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/>
  <mc:AlternateContent xmlns:mc="http://schemas.openxmlformats.org/markup-compatibility/2006">
    <mc:Choice Requires="x15">
      <x15ac:absPath xmlns:x15ac="http://schemas.microsoft.com/office/spreadsheetml/2010/11/ac" url="/Users/bridgerhuhn/Documents/Research/SugarBeets/UWYO_SugarBeets/Alberts_data/"/>
    </mc:Choice>
  </mc:AlternateContent>
  <xr:revisionPtr revIDLastSave="0" documentId="8_{270ECD7C-229F-0742-BB76-838C4B7AB490}" xr6:coauthVersionLast="45" xr6:coauthVersionMax="45" xr10:uidLastSave="{00000000-0000-0000-0000-000000000000}"/>
  <bookViews>
    <workbookView xWindow="4160" yWindow="2240" windowWidth="20720" windowHeight="13280" activeTab="1" xr2:uid="{00000000-000D-0000-FFFF-FFFF00000000}"/>
  </bookViews>
  <sheets>
    <sheet name="readme" sheetId="4" r:id="rId1"/>
    <sheet name="harvestdata" sheetId="11" r:id="rId2"/>
    <sheet name="DataSheet_Emergence" sheetId="2" state="hidden" r:id="rId3"/>
    <sheet name="DataSheet_Growth" sheetId="5" state="hidden" r:id="rId4"/>
    <sheet name="DataSheet_Harvest" sheetId="6" state="hidden" r:id="rId5"/>
    <sheet name="Harvest4_77DAP_Atefeh" sheetId="9" state="hidden" r:id="rId6"/>
    <sheet name="Harvest3_50DAP" sheetId="8" state="hidden" r:id="rId7"/>
    <sheet name="NSC_Acetoneprewash" sheetId="14" state="hidden" r:id="rId8"/>
    <sheet name="Seminar" sheetId="26" state="hidden" r:id="rId9"/>
    <sheet name="MLR" sheetId="27" state="hidden" r:id="rId10"/>
    <sheet name="nsc" sheetId="20" r:id="rId11"/>
    <sheet name="NSC_CombinedSamples" sheetId="22" state="hidden" r:id="rId12"/>
    <sheet name="leaflength" sheetId="28" r:id="rId13"/>
    <sheet name="32DAP_L_PLen" sheetId="24" state="hidden" r:id="rId14"/>
    <sheet name="50DAP_L_PLen" sheetId="25" state="hidden" r:id="rId15"/>
    <sheet name="77DAP_L_PLen" sheetId="23" state="hidden" r:id="rId16"/>
    <sheet name="Trt_lineup" sheetId="21" state="hidden" r:id="rId17"/>
  </sheets>
  <definedNames>
    <definedName name="_xlnm.Print_Area" localSheetId="2">DataSheet_Emergence!$A$1:$F$153</definedName>
    <definedName name="_xlnm.Print_Area" localSheetId="3">DataSheet_Growth!$A$1:$G$153</definedName>
    <definedName name="_xlnm.Print_Titles" localSheetId="2">DataSheet_Emergence!$1:$3</definedName>
    <definedName name="_xlnm.Print_Titles" localSheetId="3">DataSheet_Growth!$1:$3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9" i="11" l="1"/>
  <c r="P186" i="11"/>
  <c r="P185" i="11"/>
  <c r="P184" i="11"/>
  <c r="P182" i="11"/>
  <c r="P181" i="11"/>
  <c r="P180" i="11"/>
  <c r="P179" i="11"/>
  <c r="P178" i="11"/>
  <c r="P177" i="11"/>
  <c r="P176" i="11"/>
  <c r="P175" i="11"/>
  <c r="P174" i="11"/>
  <c r="P169" i="11"/>
  <c r="P168" i="11"/>
  <c r="P167" i="11"/>
  <c r="P166" i="11"/>
  <c r="P164" i="11"/>
  <c r="P163" i="11"/>
  <c r="P162" i="11"/>
  <c r="O161" i="11"/>
  <c r="P161" i="11" s="1"/>
  <c r="O157" i="11"/>
  <c r="P157" i="11" s="1"/>
  <c r="O156" i="11"/>
  <c r="N156" i="11"/>
  <c r="P153" i="11"/>
  <c r="O152" i="11"/>
  <c r="P152" i="11" s="1"/>
  <c r="O151" i="11"/>
  <c r="P151" i="11" s="1"/>
  <c r="P150" i="11"/>
  <c r="O149" i="11"/>
  <c r="N149" i="11"/>
  <c r="O148" i="11"/>
  <c r="N148" i="11"/>
  <c r="P145" i="11"/>
  <c r="O144" i="11"/>
  <c r="N144" i="11"/>
  <c r="O143" i="11"/>
  <c r="P143" i="11" s="1"/>
  <c r="P142" i="11"/>
  <c r="P140" i="11"/>
  <c r="P139" i="11"/>
  <c r="O138" i="11"/>
  <c r="P138" i="11" s="1"/>
  <c r="O137" i="11"/>
  <c r="P137" i="11" s="1"/>
  <c r="O136" i="11"/>
  <c r="P136" i="11" s="1"/>
  <c r="O133" i="11"/>
  <c r="N133" i="11"/>
  <c r="P132" i="11"/>
  <c r="P131" i="11"/>
  <c r="P130" i="11"/>
  <c r="P129" i="11"/>
  <c r="P128" i="11"/>
  <c r="P127" i="11"/>
  <c r="P126" i="11"/>
  <c r="P125" i="11"/>
  <c r="P122" i="11"/>
  <c r="P121" i="11"/>
  <c r="O120" i="11"/>
  <c r="P120" i="11" s="1"/>
  <c r="O119" i="11"/>
  <c r="P119" i="11" s="1"/>
  <c r="P118" i="11"/>
  <c r="P117" i="11"/>
  <c r="P116" i="11"/>
  <c r="P115" i="11"/>
  <c r="P114" i="11"/>
  <c r="P113" i="11"/>
  <c r="P109" i="11"/>
  <c r="P108" i="11"/>
  <c r="P107" i="11"/>
  <c r="P106" i="11"/>
  <c r="P105" i="11"/>
  <c r="P104" i="11"/>
  <c r="P103" i="11"/>
  <c r="P102" i="11"/>
  <c r="P101" i="11"/>
  <c r="P99" i="11"/>
  <c r="P98" i="11"/>
  <c r="P97" i="11"/>
  <c r="P96" i="11"/>
  <c r="P95" i="11"/>
  <c r="P94" i="11"/>
  <c r="P93" i="11"/>
  <c r="P92" i="11"/>
  <c r="P89" i="11"/>
  <c r="P88" i="11"/>
  <c r="P85" i="11"/>
  <c r="P84" i="11"/>
  <c r="P83" i="11"/>
  <c r="P82" i="11"/>
  <c r="P80" i="11"/>
  <c r="P78" i="11"/>
  <c r="P75" i="11"/>
  <c r="P74" i="11"/>
  <c r="P73" i="11"/>
  <c r="P72" i="11"/>
  <c r="P71" i="11"/>
  <c r="P70" i="11"/>
  <c r="P69" i="11"/>
  <c r="P68" i="11"/>
  <c r="P67" i="11"/>
  <c r="P66" i="11"/>
  <c r="P65" i="11"/>
  <c r="T61" i="11"/>
  <c r="P61" i="11"/>
  <c r="T60" i="11"/>
  <c r="P60" i="11"/>
  <c r="T59" i="11"/>
  <c r="P59" i="11"/>
  <c r="T58" i="11"/>
  <c r="P58" i="11"/>
  <c r="T57" i="11"/>
  <c r="P57" i="11"/>
  <c r="T56" i="11"/>
  <c r="P56" i="11"/>
  <c r="T55" i="11"/>
  <c r="P55" i="11"/>
  <c r="T54" i="11"/>
  <c r="T53" i="11"/>
  <c r="T52" i="11"/>
  <c r="P52" i="11"/>
  <c r="T51" i="11"/>
  <c r="P51" i="11"/>
  <c r="T50" i="11"/>
  <c r="P50" i="11"/>
  <c r="T49" i="11"/>
  <c r="P49" i="11"/>
  <c r="T48" i="11"/>
  <c r="P48" i="11"/>
  <c r="T47" i="11"/>
  <c r="P47" i="11"/>
  <c r="I47" i="11"/>
  <c r="T46" i="11"/>
  <c r="P46" i="11"/>
  <c r="T45" i="11"/>
  <c r="P45" i="11"/>
  <c r="T44" i="11"/>
  <c r="P44" i="11"/>
  <c r="T43" i="11"/>
  <c r="P43" i="11"/>
  <c r="T42" i="11"/>
  <c r="P42" i="11"/>
  <c r="T41" i="11"/>
  <c r="P41" i="11"/>
  <c r="T40" i="11"/>
  <c r="P40" i="11"/>
  <c r="T39" i="11"/>
  <c r="P39" i="11"/>
  <c r="T38" i="11"/>
  <c r="P38" i="11"/>
  <c r="T37" i="11"/>
  <c r="P37" i="11"/>
  <c r="I37" i="11"/>
  <c r="T36" i="11"/>
  <c r="P36" i="11"/>
  <c r="T35" i="11"/>
  <c r="P35" i="11"/>
  <c r="T34" i="11"/>
  <c r="P34" i="11"/>
  <c r="I34" i="11"/>
  <c r="T33" i="11"/>
  <c r="P33" i="11"/>
  <c r="T32" i="11"/>
  <c r="P32" i="11"/>
  <c r="T31" i="11"/>
  <c r="P31" i="11"/>
  <c r="T30" i="11"/>
  <c r="P30" i="11"/>
  <c r="T29" i="11"/>
  <c r="P29" i="11"/>
  <c r="T28" i="11"/>
  <c r="P28" i="11"/>
  <c r="T27" i="11"/>
  <c r="P27" i="11"/>
  <c r="T26" i="11"/>
  <c r="T25" i="11"/>
  <c r="I25" i="11"/>
  <c r="T24" i="11"/>
  <c r="P24" i="11"/>
  <c r="T23" i="11"/>
  <c r="P23" i="11"/>
  <c r="T22" i="11"/>
  <c r="P22" i="11"/>
  <c r="T21" i="11"/>
  <c r="P21" i="11"/>
  <c r="T20" i="11"/>
  <c r="P20" i="11"/>
  <c r="T19" i="11"/>
  <c r="P19" i="11"/>
  <c r="T18" i="11"/>
  <c r="P18" i="11"/>
  <c r="T17" i="11"/>
  <c r="P17" i="11"/>
  <c r="I17" i="11"/>
  <c r="T16" i="11"/>
  <c r="P16" i="11"/>
  <c r="T15" i="11"/>
  <c r="P15" i="11"/>
  <c r="T14" i="11"/>
  <c r="P14" i="11"/>
  <c r="T13" i="11"/>
  <c r="I13" i="11"/>
  <c r="T12" i="11"/>
  <c r="T11" i="11"/>
  <c r="P11" i="11"/>
  <c r="T10" i="11"/>
  <c r="T9" i="11"/>
  <c r="T8" i="11"/>
  <c r="P8" i="11"/>
  <c r="T7" i="11"/>
  <c r="P7" i="11"/>
  <c r="T6" i="11"/>
  <c r="P6" i="11"/>
  <c r="I6" i="11"/>
  <c r="T5" i="11"/>
  <c r="P5" i="11"/>
  <c r="T4" i="11"/>
  <c r="P4" i="11"/>
  <c r="T3" i="11"/>
  <c r="P3" i="11"/>
  <c r="T2" i="11"/>
  <c r="P2" i="11"/>
  <c r="P148" i="11" l="1"/>
  <c r="P156" i="11"/>
  <c r="P133" i="11"/>
  <c r="P144" i="11"/>
  <c r="P149" i="11"/>
  <c r="T193" i="11" l="1"/>
  <c r="T194" i="11"/>
  <c r="T195" i="11"/>
  <c r="T196" i="11"/>
  <c r="T197" i="11"/>
  <c r="T198" i="11"/>
  <c r="T199" i="11"/>
  <c r="T200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192" i="11"/>
  <c r="A184" i="28" l="1"/>
  <c r="A185" i="28" s="1"/>
  <c r="A187" i="28" s="1"/>
  <c r="A189" i="28" s="1"/>
  <c r="A191" i="28" s="1"/>
  <c r="A193" i="28" s="1"/>
  <c r="A195" i="28" s="1"/>
  <c r="A197" i="28" s="1"/>
  <c r="A199" i="28" s="1"/>
  <c r="A201" i="28" s="1"/>
  <c r="A203" i="28" s="1"/>
  <c r="A205" i="28" s="1"/>
  <c r="A207" i="28" s="1"/>
  <c r="A209" i="28" s="1"/>
  <c r="A211" i="28" s="1"/>
  <c r="A213" i="28" s="1"/>
  <c r="A215" i="28" s="1"/>
  <c r="A217" i="28" s="1"/>
  <c r="A219" i="28" s="1"/>
  <c r="A221" i="28" s="1"/>
  <c r="A223" i="28" s="1"/>
  <c r="A225" i="28" s="1"/>
  <c r="A227" i="28" s="1"/>
  <c r="A229" i="28" s="1"/>
  <c r="A231" i="28" s="1"/>
  <c r="A233" i="28" s="1"/>
  <c r="A235" i="28" s="1"/>
  <c r="A237" i="28" s="1"/>
  <c r="A239" i="28" s="1"/>
  <c r="A241" i="28" s="1"/>
  <c r="A124" i="28"/>
  <c r="A125" i="28" s="1"/>
  <c r="A127" i="28" s="1"/>
  <c r="A129" i="28" s="1"/>
  <c r="A131" i="28" s="1"/>
  <c r="A133" i="28" s="1"/>
  <c r="A135" i="28" s="1"/>
  <c r="A137" i="28" s="1"/>
  <c r="A139" i="28" s="1"/>
  <c r="A140" i="28" s="1"/>
  <c r="A141" i="28" s="1"/>
  <c r="A143" i="28" s="1"/>
  <c r="A145" i="28" s="1"/>
  <c r="A147" i="28" s="1"/>
  <c r="A149" i="28" s="1"/>
  <c r="A151" i="28" s="1"/>
  <c r="A153" i="28" s="1"/>
  <c r="A155" i="28" s="1"/>
  <c r="A157" i="28" s="1"/>
  <c r="A159" i="28" s="1"/>
  <c r="A160" i="28" s="1"/>
  <c r="A161" i="28" s="1"/>
  <c r="A163" i="28" s="1"/>
  <c r="A164" i="28" s="1"/>
  <c r="A165" i="28" s="1"/>
  <c r="A167" i="28" s="1"/>
  <c r="A169" i="28" s="1"/>
  <c r="A171" i="28" s="1"/>
  <c r="A173" i="28" s="1"/>
  <c r="A174" i="28" s="1"/>
  <c r="A175" i="28" s="1"/>
  <c r="A177" i="28" s="1"/>
  <c r="A179" i="28" s="1"/>
  <c r="A180" i="28" s="1"/>
  <c r="A181" i="28" s="1"/>
  <c r="A4" i="28"/>
  <c r="A5" i="28" s="1"/>
  <c r="A6" i="28" s="1"/>
  <c r="A7" i="28" s="1"/>
  <c r="A8" i="28" s="1"/>
  <c r="A9" i="28" s="1"/>
  <c r="A11" i="28" s="1"/>
  <c r="A13" i="28" s="1"/>
  <c r="A15" i="28" s="1"/>
  <c r="A16" i="28" s="1"/>
  <c r="A17" i="28" s="1"/>
  <c r="A18" i="28" s="1"/>
  <c r="A19" i="28" s="1"/>
  <c r="A20" i="28" s="1"/>
  <c r="A21" i="28" s="1"/>
  <c r="A23" i="28" s="1"/>
  <c r="A25" i="28" s="1"/>
  <c r="A27" i="28" s="1"/>
  <c r="A28" i="28" s="1"/>
  <c r="A29" i="28" s="1"/>
  <c r="A31" i="28" s="1"/>
  <c r="A33" i="28" s="1"/>
  <c r="A35" i="28" s="1"/>
  <c r="A37" i="28" s="1"/>
  <c r="A38" i="28" s="1"/>
  <c r="A39" i="28" s="1"/>
  <c r="A40" i="28" s="1"/>
  <c r="A41" i="28" s="1"/>
  <c r="A43" i="28" s="1"/>
  <c r="A44" i="28" s="1"/>
  <c r="A45" i="28" s="1"/>
  <c r="A47" i="28" s="1"/>
  <c r="A49" i="28" s="1"/>
  <c r="A51" i="28" s="1"/>
  <c r="A53" i="28" s="1"/>
  <c r="A54" i="28" s="1"/>
  <c r="A55" i="28" s="1"/>
  <c r="A56" i="28" s="1"/>
  <c r="A57" i="28" s="1"/>
  <c r="A59" i="28" s="1"/>
  <c r="A60" i="28" s="1"/>
  <c r="A61" i="28" s="1"/>
  <c r="A63" i="28" s="1"/>
  <c r="A64" i="28" s="1"/>
  <c r="A65" i="28" s="1"/>
  <c r="A67" i="28" s="1"/>
  <c r="A69" i="28" s="1"/>
  <c r="A71" i="28" s="1"/>
  <c r="A73" i="28" s="1"/>
  <c r="A75" i="28" s="1"/>
  <c r="A76" i="28" s="1"/>
  <c r="A77" i="28" s="1"/>
  <c r="A78" i="28" s="1"/>
  <c r="A79" i="28" s="1"/>
  <c r="A81" i="28" s="1"/>
  <c r="A83" i="28" s="1"/>
  <c r="A84" i="28" s="1"/>
  <c r="A85" i="28" s="1"/>
  <c r="A86" i="28" s="1"/>
  <c r="A87" i="28" s="1"/>
  <c r="A89" i="28" s="1"/>
  <c r="A91" i="28" s="1"/>
  <c r="A92" i="28" s="1"/>
  <c r="A93" i="28" s="1"/>
  <c r="A95" i="28" s="1"/>
  <c r="A97" i="28" s="1"/>
  <c r="A99" i="28" s="1"/>
  <c r="A101" i="28" s="1"/>
  <c r="A103" i="28" s="1"/>
  <c r="A105" i="28" s="1"/>
  <c r="A107" i="28" s="1"/>
  <c r="A109" i="28" s="1"/>
  <c r="A111" i="28" s="1"/>
  <c r="A113" i="28" s="1"/>
  <c r="A115" i="28" s="1"/>
  <c r="A117" i="28" s="1"/>
  <c r="A119" i="28" s="1"/>
  <c r="A120" i="28" s="1"/>
  <c r="A121" i="28" s="1"/>
  <c r="S3" i="26" l="1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2" i="26"/>
  <c r="O3" i="26" l="1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2" i="26"/>
  <c r="A4" i="25" l="1"/>
  <c r="A5" i="25" s="1"/>
  <c r="A7" i="25" s="1"/>
  <c r="A9" i="25" s="1"/>
  <c r="A11" i="25" s="1"/>
  <c r="A13" i="25" s="1"/>
  <c r="A15" i="25" s="1"/>
  <c r="A17" i="25" s="1"/>
  <c r="A19" i="25" s="1"/>
  <c r="A20" i="25" s="1"/>
  <c r="A21" i="25" s="1"/>
  <c r="A23" i="25" s="1"/>
  <c r="A25" i="25" s="1"/>
  <c r="A27" i="25" s="1"/>
  <c r="A29" i="25" s="1"/>
  <c r="A31" i="25" s="1"/>
  <c r="A33" i="25" s="1"/>
  <c r="A35" i="25" s="1"/>
  <c r="A37" i="25" s="1"/>
  <c r="A39" i="25" s="1"/>
  <c r="A40" i="25" s="1"/>
  <c r="A41" i="25" s="1"/>
  <c r="A43" i="25" s="1"/>
  <c r="A44" i="25" s="1"/>
  <c r="A45" i="25" s="1"/>
  <c r="A47" i="25" s="1"/>
  <c r="A49" i="25" s="1"/>
  <c r="A51" i="25" s="1"/>
  <c r="A53" i="25" s="1"/>
  <c r="A54" i="25" s="1"/>
  <c r="A55" i="25" s="1"/>
  <c r="A57" i="25" s="1"/>
  <c r="A59" i="25" s="1"/>
  <c r="A60" i="25" s="1"/>
  <c r="A61" i="25" s="1"/>
  <c r="A4" i="24"/>
  <c r="A5" i="24" s="1"/>
  <c r="A6" i="24" s="1"/>
  <c r="A7" i="24" s="1"/>
  <c r="A8" i="24" s="1"/>
  <c r="A9" i="24" s="1"/>
  <c r="A11" i="24" s="1"/>
  <c r="A13" i="24" s="1"/>
  <c r="A15" i="24" s="1"/>
  <c r="A16" i="24" s="1"/>
  <c r="A17" i="24" s="1"/>
  <c r="A18" i="24" s="1"/>
  <c r="A19" i="24" s="1"/>
  <c r="A20" i="24" s="1"/>
  <c r="A21" i="24" s="1"/>
  <c r="A23" i="24" s="1"/>
  <c r="A25" i="24" s="1"/>
  <c r="A27" i="24" s="1"/>
  <c r="A28" i="24" s="1"/>
  <c r="A29" i="24" s="1"/>
  <c r="A31" i="24" s="1"/>
  <c r="A33" i="24" s="1"/>
  <c r="A35" i="24" s="1"/>
  <c r="A37" i="24" s="1"/>
  <c r="A38" i="24" s="1"/>
  <c r="A39" i="24" s="1"/>
  <c r="A40" i="24" s="1"/>
  <c r="A41" i="24" s="1"/>
  <c r="A43" i="24" s="1"/>
  <c r="A44" i="24" s="1"/>
  <c r="A45" i="24" s="1"/>
  <c r="A47" i="24" s="1"/>
  <c r="A49" i="24" s="1"/>
  <c r="A51" i="24" s="1"/>
  <c r="A53" i="24" s="1"/>
  <c r="A54" i="24" s="1"/>
  <c r="A55" i="24" s="1"/>
  <c r="A56" i="24" s="1"/>
  <c r="A57" i="24" s="1"/>
  <c r="A59" i="24" s="1"/>
  <c r="A60" i="24" s="1"/>
  <c r="A61" i="24" s="1"/>
  <c r="A63" i="24" s="1"/>
  <c r="A64" i="24" s="1"/>
  <c r="A65" i="24" s="1"/>
  <c r="A67" i="24" s="1"/>
  <c r="A69" i="24" s="1"/>
  <c r="A71" i="24" s="1"/>
  <c r="A73" i="24" s="1"/>
  <c r="A75" i="24" s="1"/>
  <c r="A76" i="24" s="1"/>
  <c r="A77" i="24" s="1"/>
  <c r="A78" i="24" s="1"/>
  <c r="A79" i="24" s="1"/>
  <c r="A81" i="24" s="1"/>
  <c r="A83" i="24" s="1"/>
  <c r="A84" i="24" s="1"/>
  <c r="A85" i="24" s="1"/>
  <c r="A86" i="24" s="1"/>
  <c r="A87" i="24" s="1"/>
  <c r="A89" i="24" s="1"/>
  <c r="A91" i="24" s="1"/>
  <c r="A92" i="24" s="1"/>
  <c r="A93" i="24" s="1"/>
  <c r="A95" i="24" s="1"/>
  <c r="A97" i="24" s="1"/>
  <c r="A99" i="24" s="1"/>
  <c r="A101" i="24" s="1"/>
  <c r="A103" i="24" s="1"/>
  <c r="A105" i="24" s="1"/>
  <c r="A107" i="24" s="1"/>
  <c r="A109" i="24" s="1"/>
  <c r="A111" i="24" s="1"/>
  <c r="A113" i="24" s="1"/>
  <c r="A115" i="24" s="1"/>
  <c r="A117" i="24" s="1"/>
  <c r="A119" i="24" s="1"/>
  <c r="A120" i="24" s="1"/>
  <c r="A121" i="24" s="1"/>
  <c r="A4" i="23"/>
  <c r="A5" i="23" s="1"/>
  <c r="A7" i="23" s="1"/>
  <c r="A9" i="23" s="1"/>
  <c r="A11" i="23" s="1"/>
  <c r="A13" i="23" s="1"/>
  <c r="A15" i="23" s="1"/>
  <c r="A17" i="23" s="1"/>
  <c r="A19" i="23" s="1"/>
  <c r="A21" i="23" s="1"/>
  <c r="A23" i="23" s="1"/>
  <c r="A25" i="23" s="1"/>
  <c r="A27" i="23" s="1"/>
  <c r="A29" i="23" s="1"/>
  <c r="A31" i="23" s="1"/>
  <c r="A33" i="23" s="1"/>
  <c r="A35" i="23" s="1"/>
  <c r="A37" i="23" s="1"/>
  <c r="A39" i="23" s="1"/>
  <c r="A41" i="23" s="1"/>
  <c r="A43" i="23" s="1"/>
  <c r="A45" i="23" s="1"/>
  <c r="A47" i="23" s="1"/>
  <c r="A49" i="23" s="1"/>
  <c r="A51" i="23" s="1"/>
  <c r="A53" i="23" s="1"/>
  <c r="A55" i="23" s="1"/>
  <c r="A57" i="23" s="1"/>
  <c r="A59" i="23" s="1"/>
  <c r="A61" i="23" s="1"/>
  <c r="F3" i="14" l="1"/>
  <c r="G3" i="14" s="1"/>
  <c r="H3" i="14" s="1"/>
  <c r="F4" i="14"/>
  <c r="G4" i="14" s="1"/>
  <c r="H4" i="14" s="1"/>
  <c r="F5" i="14"/>
  <c r="G5" i="14" s="1"/>
  <c r="H5" i="14" s="1"/>
  <c r="F6" i="14"/>
  <c r="G6" i="14" s="1"/>
  <c r="H6" i="14" s="1"/>
  <c r="F7" i="14"/>
  <c r="G7" i="14" s="1"/>
  <c r="H7" i="14" s="1"/>
  <c r="F8" i="14"/>
  <c r="G8" i="14" s="1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F16" i="14"/>
  <c r="G16" i="14" s="1"/>
  <c r="H16" i="14" s="1"/>
  <c r="F17" i="14"/>
  <c r="G17" i="14" s="1"/>
  <c r="H17" i="14" s="1"/>
  <c r="F18" i="14"/>
  <c r="G18" i="14" s="1"/>
  <c r="H18" i="14" s="1"/>
  <c r="F19" i="14"/>
  <c r="G19" i="14" s="1"/>
  <c r="H19" i="14" s="1"/>
  <c r="F20" i="14"/>
  <c r="G20" i="14" s="1"/>
  <c r="H20" i="14" s="1"/>
  <c r="F21" i="14"/>
  <c r="G21" i="14" s="1"/>
  <c r="H21" i="14" s="1"/>
  <c r="F22" i="14"/>
  <c r="G22" i="14" s="1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0" i="14"/>
  <c r="G30" i="14" s="1"/>
  <c r="H30" i="14" s="1"/>
  <c r="F31" i="14"/>
  <c r="G31" i="14" s="1"/>
  <c r="H31" i="14" s="1"/>
  <c r="F32" i="14"/>
  <c r="G32" i="14" s="1"/>
  <c r="H32" i="14" s="1"/>
  <c r="F33" i="14"/>
  <c r="G33" i="14" s="1"/>
  <c r="H33" i="14" s="1"/>
  <c r="F34" i="14"/>
  <c r="F35" i="14"/>
  <c r="F36" i="14"/>
  <c r="F2" i="14"/>
  <c r="G2" i="14" s="1"/>
  <c r="H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88" authorId="0" shapeId="0" xr:uid="{85A92EDB-03A3-4B76-BD1D-079E1F126D33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Administrator:
Grasses were watered extensively (20 mins) on the day of planting (June 14) and irrigation turned off. Grasses were irrigated manually as when necessary until beets emerge. </t>
        </r>
      </text>
    </comment>
    <comment ref="J92" authorId="0" shapeId="0" xr:uid="{235CAE4D-A99E-4EA5-931A-BE52EE2829A4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Administrator:
First planting was on June 5 but emergence was erratic and not uniform. Grass treatments were ahead and so plants were pulled and replanted June 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4" authorId="0" shapeId="0" xr:uid="{35894E4D-3241-476C-A56B-4F2E0A4A110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81" authorId="0" shapeId="0" xr:uid="{475F3A16-B944-46F2-BEF3-11DC5FC0F19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100" authorId="0" shapeId="0" xr:uid="{E3D53B80-E17D-43FA-BEF6-DAFB0C65E0E1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123" authorId="0" shapeId="0" xr:uid="{45D61881-F863-4D4A-9702-63C42CD6C4C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124" authorId="0" shapeId="0" xr:uid="{BADCA125-21E4-4F10-9A8F-69A2DDE0D7D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G1-G6; S1-S6 are composite samples. Samples were really small and were therefpre combined for NSC analysis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48" authorId="0" shapeId="0" xr:uid="{9F895244-21DA-40F9-87AB-C5DA39E0929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299" authorId="0" shapeId="0" xr:uid="{D998D61E-294D-4765-BA31-5D6187B92DA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356" authorId="0" shapeId="0" xr:uid="{0DCCCD09-5A84-4CE7-ACD3-CDABBB66F7C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425" authorId="0" shapeId="0" xr:uid="{7F2F923A-65B2-472A-AC1E-FBCD5EFADD2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428" authorId="0" shapeId="0" xr:uid="{C6759821-8D48-4975-9230-9A735641B3A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</commentList>
</comments>
</file>

<file path=xl/sharedStrings.xml><?xml version="1.0" encoding="utf-8"?>
<sst xmlns="http://schemas.openxmlformats.org/spreadsheetml/2006/main" count="4266" uniqueCount="247">
  <si>
    <t>2016 Shade avoidance study</t>
  </si>
  <si>
    <t>Treatment #</t>
  </si>
  <si>
    <t>Start of weedy treatment</t>
  </si>
  <si>
    <t>Weed removal timing</t>
  </si>
  <si>
    <t>Emergence</t>
  </si>
  <si>
    <t>Harvest</t>
  </si>
  <si>
    <t>Number of leaves</t>
  </si>
  <si>
    <t>Leaf area</t>
  </si>
  <si>
    <t>root length</t>
  </si>
  <si>
    <t>root diameter</t>
  </si>
  <si>
    <t>root fresh weight</t>
  </si>
  <si>
    <t>root dry weight (freeze-dried)</t>
  </si>
  <si>
    <t>Leaf&amp;petiole lengths</t>
  </si>
  <si>
    <t>Data collection (at harvest)</t>
  </si>
  <si>
    <t>15 DAP</t>
  </si>
  <si>
    <t>No weeds</t>
  </si>
  <si>
    <t xml:space="preserve">30 DAP </t>
  </si>
  <si>
    <t>50 DAP</t>
  </si>
  <si>
    <t>70 DAP</t>
  </si>
  <si>
    <t>Growth partitioning study (10 treatments, 15 reps)</t>
  </si>
  <si>
    <t>Planted: May 31, 2016</t>
  </si>
  <si>
    <t>Other studies</t>
  </si>
  <si>
    <t>Root hair % estimation:</t>
  </si>
  <si>
    <t>601 to 605</t>
  </si>
  <si>
    <t>Emergence data</t>
  </si>
  <si>
    <t>Date:</t>
  </si>
  <si>
    <t>Bucket #</t>
  </si>
  <si>
    <t>Growth Stage</t>
  </si>
  <si>
    <t>Shade Avoidance: Partitioning Study, 2016</t>
  </si>
  <si>
    <t>Bucket#</t>
  </si>
  <si>
    <t>root diam</t>
  </si>
  <si>
    <t>root FW</t>
  </si>
  <si>
    <t>root DW</t>
  </si>
  <si>
    <t>Stage</t>
  </si>
  <si>
    <t>Parameter</t>
  </si>
  <si>
    <t>Description</t>
  </si>
  <si>
    <t>Unit of measurement</t>
  </si>
  <si>
    <t>TopFW</t>
  </si>
  <si>
    <t>Top fresh weight</t>
  </si>
  <si>
    <t>grams (g)</t>
  </si>
  <si>
    <t>RootFW</t>
  </si>
  <si>
    <t>Root fresh weight</t>
  </si>
  <si>
    <t>grams (g)/plant</t>
  </si>
  <si>
    <t>RootDiam</t>
  </si>
  <si>
    <t>Root diameter</t>
  </si>
  <si>
    <t>mm/plant</t>
  </si>
  <si>
    <t>Rootlength</t>
  </si>
  <si>
    <t>Root length</t>
  </si>
  <si>
    <t>cm/plant</t>
  </si>
  <si>
    <t>LeafArea</t>
  </si>
  <si>
    <r>
      <t>cm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/plant</t>
    </r>
  </si>
  <si>
    <t>TopDW</t>
  </si>
  <si>
    <t>Top dry weight</t>
  </si>
  <si>
    <t>number of leaves</t>
  </si>
  <si>
    <t># of fully expaned leaves+%of new leaf visible</t>
  </si>
  <si>
    <t>Site: UW Laramie greenhouse</t>
  </si>
  <si>
    <t>Sugarbeet cultivar: BetaShield, BTS 60RR27 (RoundupReady)</t>
  </si>
  <si>
    <t>Model weed: Kentucky bluegrass</t>
  </si>
  <si>
    <t>Slow realease fertilizer (Florikan 14-14-14: ~85 g/bucket</t>
  </si>
  <si>
    <t>Bucket size: 5 gallons (19 L)</t>
  </si>
  <si>
    <t>Emiter size: 2 gallons per hour (for beet), 2 x 0.5 gph for grass</t>
  </si>
  <si>
    <t>Watering: 12 PM and 12 AM, 10 mins for beet, 5 or 7 mins for grass</t>
  </si>
  <si>
    <t>Grass: A bit shitty (replaced June 3, 2016)</t>
  </si>
  <si>
    <t>Potting media: Berger BM, Custom blend</t>
  </si>
  <si>
    <t>Cardboard ring: diamter=10 cm; Height = ~5 cm</t>
  </si>
  <si>
    <t>Design: RCBD (in space); 15 replications</t>
  </si>
  <si>
    <t>Planting date: May 31, 2016</t>
  </si>
  <si>
    <t>Emergnece: June 6, 2016</t>
  </si>
  <si>
    <t>Harvest date: different timings</t>
  </si>
  <si>
    <t># of seed: 3</t>
  </si>
  <si>
    <t xml:space="preserve">Thinning: to 1 plant/bucket June 9, 2016 </t>
  </si>
  <si>
    <t>Destructive harvest schedule</t>
  </si>
  <si>
    <t>Stage/timing</t>
  </si>
  <si>
    <t>Date</t>
  </si>
  <si>
    <t>#of plants</t>
  </si>
  <si>
    <t>top FW</t>
  </si>
  <si>
    <t>top DW</t>
  </si>
  <si>
    <t>Harvest 3: 50 DAP</t>
  </si>
  <si>
    <t>Date: 7/20/2016</t>
  </si>
  <si>
    <t>B#</t>
  </si>
  <si>
    <t>root len</t>
  </si>
  <si>
    <t>DAP</t>
  </si>
  <si>
    <t>NA</t>
  </si>
  <si>
    <t>CotWidth</t>
  </si>
  <si>
    <t>77 DAP</t>
  </si>
  <si>
    <t>Date: 8/16/2016</t>
  </si>
  <si>
    <t>Trt</t>
  </si>
  <si>
    <t>Grass</t>
  </si>
  <si>
    <t>G1</t>
  </si>
  <si>
    <t>G2</t>
  </si>
  <si>
    <t>G3</t>
  </si>
  <si>
    <t>G5</t>
  </si>
  <si>
    <t>G4</t>
  </si>
  <si>
    <t>S1</t>
  </si>
  <si>
    <t>S2</t>
  </si>
  <si>
    <t>S3</t>
  </si>
  <si>
    <t>G6</t>
  </si>
  <si>
    <t>S4</t>
  </si>
  <si>
    <t>S5</t>
  </si>
  <si>
    <t>S6</t>
  </si>
  <si>
    <t>Weight</t>
  </si>
  <si>
    <t>LabID</t>
  </si>
  <si>
    <t>Acetone</t>
  </si>
  <si>
    <t>Bucket</t>
  </si>
  <si>
    <t>Abs</t>
  </si>
  <si>
    <t>Blank</t>
  </si>
  <si>
    <t>std(0.5mg/mL)</t>
  </si>
  <si>
    <t>std(1.0mg/mL)</t>
  </si>
  <si>
    <t>No</t>
  </si>
  <si>
    <t>Yes</t>
  </si>
  <si>
    <t>AdjAbs</t>
  </si>
  <si>
    <t>mg/ml</t>
  </si>
  <si>
    <t>mg/g</t>
  </si>
  <si>
    <t>Root</t>
  </si>
  <si>
    <t>Top</t>
  </si>
  <si>
    <t>TotalNSC</t>
  </si>
  <si>
    <t>SoluCHO_mg.g</t>
  </si>
  <si>
    <t>Starch_mg.g</t>
  </si>
  <si>
    <t>Starch_Sol</t>
  </si>
  <si>
    <t>Soil</t>
  </si>
  <si>
    <t>Rep</t>
  </si>
  <si>
    <t>Grass-End15DAP</t>
  </si>
  <si>
    <t>Grass-Start15DAP</t>
  </si>
  <si>
    <t>Trt#</t>
  </si>
  <si>
    <t>trt</t>
  </si>
  <si>
    <t>rep</t>
  </si>
  <si>
    <t>bucketID</t>
  </si>
  <si>
    <t>part</t>
  </si>
  <si>
    <t>32 DAP</t>
  </si>
  <si>
    <t>GrowthStage</t>
  </si>
  <si>
    <t>L</t>
  </si>
  <si>
    <t>Leaf length</t>
  </si>
  <si>
    <t>cm</t>
  </si>
  <si>
    <t>P</t>
  </si>
  <si>
    <t>petiole length</t>
  </si>
  <si>
    <t>rootlength</t>
  </si>
  <si>
    <t>rootdiam</t>
  </si>
  <si>
    <t>rootFW</t>
  </si>
  <si>
    <t>topFW</t>
  </si>
  <si>
    <t>rootDW</t>
  </si>
  <si>
    <t>topDW</t>
  </si>
  <si>
    <t>CotLen</t>
  </si>
  <si>
    <t>shoot_root</t>
  </si>
  <si>
    <t>combined</t>
  </si>
  <si>
    <t>cotyledon lenth</t>
  </si>
  <si>
    <t>cotyledon width</t>
  </si>
  <si>
    <t>shoot:root ratio</t>
  </si>
  <si>
    <t>unitless</t>
  </si>
  <si>
    <t>TrtNo</t>
  </si>
  <si>
    <t>top fresh weight</t>
  </si>
  <si>
    <t>top dry weight (freeze-dried)</t>
  </si>
  <si>
    <t>totDM</t>
  </si>
  <si>
    <t>Cotlen_width</t>
  </si>
  <si>
    <t>HarvestTime</t>
  </si>
  <si>
    <t>Rsolu</t>
  </si>
  <si>
    <t>Rstarch</t>
  </si>
  <si>
    <t>Rtotal</t>
  </si>
  <si>
    <t>Rratio</t>
  </si>
  <si>
    <t>Tsolu</t>
  </si>
  <si>
    <t>Tstarch</t>
  </si>
  <si>
    <t>Ttotal</t>
  </si>
  <si>
    <t>Tratio</t>
  </si>
  <si>
    <t>growthstage</t>
  </si>
  <si>
    <t>leafarea</t>
  </si>
  <si>
    <t>rootfw</t>
  </si>
  <si>
    <t>topdw</t>
  </si>
  <si>
    <t>rootdw</t>
  </si>
  <si>
    <t>cotlen</t>
  </si>
  <si>
    <t>cotwidth</t>
  </si>
  <si>
    <t>BucketNo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</si>
  <si>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</si>
  <si>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</si>
  <si>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</si>
  <si>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</si>
  <si>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</si>
  <si>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</si>
  <si>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</si>
  <si>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</si>
  <si>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</si>
  <si>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</si>
  <si>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</si>
  <si>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</si>
  <si>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leafpetiole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</si>
  <si>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</si>
  <si>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</si>
  <si>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</si>
  <si>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</si>
  <si>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</si>
  <si>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</si>
  <si>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</si>
  <si>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</si>
  <si>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</si>
  <si>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</si>
  <si>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</si>
  <si>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</si>
  <si>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</si>
  <si>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</si>
  <si>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</si>
  <si>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</si>
  <si>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</si>
  <si>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</si>
  <si>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</si>
  <si>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</si>
  <si>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</si>
  <si>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</si>
  <si>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No grass</t>
  </si>
  <si>
    <t>topfw</t>
  </si>
  <si>
    <t>shoot.root</t>
  </si>
  <si>
    <t>cotlen.width</t>
  </si>
  <si>
    <t>trtno</t>
  </si>
  <si>
    <t>bucket</t>
  </si>
  <si>
    <t>year</t>
  </si>
  <si>
    <t>cotthick</t>
  </si>
  <si>
    <t>2017 Partitioning/destructive harvest study</t>
  </si>
  <si>
    <t>Growth partitioning study (10 treatments, unequal reps)</t>
  </si>
  <si>
    <t>Treatment</t>
  </si>
  <si>
    <t># of reps</t>
  </si>
  <si>
    <t>CHO analysis†</t>
  </si>
  <si>
    <t>yes</t>
  </si>
  <si>
    <t>25 DAP</t>
  </si>
  <si>
    <t>26 DAP</t>
  </si>
  <si>
    <t>35 DAP</t>
  </si>
  <si>
    <t>45 DAP</t>
  </si>
  <si>
    <t>48 DAP</t>
  </si>
  <si>
    <t>55 DAP</t>
  </si>
  <si>
    <t>yes/no</t>
  </si>
  <si>
    <t>Emergence(Cotyledon expansion)</t>
  </si>
  <si>
    <t>Cot. Fully expanded/or just emerging</t>
  </si>
  <si>
    <t>0=not emergend/not fully expanded; 1=emergend/fully expanded</t>
  </si>
  <si>
    <t>Harvest#</t>
  </si>
  <si>
    <t>Sugarbeet cultivar: Crystal RR014 GEM50 (RoundupReady)</t>
  </si>
  <si>
    <t>Germination (%): 92%</t>
  </si>
  <si>
    <t>Design: RCBD (in space); unequal replications</t>
  </si>
  <si>
    <t>Planting date: June 14, 2017</t>
  </si>
  <si>
    <t>Emergnece: June 20 - 23</t>
  </si>
  <si>
    <t>Thinning: to 1 plant/bucket June 24</t>
  </si>
  <si>
    <t>trtNo</t>
  </si>
  <si>
    <t>G7</t>
  </si>
  <si>
    <t>G8</t>
  </si>
  <si>
    <t>G9</t>
  </si>
  <si>
    <t>G10</t>
  </si>
  <si>
    <t>S7</t>
  </si>
  <si>
    <t>S8</t>
  </si>
  <si>
    <t>S9</t>
  </si>
  <si>
    <t>S10</t>
  </si>
  <si>
    <t>W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</si>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</sst>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/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14" fontId="4" fillId="0" borderId="5" xfId="0" applyNumberFormat="1" applyFont="1" applyBorder="1"/>
    <xf numFmtId="0" fontId="5" fillId="0" borderId="5" xfId="0" applyFont="1" applyBorder="1"/>
    <xf numFmtId="0" fontId="0" fillId="0" borderId="5" xfId="0" applyBorder="1"/>
    <xf numFmtId="0" fontId="3" fillId="0" borderId="4" xfId="0" applyFont="1" applyBorder="1" applyAlignment="1"/>
    <xf numFmtId="0" fontId="5" fillId="0" borderId="5" xfId="0" applyFont="1" applyFill="1" applyBorder="1"/>
    <xf numFmtId="0" fontId="0" fillId="0" borderId="5" xfId="0" applyFill="1" applyBorder="1"/>
    <xf numFmtId="0" fontId="6" fillId="0" borderId="0" xfId="0" applyFont="1"/>
    <xf numFmtId="0" fontId="6" fillId="0" borderId="5" xfId="0" applyFont="1" applyBorder="1"/>
    <xf numFmtId="0" fontId="6" fillId="0" borderId="5" xfId="0" applyFont="1" applyFill="1" applyBorder="1"/>
    <xf numFmtId="0" fontId="5" fillId="0" borderId="9" xfId="0" applyFont="1" applyFill="1" applyBorder="1"/>
    <xf numFmtId="0" fontId="0" fillId="0" borderId="4" xfId="0" applyBorder="1"/>
    <xf numFmtId="0" fontId="0" fillId="0" borderId="10" xfId="0" applyBorder="1"/>
    <xf numFmtId="0" fontId="7" fillId="0" borderId="5" xfId="0" applyFont="1" applyFill="1" applyBorder="1" applyAlignment="1">
      <alignment vertical="center"/>
    </xf>
    <xf numFmtId="0" fontId="8" fillId="0" borderId="5" xfId="0" applyFont="1" applyBorder="1"/>
    <xf numFmtId="0" fontId="9" fillId="0" borderId="0" xfId="0" applyFont="1"/>
    <xf numFmtId="0" fontId="9" fillId="0" borderId="5" xfId="0" applyFont="1" applyBorder="1"/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2" fillId="0" borderId="0" xfId="0" applyFont="1" applyFill="1"/>
    <xf numFmtId="0" fontId="0" fillId="0" borderId="9" xfId="0" applyBorder="1"/>
    <xf numFmtId="0" fontId="0" fillId="0" borderId="0" xfId="0" applyBorder="1"/>
    <xf numFmtId="0" fontId="0" fillId="2" borderId="0" xfId="0" applyFill="1"/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Fill="1" applyBorder="1"/>
    <xf numFmtId="0" fontId="4" fillId="0" borderId="5" xfId="0" applyFont="1" applyFill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15" fontId="0" fillId="2" borderId="0" xfId="0" applyNumberFormat="1" applyFill="1"/>
    <xf numFmtId="0" fontId="2" fillId="0" borderId="5" xfId="0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11" xfId="0" applyFont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left" vertical="top"/>
    </xf>
    <xf numFmtId="0" fontId="6" fillId="4" borderId="5" xfId="0" applyFont="1" applyFill="1" applyBorder="1"/>
    <xf numFmtId="0" fontId="0" fillId="4" borderId="5" xfId="0" applyFill="1" applyBorder="1"/>
    <xf numFmtId="0" fontId="6" fillId="0" borderId="5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vertical="center"/>
    </xf>
    <xf numFmtId="0" fontId="0" fillId="0" borderId="5" xfId="0" applyBorder="1" applyAlignment="1">
      <alignment horizontal="left" vertical="top"/>
    </xf>
    <xf numFmtId="2" fontId="6" fillId="0" borderId="5" xfId="0" applyNumberFormat="1" applyFont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5" fontId="6" fillId="0" borderId="5" xfId="0" applyNumberFormat="1" applyFont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15" fillId="0" borderId="0" xfId="0" applyFont="1"/>
    <xf numFmtId="0" fontId="13" fillId="0" borderId="5" xfId="0" applyFont="1" applyBorder="1"/>
    <xf numFmtId="0" fontId="13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vertical="center"/>
    </xf>
    <xf numFmtId="0" fontId="14" fillId="0" borderId="5" xfId="0" applyFont="1" applyFill="1" applyBorder="1"/>
    <xf numFmtId="0" fontId="14" fillId="0" borderId="5" xfId="0" applyFont="1" applyBorder="1" applyAlignment="1">
      <alignment horizontal="left" vertical="top"/>
    </xf>
    <xf numFmtId="0" fontId="15" fillId="0" borderId="5" xfId="0" applyFont="1" applyBorder="1"/>
    <xf numFmtId="0" fontId="14" fillId="0" borderId="11" xfId="0" applyFont="1" applyBorder="1" applyAlignment="1">
      <alignment vertical="center"/>
    </xf>
    <xf numFmtId="0" fontId="14" fillId="0" borderId="5" xfId="0" applyFont="1" applyBorder="1"/>
    <xf numFmtId="0" fontId="14" fillId="4" borderId="12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left" vertical="top"/>
    </xf>
    <xf numFmtId="0" fontId="14" fillId="4" borderId="5" xfId="0" applyFont="1" applyFill="1" applyBorder="1"/>
    <xf numFmtId="0" fontId="15" fillId="4" borderId="5" xfId="0" applyFont="1" applyFill="1" applyBorder="1"/>
    <xf numFmtId="0" fontId="14" fillId="0" borderId="5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7" fillId="2" borderId="13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7" fillId="2" borderId="16" xfId="0" applyFont="1" applyFill="1" applyBorder="1" applyAlignment="1">
      <alignment horizontal="center" wrapText="1"/>
    </xf>
    <xf numFmtId="0" fontId="17" fillId="2" borderId="1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wrapText="1"/>
    </xf>
    <xf numFmtId="0" fontId="17" fillId="2" borderId="18" xfId="0" applyFont="1" applyFill="1" applyBorder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17" fillId="2" borderId="19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7" fillId="0" borderId="5" xfId="0" applyFont="1" applyBorder="1" applyAlignment="1">
      <alignment vertical="center"/>
    </xf>
    <xf numFmtId="14" fontId="0" fillId="0" borderId="0" xfId="0" applyNumberFormat="1"/>
    <xf numFmtId="15" fontId="0" fillId="0" borderId="0" xfId="0" applyNumberForma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18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workbookViewId="0">
      <selection activeCell="D44" sqref="D44"/>
    </sheetView>
  </sheetViews>
  <sheetFormatPr baseColWidth="10" defaultColWidth="8.83203125" defaultRowHeight="15" x14ac:dyDescent="0.2"/>
  <cols>
    <col min="1" max="1" width="15.33203125" bestFit="1" customWidth="1"/>
    <col min="2" max="2" width="28" bestFit="1" customWidth="1"/>
    <col min="3" max="3" width="26.6640625" customWidth="1"/>
    <col min="6" max="6" width="31.83203125" bestFit="1" customWidth="1"/>
    <col min="7" max="7" width="17" bestFit="1" customWidth="1"/>
    <col min="8" max="8" width="61.6640625" bestFit="1" customWidth="1"/>
  </cols>
  <sheetData>
    <row r="1" spans="1:14" ht="16" x14ac:dyDescent="0.2">
      <c r="A1" s="129" t="s">
        <v>0</v>
      </c>
      <c r="B1" s="129"/>
      <c r="C1" s="129"/>
    </row>
    <row r="3" spans="1:14" s="8" customFormat="1" ht="16" x14ac:dyDescent="0.2">
      <c r="A3" s="128" t="s">
        <v>19</v>
      </c>
      <c r="B3" s="128"/>
      <c r="C3" s="128"/>
      <c r="D3" s="128"/>
      <c r="E3" s="6"/>
      <c r="F3" s="6"/>
      <c r="G3" s="7"/>
      <c r="H3" s="6"/>
      <c r="I3" s="6"/>
      <c r="J3" s="6"/>
      <c r="K3" s="6"/>
      <c r="L3" s="6"/>
      <c r="M3" s="6"/>
      <c r="N3" s="6"/>
    </row>
    <row r="4" spans="1:14" s="8" customFormat="1" ht="16" x14ac:dyDescent="0.2">
      <c r="A4" s="15"/>
      <c r="B4" s="6"/>
      <c r="C4" s="6"/>
      <c r="D4" s="6"/>
      <c r="E4" s="6"/>
      <c r="F4" s="6"/>
      <c r="G4" s="9"/>
      <c r="H4" s="6"/>
      <c r="I4" s="6"/>
      <c r="J4" s="6"/>
      <c r="K4" s="6"/>
      <c r="L4" s="6"/>
      <c r="M4" s="6"/>
      <c r="N4" s="6"/>
    </row>
    <row r="5" spans="1:14" s="8" customFormat="1" ht="17" thickBot="1" x14ac:dyDescent="0.25">
      <c r="A5" s="12" t="s">
        <v>1</v>
      </c>
      <c r="B5" s="13" t="s">
        <v>2</v>
      </c>
      <c r="C5" s="14" t="s">
        <v>3</v>
      </c>
      <c r="D5" s="1" t="s">
        <v>5</v>
      </c>
      <c r="E5" s="2"/>
      <c r="F5" s="1" t="s">
        <v>13</v>
      </c>
      <c r="G5" s="10"/>
      <c r="H5" s="6"/>
      <c r="I5" s="6"/>
      <c r="J5" s="6"/>
      <c r="K5" s="6"/>
      <c r="L5" s="6"/>
      <c r="M5" s="6"/>
      <c r="N5" s="6"/>
    </row>
    <row r="6" spans="1:14" s="8" customFormat="1" ht="17" thickBot="1" x14ac:dyDescent="0.25">
      <c r="A6" s="3">
        <v>1</v>
      </c>
      <c r="B6" s="4" t="s">
        <v>4</v>
      </c>
      <c r="C6" s="5" t="s">
        <v>14</v>
      </c>
      <c r="D6" s="11" t="s">
        <v>14</v>
      </c>
      <c r="E6" s="6"/>
      <c r="F6" s="11" t="s">
        <v>6</v>
      </c>
      <c r="G6" s="10"/>
      <c r="H6" s="6"/>
      <c r="I6" s="6"/>
      <c r="J6" s="6"/>
      <c r="K6" s="6"/>
      <c r="L6" s="6"/>
      <c r="M6" s="6"/>
      <c r="N6" s="6"/>
    </row>
    <row r="7" spans="1:14" s="8" customFormat="1" ht="17" thickBot="1" x14ac:dyDescent="0.25">
      <c r="A7" s="3">
        <v>2</v>
      </c>
      <c r="B7" s="4" t="s">
        <v>15</v>
      </c>
      <c r="C7" s="5" t="s">
        <v>15</v>
      </c>
      <c r="D7" s="11" t="s">
        <v>14</v>
      </c>
      <c r="E7" s="6"/>
      <c r="F7" s="11" t="s">
        <v>7</v>
      </c>
      <c r="G7" s="10"/>
      <c r="H7" s="6"/>
      <c r="I7" s="6"/>
      <c r="J7" s="6"/>
      <c r="K7" s="6"/>
      <c r="L7" s="6"/>
      <c r="M7" s="6"/>
      <c r="N7" s="6"/>
    </row>
    <row r="8" spans="1:14" s="8" customFormat="1" ht="17" thickBot="1" x14ac:dyDescent="0.25">
      <c r="A8" s="3">
        <v>3</v>
      </c>
      <c r="B8" s="4" t="s">
        <v>4</v>
      </c>
      <c r="C8" s="5" t="s">
        <v>16</v>
      </c>
      <c r="D8" s="11" t="s">
        <v>128</v>
      </c>
      <c r="E8" s="6"/>
      <c r="F8" s="11" t="s">
        <v>8</v>
      </c>
      <c r="G8" s="10"/>
      <c r="H8" s="6"/>
      <c r="I8" s="6"/>
      <c r="J8" s="6"/>
      <c r="K8" s="6"/>
      <c r="L8" s="6"/>
      <c r="M8" s="6"/>
      <c r="N8" s="6"/>
    </row>
    <row r="9" spans="1:14" s="8" customFormat="1" ht="17" thickBot="1" x14ac:dyDescent="0.25">
      <c r="A9" s="3">
        <v>4</v>
      </c>
      <c r="B9" s="4" t="s">
        <v>4</v>
      </c>
      <c r="C9" s="5" t="s">
        <v>14</v>
      </c>
      <c r="D9" s="11" t="s">
        <v>128</v>
      </c>
      <c r="E9" s="6"/>
      <c r="F9" s="11" t="s">
        <v>9</v>
      </c>
      <c r="G9" s="10"/>
      <c r="H9" s="6"/>
      <c r="I9" s="6"/>
      <c r="J9" s="6"/>
      <c r="K9" s="6"/>
      <c r="L9" s="6"/>
      <c r="M9" s="6"/>
      <c r="N9" s="6"/>
    </row>
    <row r="10" spans="1:14" s="8" customFormat="1" ht="17" thickBot="1" x14ac:dyDescent="0.25">
      <c r="A10" s="3">
        <v>5</v>
      </c>
      <c r="B10" s="4" t="s">
        <v>14</v>
      </c>
      <c r="C10" s="5" t="s">
        <v>16</v>
      </c>
      <c r="D10" s="11" t="s">
        <v>128</v>
      </c>
      <c r="E10" s="6"/>
      <c r="F10" s="11" t="s">
        <v>10</v>
      </c>
      <c r="G10" s="10"/>
      <c r="H10" s="6"/>
      <c r="I10" s="6"/>
      <c r="J10" s="6"/>
      <c r="K10" s="6"/>
      <c r="L10" s="6"/>
      <c r="M10" s="6"/>
      <c r="N10" s="6"/>
    </row>
    <row r="11" spans="1:14" s="8" customFormat="1" ht="17" thickBot="1" x14ac:dyDescent="0.25">
      <c r="A11" s="3">
        <v>6</v>
      </c>
      <c r="B11" s="4" t="s">
        <v>15</v>
      </c>
      <c r="C11" s="5" t="s">
        <v>15</v>
      </c>
      <c r="D11" s="11" t="s">
        <v>128</v>
      </c>
      <c r="E11" s="6"/>
      <c r="F11" s="11" t="s">
        <v>11</v>
      </c>
      <c r="G11" s="6"/>
      <c r="H11" s="6"/>
      <c r="I11" s="6"/>
      <c r="J11" s="6"/>
      <c r="K11" s="6"/>
      <c r="L11" s="6"/>
      <c r="M11" s="6"/>
      <c r="N11" s="6"/>
    </row>
    <row r="12" spans="1:14" s="8" customFormat="1" ht="17" thickBot="1" x14ac:dyDescent="0.25">
      <c r="A12" s="3">
        <v>7</v>
      </c>
      <c r="B12" s="4" t="s">
        <v>4</v>
      </c>
      <c r="C12" s="5" t="s">
        <v>17</v>
      </c>
      <c r="D12" s="11" t="s">
        <v>17</v>
      </c>
      <c r="E12" s="6"/>
      <c r="F12" s="11" t="s">
        <v>12</v>
      </c>
      <c r="G12" s="6"/>
      <c r="H12" s="6"/>
      <c r="I12" s="6"/>
      <c r="J12" s="6"/>
      <c r="K12" s="6"/>
      <c r="L12" s="6"/>
      <c r="M12" s="6"/>
      <c r="N12" s="6"/>
    </row>
    <row r="13" spans="1:14" s="8" customFormat="1" ht="17" thickBot="1" x14ac:dyDescent="0.25">
      <c r="A13" s="3">
        <v>8</v>
      </c>
      <c r="B13" s="4" t="s">
        <v>15</v>
      </c>
      <c r="C13" s="5" t="s">
        <v>15</v>
      </c>
      <c r="D13" s="11" t="s">
        <v>17</v>
      </c>
      <c r="E13" s="6"/>
      <c r="F13" s="11" t="s">
        <v>149</v>
      </c>
      <c r="G13" s="6"/>
      <c r="H13" s="6"/>
      <c r="I13" s="6"/>
      <c r="J13" s="6"/>
      <c r="K13" s="6"/>
      <c r="L13" s="6"/>
      <c r="M13" s="6"/>
      <c r="N13" s="6"/>
    </row>
    <row r="14" spans="1:14" s="8" customFormat="1" ht="17" thickBot="1" x14ac:dyDescent="0.25">
      <c r="A14" s="3">
        <v>9</v>
      </c>
      <c r="B14" s="4" t="s">
        <v>4</v>
      </c>
      <c r="C14" s="5" t="s">
        <v>18</v>
      </c>
      <c r="D14" s="11" t="s">
        <v>84</v>
      </c>
      <c r="E14" s="6"/>
      <c r="F14" s="11" t="s">
        <v>150</v>
      </c>
      <c r="G14" s="6"/>
      <c r="H14" s="6"/>
      <c r="I14" s="6"/>
      <c r="J14" s="6"/>
      <c r="K14" s="6"/>
      <c r="L14" s="6"/>
      <c r="M14" s="6"/>
      <c r="N14" s="6"/>
    </row>
    <row r="15" spans="1:14" s="8" customFormat="1" ht="17" thickBot="1" x14ac:dyDescent="0.25">
      <c r="A15" s="3">
        <v>10</v>
      </c>
      <c r="B15" s="4" t="s">
        <v>15</v>
      </c>
      <c r="C15" s="5" t="s">
        <v>15</v>
      </c>
      <c r="D15" s="11" t="s">
        <v>84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6" x14ac:dyDescent="0.2">
      <c r="F16" s="31" t="s">
        <v>34</v>
      </c>
      <c r="G16" s="32" t="s">
        <v>35</v>
      </c>
      <c r="H16" s="32" t="s">
        <v>36</v>
      </c>
      <c r="I16" s="33"/>
      <c r="J16" s="33"/>
      <c r="K16" s="6"/>
      <c r="L16" s="6"/>
      <c r="M16" s="8"/>
    </row>
    <row r="17" spans="1:13" ht="16" x14ac:dyDescent="0.2">
      <c r="F17" s="34" t="s">
        <v>37</v>
      </c>
      <c r="G17" s="34" t="s">
        <v>38</v>
      </c>
      <c r="H17" s="34" t="s">
        <v>39</v>
      </c>
      <c r="I17" s="33"/>
      <c r="J17" s="33"/>
      <c r="K17" s="6"/>
      <c r="L17" s="6"/>
      <c r="M17" s="8"/>
    </row>
    <row r="18" spans="1:13" ht="16" x14ac:dyDescent="0.2">
      <c r="A18" t="s">
        <v>21</v>
      </c>
      <c r="F18" s="34" t="s">
        <v>40</v>
      </c>
      <c r="G18" s="34" t="s">
        <v>41</v>
      </c>
      <c r="H18" s="34" t="s">
        <v>42</v>
      </c>
      <c r="I18" s="33"/>
      <c r="J18" s="33"/>
      <c r="K18" s="6"/>
      <c r="L18" s="6"/>
      <c r="M18" s="8"/>
    </row>
    <row r="19" spans="1:13" ht="16" x14ac:dyDescent="0.2">
      <c r="A19" t="s">
        <v>22</v>
      </c>
      <c r="F19" s="34" t="s">
        <v>43</v>
      </c>
      <c r="G19" s="34" t="s">
        <v>44</v>
      </c>
      <c r="H19" s="34" t="s">
        <v>45</v>
      </c>
      <c r="I19" s="33"/>
      <c r="J19" s="33"/>
      <c r="K19" s="6"/>
      <c r="L19" s="6"/>
      <c r="M19" s="8"/>
    </row>
    <row r="20" spans="1:13" ht="16" x14ac:dyDescent="0.2">
      <c r="B20" t="s">
        <v>20</v>
      </c>
      <c r="F20" s="34" t="s">
        <v>46</v>
      </c>
      <c r="G20" s="34" t="s">
        <v>47</v>
      </c>
      <c r="H20" s="34" t="s">
        <v>48</v>
      </c>
      <c r="I20" s="33"/>
      <c r="J20" s="33"/>
      <c r="K20" s="6"/>
      <c r="L20" s="6"/>
      <c r="M20" s="8"/>
    </row>
    <row r="21" spans="1:13" ht="17" x14ac:dyDescent="0.2">
      <c r="B21" t="s">
        <v>23</v>
      </c>
      <c r="F21" s="34" t="s">
        <v>49</v>
      </c>
      <c r="G21" s="34" t="s">
        <v>7</v>
      </c>
      <c r="H21" s="34" t="s">
        <v>50</v>
      </c>
      <c r="I21" s="33"/>
      <c r="J21" s="33"/>
      <c r="K21" s="6"/>
      <c r="L21" s="6"/>
      <c r="M21" s="8"/>
    </row>
    <row r="22" spans="1:13" ht="16" x14ac:dyDescent="0.2">
      <c r="F22" s="34" t="s">
        <v>51</v>
      </c>
      <c r="G22" s="34" t="s">
        <v>52</v>
      </c>
      <c r="H22" s="34" t="s">
        <v>42</v>
      </c>
      <c r="I22" s="33"/>
      <c r="J22" s="33"/>
      <c r="M22" s="8"/>
    </row>
    <row r="23" spans="1:13" ht="16" x14ac:dyDescent="0.2">
      <c r="F23" s="34" t="s">
        <v>129</v>
      </c>
      <c r="G23" s="34" t="s">
        <v>53</v>
      </c>
      <c r="H23" s="34" t="s">
        <v>54</v>
      </c>
      <c r="I23" s="33"/>
      <c r="J23" s="33"/>
      <c r="M23" s="8"/>
    </row>
    <row r="24" spans="1:13" ht="16" x14ac:dyDescent="0.2">
      <c r="F24" s="49" t="s">
        <v>130</v>
      </c>
      <c r="G24" s="49" t="s">
        <v>131</v>
      </c>
      <c r="H24" s="49" t="s">
        <v>132</v>
      </c>
      <c r="I24" s="8"/>
      <c r="J24" s="8"/>
      <c r="K24" s="8"/>
      <c r="L24" s="8"/>
      <c r="M24" s="8"/>
    </row>
    <row r="25" spans="1:13" ht="16" x14ac:dyDescent="0.2">
      <c r="F25" s="49" t="s">
        <v>133</v>
      </c>
      <c r="G25" s="49" t="s">
        <v>134</v>
      </c>
      <c r="H25" s="49" t="s">
        <v>132</v>
      </c>
      <c r="I25" s="8"/>
      <c r="J25" s="8"/>
      <c r="K25" s="8"/>
      <c r="L25" s="8"/>
      <c r="M25" s="8"/>
    </row>
    <row r="26" spans="1:13" ht="16" x14ac:dyDescent="0.2">
      <c r="F26" s="46" t="s">
        <v>141</v>
      </c>
      <c r="G26" s="50" t="s">
        <v>144</v>
      </c>
      <c r="H26" s="46" t="s">
        <v>132</v>
      </c>
      <c r="I26" s="8"/>
      <c r="J26" s="8"/>
      <c r="K26" s="8"/>
      <c r="L26" s="8"/>
      <c r="M26" s="8"/>
    </row>
    <row r="27" spans="1:13" x14ac:dyDescent="0.2">
      <c r="F27" s="46" t="s">
        <v>83</v>
      </c>
      <c r="G27" s="50" t="s">
        <v>145</v>
      </c>
      <c r="H27" s="46" t="s">
        <v>132</v>
      </c>
    </row>
    <row r="28" spans="1:13" x14ac:dyDescent="0.2">
      <c r="B28" s="40" t="s">
        <v>71</v>
      </c>
      <c r="C28" s="40"/>
      <c r="D28" s="40"/>
      <c r="F28" s="46" t="s">
        <v>142</v>
      </c>
      <c r="G28" s="21" t="s">
        <v>146</v>
      </c>
      <c r="H28" s="21" t="s">
        <v>147</v>
      </c>
    </row>
    <row r="29" spans="1:13" x14ac:dyDescent="0.2">
      <c r="B29" s="40" t="s">
        <v>72</v>
      </c>
      <c r="C29" s="40" t="s">
        <v>73</v>
      </c>
      <c r="D29" s="40" t="s">
        <v>74</v>
      </c>
    </row>
    <row r="30" spans="1:13" x14ac:dyDescent="0.2">
      <c r="B30" s="40" t="s">
        <v>14</v>
      </c>
      <c r="C30" s="48">
        <v>42536</v>
      </c>
      <c r="D30" s="40">
        <v>30</v>
      </c>
    </row>
    <row r="31" spans="1:13" x14ac:dyDescent="0.2">
      <c r="B31" s="40" t="s">
        <v>128</v>
      </c>
      <c r="C31" s="48">
        <v>42553</v>
      </c>
      <c r="D31" s="40">
        <v>60</v>
      </c>
      <c r="F31" s="35" t="s">
        <v>55</v>
      </c>
      <c r="G31" s="36"/>
      <c r="H31" s="36"/>
    </row>
    <row r="32" spans="1:13" x14ac:dyDescent="0.2">
      <c r="B32" s="40" t="s">
        <v>17</v>
      </c>
      <c r="C32" s="48">
        <v>42571</v>
      </c>
      <c r="D32" s="40">
        <v>30</v>
      </c>
      <c r="F32" s="35" t="s">
        <v>56</v>
      </c>
      <c r="G32" s="36"/>
      <c r="H32" s="36"/>
    </row>
    <row r="33" spans="2:13" x14ac:dyDescent="0.2">
      <c r="B33" s="40" t="s">
        <v>84</v>
      </c>
      <c r="C33" s="48">
        <v>42598</v>
      </c>
      <c r="D33" s="40">
        <v>30</v>
      </c>
      <c r="F33" s="35" t="s">
        <v>57</v>
      </c>
      <c r="G33" s="36"/>
      <c r="H33" s="36"/>
    </row>
    <row r="34" spans="2:13" x14ac:dyDescent="0.2">
      <c r="B34" s="40"/>
      <c r="C34" s="48"/>
      <c r="D34" s="40"/>
      <c r="F34" s="35" t="s">
        <v>58</v>
      </c>
      <c r="G34" s="36"/>
      <c r="H34" s="36"/>
    </row>
    <row r="35" spans="2:13" x14ac:dyDescent="0.2">
      <c r="F35" s="35" t="s">
        <v>59</v>
      </c>
      <c r="G35" s="36"/>
      <c r="H35" s="36"/>
    </row>
    <row r="36" spans="2:13" x14ac:dyDescent="0.2">
      <c r="F36" s="35" t="s">
        <v>60</v>
      </c>
      <c r="G36" s="36"/>
      <c r="H36" s="36"/>
    </row>
    <row r="37" spans="2:13" ht="16" x14ac:dyDescent="0.2">
      <c r="F37" s="37" t="s">
        <v>61</v>
      </c>
      <c r="G37" s="37"/>
      <c r="H37" s="37"/>
      <c r="I37" s="37"/>
      <c r="J37" s="37"/>
      <c r="K37" s="37"/>
      <c r="L37" s="37"/>
      <c r="M37" s="8"/>
    </row>
    <row r="38" spans="2:13" ht="16" x14ac:dyDescent="0.2">
      <c r="F38" s="37" t="s">
        <v>62</v>
      </c>
      <c r="G38" s="37"/>
      <c r="H38" s="37"/>
      <c r="I38" s="37"/>
      <c r="J38" s="37"/>
      <c r="K38" s="37"/>
      <c r="L38" s="37"/>
      <c r="M38" s="8"/>
    </row>
    <row r="39" spans="2:13" x14ac:dyDescent="0.2">
      <c r="F39" s="35" t="s">
        <v>63</v>
      </c>
      <c r="G39" s="36"/>
    </row>
    <row r="40" spans="2:13" x14ac:dyDescent="0.2">
      <c r="F40" s="35" t="s">
        <v>64</v>
      </c>
      <c r="G40" s="36"/>
    </row>
    <row r="41" spans="2:13" x14ac:dyDescent="0.2">
      <c r="F41" s="33" t="s">
        <v>65</v>
      </c>
      <c r="G41" s="33"/>
    </row>
    <row r="42" spans="2:13" x14ac:dyDescent="0.2">
      <c r="F42" s="33" t="s">
        <v>66</v>
      </c>
      <c r="G42" s="33"/>
    </row>
    <row r="43" spans="2:13" x14ac:dyDescent="0.2">
      <c r="F43" s="33" t="s">
        <v>69</v>
      </c>
      <c r="G43" s="33"/>
    </row>
    <row r="44" spans="2:13" x14ac:dyDescent="0.2">
      <c r="F44" s="33" t="s">
        <v>67</v>
      </c>
      <c r="G44" s="33"/>
    </row>
    <row r="45" spans="2:13" x14ac:dyDescent="0.2">
      <c r="F45" s="33" t="s">
        <v>70</v>
      </c>
      <c r="G45" s="33"/>
    </row>
    <row r="46" spans="2:13" x14ac:dyDescent="0.2">
      <c r="F46" s="33" t="s">
        <v>68</v>
      </c>
      <c r="G46" s="33"/>
    </row>
    <row r="50" spans="1:15" ht="16" x14ac:dyDescent="0.2">
      <c r="A50" s="129" t="s">
        <v>213</v>
      </c>
      <c r="B50" s="129"/>
      <c r="C50" s="129"/>
    </row>
    <row r="52" spans="1:15" ht="16" x14ac:dyDescent="0.2">
      <c r="A52" s="128" t="s">
        <v>214</v>
      </c>
      <c r="B52" s="128"/>
      <c r="C52" s="128"/>
      <c r="D52" s="128"/>
      <c r="E52" s="85"/>
      <c r="F52" s="85"/>
      <c r="G52" s="85"/>
      <c r="H52" s="85"/>
      <c r="I52" s="6"/>
      <c r="J52" s="6"/>
      <c r="K52" s="6"/>
      <c r="L52" s="6"/>
      <c r="M52" s="6"/>
      <c r="N52" s="6"/>
      <c r="O52" s="6"/>
    </row>
    <row r="53" spans="1:15" ht="16" x14ac:dyDescent="0.2">
      <c r="A53" s="15"/>
      <c r="B53" s="6"/>
      <c r="C53" s="6"/>
      <c r="D53" s="6"/>
      <c r="E53" s="6"/>
      <c r="F53" s="6"/>
      <c r="G53" s="6"/>
      <c r="H53" s="6"/>
      <c r="I53" s="6"/>
      <c r="J53" s="6"/>
      <c r="K53" s="101"/>
      <c r="L53" s="6"/>
      <c r="M53" s="6"/>
      <c r="N53" s="6"/>
      <c r="O53" s="6"/>
    </row>
    <row r="54" spans="1:15" ht="51" x14ac:dyDescent="0.2">
      <c r="A54" s="102" t="s">
        <v>215</v>
      </c>
      <c r="B54" s="103" t="s">
        <v>216</v>
      </c>
      <c r="C54" s="103" t="s">
        <v>2</v>
      </c>
      <c r="D54" s="103" t="s">
        <v>3</v>
      </c>
      <c r="E54" s="103" t="s">
        <v>5</v>
      </c>
      <c r="F54" s="104" t="s">
        <v>217</v>
      </c>
      <c r="G54" s="105"/>
      <c r="H54" s="105"/>
      <c r="I54" s="105"/>
      <c r="J54" s="1" t="s">
        <v>13</v>
      </c>
      <c r="K54" s="6"/>
      <c r="L54" s="6"/>
      <c r="M54" s="6"/>
      <c r="N54" s="6"/>
      <c r="O54" s="6"/>
    </row>
    <row r="55" spans="1:15" ht="17" x14ac:dyDescent="0.2">
      <c r="A55" s="106">
        <v>1</v>
      </c>
      <c r="B55" s="107">
        <v>30</v>
      </c>
      <c r="C55" s="107" t="s">
        <v>4</v>
      </c>
      <c r="D55" s="107" t="s">
        <v>14</v>
      </c>
      <c r="E55" s="107" t="s">
        <v>14</v>
      </c>
      <c r="F55" s="108" t="s">
        <v>218</v>
      </c>
      <c r="G55" s="6"/>
      <c r="H55" s="6"/>
      <c r="I55" s="6"/>
      <c r="J55" s="11" t="s">
        <v>6</v>
      </c>
      <c r="K55" s="6"/>
      <c r="L55" s="6"/>
      <c r="M55" s="6"/>
      <c r="N55" s="6"/>
      <c r="O55" s="6"/>
    </row>
    <row r="56" spans="1:15" ht="34" x14ac:dyDescent="0.2">
      <c r="A56" s="109">
        <v>2</v>
      </c>
      <c r="B56" s="110">
        <v>30</v>
      </c>
      <c r="C56" s="110" t="s">
        <v>15</v>
      </c>
      <c r="D56" s="110" t="s">
        <v>15</v>
      </c>
      <c r="E56" s="110" t="s">
        <v>14</v>
      </c>
      <c r="F56" s="111" t="s">
        <v>218</v>
      </c>
      <c r="G56" s="6"/>
      <c r="H56" s="6"/>
      <c r="I56" s="6"/>
      <c r="J56" s="11" t="s">
        <v>7</v>
      </c>
      <c r="K56" s="6"/>
      <c r="L56" s="6"/>
      <c r="M56" s="6"/>
      <c r="N56" s="6"/>
      <c r="O56" s="6"/>
    </row>
    <row r="57" spans="1:15" ht="17" x14ac:dyDescent="0.2">
      <c r="A57" s="109">
        <v>3</v>
      </c>
      <c r="B57" s="110">
        <v>20</v>
      </c>
      <c r="C57" s="110" t="s">
        <v>4</v>
      </c>
      <c r="D57" s="110" t="s">
        <v>219</v>
      </c>
      <c r="E57" s="110" t="s">
        <v>220</v>
      </c>
      <c r="F57" s="111" t="s">
        <v>218</v>
      </c>
      <c r="G57" s="6"/>
      <c r="H57" s="6"/>
      <c r="I57" s="6"/>
      <c r="J57" s="11" t="s">
        <v>8</v>
      </c>
      <c r="K57" s="6"/>
      <c r="L57" s="6"/>
      <c r="M57" s="6"/>
      <c r="N57" s="6"/>
      <c r="O57" s="6"/>
    </row>
    <row r="58" spans="1:15" ht="34" x14ac:dyDescent="0.2">
      <c r="A58" s="109">
        <v>4</v>
      </c>
      <c r="B58" s="110">
        <v>20</v>
      </c>
      <c r="C58" s="110" t="s">
        <v>15</v>
      </c>
      <c r="D58" s="110" t="s">
        <v>15</v>
      </c>
      <c r="E58" s="110" t="s">
        <v>220</v>
      </c>
      <c r="F58" s="111" t="s">
        <v>218</v>
      </c>
      <c r="G58" s="6"/>
      <c r="H58" s="6"/>
      <c r="I58" s="6"/>
      <c r="J58" s="11" t="s">
        <v>9</v>
      </c>
      <c r="K58" s="6"/>
      <c r="L58" s="6"/>
      <c r="M58" s="6"/>
      <c r="N58" s="6"/>
      <c r="O58" s="6"/>
    </row>
    <row r="59" spans="1:15" ht="17" x14ac:dyDescent="0.2">
      <c r="A59" s="109">
        <v>5</v>
      </c>
      <c r="B59" s="110">
        <v>15</v>
      </c>
      <c r="C59" s="110" t="s">
        <v>4</v>
      </c>
      <c r="D59" s="110" t="s">
        <v>221</v>
      </c>
      <c r="E59" s="110" t="s">
        <v>221</v>
      </c>
      <c r="F59" s="111" t="s">
        <v>218</v>
      </c>
      <c r="G59" s="6"/>
      <c r="H59" s="6"/>
      <c r="I59" s="6"/>
      <c r="J59" s="11" t="s">
        <v>10</v>
      </c>
      <c r="K59" s="6"/>
      <c r="L59" s="6"/>
      <c r="M59" s="6"/>
      <c r="N59" s="6"/>
      <c r="O59" s="6"/>
    </row>
    <row r="60" spans="1:15" ht="34" x14ac:dyDescent="0.2">
      <c r="A60" s="109">
        <v>6</v>
      </c>
      <c r="B60" s="110">
        <v>15</v>
      </c>
      <c r="C60" s="110" t="s">
        <v>15</v>
      </c>
      <c r="D60" s="110" t="s">
        <v>15</v>
      </c>
      <c r="E60" s="110" t="s">
        <v>221</v>
      </c>
      <c r="F60" s="111" t="s">
        <v>218</v>
      </c>
      <c r="G60" s="6"/>
      <c r="H60" s="6"/>
      <c r="I60" s="6"/>
      <c r="J60" s="11" t="s">
        <v>11</v>
      </c>
      <c r="K60" s="6"/>
      <c r="L60" s="6"/>
      <c r="M60" s="6"/>
      <c r="N60" s="6"/>
      <c r="O60" s="6"/>
    </row>
    <row r="61" spans="1:15" ht="17" x14ac:dyDescent="0.2">
      <c r="A61" s="109">
        <v>7</v>
      </c>
      <c r="B61" s="110">
        <v>15</v>
      </c>
      <c r="C61" s="110" t="s">
        <v>4</v>
      </c>
      <c r="D61" s="110" t="s">
        <v>222</v>
      </c>
      <c r="E61" s="110" t="s">
        <v>223</v>
      </c>
      <c r="F61" s="111" t="s">
        <v>218</v>
      </c>
      <c r="G61" s="6"/>
      <c r="H61" s="6"/>
      <c r="I61" s="6"/>
      <c r="J61" s="11" t="s">
        <v>12</v>
      </c>
      <c r="K61" s="6"/>
      <c r="L61" s="6"/>
      <c r="M61" s="6"/>
      <c r="N61" s="6"/>
      <c r="O61" s="6"/>
    </row>
    <row r="62" spans="1:15" ht="34" x14ac:dyDescent="0.2">
      <c r="A62" s="109">
        <v>8</v>
      </c>
      <c r="B62" s="110">
        <v>15</v>
      </c>
      <c r="C62" s="110" t="s">
        <v>15</v>
      </c>
      <c r="D62" s="110" t="s">
        <v>15</v>
      </c>
      <c r="E62" s="110" t="s">
        <v>223</v>
      </c>
      <c r="F62" s="111" t="s">
        <v>218</v>
      </c>
      <c r="G62" s="6"/>
      <c r="H62" s="6"/>
      <c r="I62" s="6"/>
      <c r="J62" s="11" t="s">
        <v>149</v>
      </c>
      <c r="K62" s="6"/>
      <c r="L62" s="6"/>
      <c r="M62" s="6"/>
      <c r="N62" s="6"/>
      <c r="O62" s="6"/>
    </row>
    <row r="63" spans="1:15" ht="17" x14ac:dyDescent="0.2">
      <c r="A63" s="109">
        <v>9</v>
      </c>
      <c r="B63" s="110">
        <v>15</v>
      </c>
      <c r="C63" s="110" t="s">
        <v>4</v>
      </c>
      <c r="D63" s="110" t="s">
        <v>224</v>
      </c>
      <c r="E63" s="110" t="s">
        <v>224</v>
      </c>
      <c r="F63" s="111" t="s">
        <v>225</v>
      </c>
      <c r="G63" s="6"/>
      <c r="H63" s="6"/>
      <c r="I63" s="6"/>
      <c r="J63" s="11" t="s">
        <v>150</v>
      </c>
      <c r="K63" s="6"/>
      <c r="L63" s="6"/>
      <c r="M63" s="6"/>
      <c r="N63" s="6"/>
      <c r="O63" s="6"/>
    </row>
    <row r="64" spans="1:15" ht="34" x14ac:dyDescent="0.2">
      <c r="A64" s="112">
        <v>10</v>
      </c>
      <c r="B64" s="113">
        <v>15</v>
      </c>
      <c r="C64" s="113" t="s">
        <v>15</v>
      </c>
      <c r="D64" s="113" t="s">
        <v>15</v>
      </c>
      <c r="E64" s="113" t="s">
        <v>224</v>
      </c>
      <c r="F64" s="114" t="s">
        <v>225</v>
      </c>
      <c r="G64" s="6"/>
      <c r="H64" s="6"/>
      <c r="I64" s="6"/>
      <c r="J64" s="6"/>
      <c r="K64" s="6"/>
      <c r="L64" s="6"/>
      <c r="M64" s="6"/>
      <c r="N64" s="6"/>
      <c r="O64" s="6"/>
    </row>
    <row r="65" spans="1:15" ht="16" x14ac:dyDescent="0.2">
      <c r="J65" s="115" t="s">
        <v>34</v>
      </c>
      <c r="K65" s="32" t="s">
        <v>35</v>
      </c>
      <c r="L65" s="32" t="s">
        <v>36</v>
      </c>
      <c r="M65" s="33"/>
      <c r="N65" s="33"/>
      <c r="O65" s="6"/>
    </row>
    <row r="66" spans="1:15" ht="16" x14ac:dyDescent="0.2">
      <c r="J66" s="21" t="s">
        <v>226</v>
      </c>
      <c r="K66" s="21" t="s">
        <v>227</v>
      </c>
      <c r="L66" s="21" t="s">
        <v>228</v>
      </c>
      <c r="M66" s="33"/>
      <c r="N66" s="33"/>
      <c r="O66" s="6"/>
    </row>
    <row r="67" spans="1:15" ht="16" x14ac:dyDescent="0.2">
      <c r="J67" s="34" t="s">
        <v>37</v>
      </c>
      <c r="K67" s="34" t="s">
        <v>38</v>
      </c>
      <c r="L67" s="34" t="s">
        <v>39</v>
      </c>
      <c r="M67" s="33"/>
      <c r="N67" s="33"/>
      <c r="O67" s="6"/>
    </row>
    <row r="68" spans="1:15" ht="16" x14ac:dyDescent="0.2">
      <c r="J68" s="34" t="s">
        <v>40</v>
      </c>
      <c r="K68" s="34" t="s">
        <v>41</v>
      </c>
      <c r="L68" s="34" t="s">
        <v>42</v>
      </c>
      <c r="M68" s="33"/>
      <c r="N68" s="33"/>
      <c r="O68" s="6"/>
    </row>
    <row r="69" spans="1:15" ht="16" x14ac:dyDescent="0.2">
      <c r="A69" t="s">
        <v>229</v>
      </c>
      <c r="B69" t="s">
        <v>73</v>
      </c>
      <c r="J69" s="34" t="s">
        <v>43</v>
      </c>
      <c r="K69" s="34" t="s">
        <v>44</v>
      </c>
      <c r="L69" s="34" t="s">
        <v>45</v>
      </c>
      <c r="M69" s="33"/>
      <c r="N69" s="33"/>
      <c r="O69" s="6"/>
    </row>
    <row r="70" spans="1:15" ht="16" x14ac:dyDescent="0.2">
      <c r="A70">
        <v>1</v>
      </c>
      <c r="B70" s="116">
        <v>42915</v>
      </c>
      <c r="J70" s="34" t="s">
        <v>46</v>
      </c>
      <c r="K70" s="34" t="s">
        <v>47</v>
      </c>
      <c r="L70" s="34" t="s">
        <v>48</v>
      </c>
      <c r="M70" s="33"/>
      <c r="N70" s="33"/>
      <c r="O70" s="6"/>
    </row>
    <row r="71" spans="1:15" ht="17" x14ac:dyDescent="0.2">
      <c r="A71">
        <v>2</v>
      </c>
      <c r="B71" s="116">
        <v>42926</v>
      </c>
      <c r="J71" s="34" t="s">
        <v>49</v>
      </c>
      <c r="K71" s="34" t="s">
        <v>7</v>
      </c>
      <c r="L71" s="34" t="s">
        <v>50</v>
      </c>
      <c r="M71" s="33"/>
      <c r="N71" s="33"/>
      <c r="O71" s="6"/>
    </row>
    <row r="72" spans="1:15" x14ac:dyDescent="0.2">
      <c r="A72">
        <v>3</v>
      </c>
      <c r="B72" s="116">
        <v>42935</v>
      </c>
      <c r="J72" s="34" t="s">
        <v>51</v>
      </c>
      <c r="K72" s="34" t="s">
        <v>52</v>
      </c>
      <c r="L72" s="34" t="s">
        <v>42</v>
      </c>
      <c r="M72" s="33"/>
      <c r="N72" s="33"/>
    </row>
    <row r="73" spans="1:15" x14ac:dyDescent="0.2">
      <c r="A73">
        <v>4</v>
      </c>
      <c r="B73" s="116">
        <v>42948</v>
      </c>
      <c r="J73" s="34" t="s">
        <v>129</v>
      </c>
      <c r="K73" s="34" t="s">
        <v>53</v>
      </c>
      <c r="L73" s="34" t="s">
        <v>54</v>
      </c>
      <c r="M73" s="33"/>
      <c r="N73" s="33"/>
    </row>
    <row r="74" spans="1:15" ht="16" x14ac:dyDescent="0.2">
      <c r="A74">
        <v>5</v>
      </c>
      <c r="B74" s="116">
        <v>42955</v>
      </c>
      <c r="J74" s="49" t="s">
        <v>130</v>
      </c>
      <c r="K74" s="49" t="s">
        <v>131</v>
      </c>
      <c r="L74" s="49" t="s">
        <v>132</v>
      </c>
      <c r="M74" s="8"/>
      <c r="N74" s="8"/>
      <c r="O74" s="8"/>
    </row>
    <row r="75" spans="1:15" ht="16" x14ac:dyDescent="0.2">
      <c r="J75" s="49" t="s">
        <v>133</v>
      </c>
      <c r="K75" s="49" t="s">
        <v>134</v>
      </c>
      <c r="L75" s="49" t="s">
        <v>132</v>
      </c>
      <c r="M75" s="8"/>
      <c r="N75" s="8"/>
      <c r="O75" s="8"/>
    </row>
    <row r="76" spans="1:15" ht="16" x14ac:dyDescent="0.2">
      <c r="J76" s="46" t="s">
        <v>141</v>
      </c>
      <c r="K76" s="50" t="s">
        <v>144</v>
      </c>
      <c r="L76" s="46" t="s">
        <v>132</v>
      </c>
      <c r="M76" s="8"/>
      <c r="N76" s="8"/>
      <c r="O76" s="8"/>
    </row>
    <row r="77" spans="1:15" x14ac:dyDescent="0.2">
      <c r="J77" s="46" t="s">
        <v>83</v>
      </c>
      <c r="K77" s="50" t="s">
        <v>145</v>
      </c>
      <c r="L77" s="46" t="s">
        <v>132</v>
      </c>
    </row>
    <row r="78" spans="1:15" x14ac:dyDescent="0.2">
      <c r="J78" s="46" t="s">
        <v>142</v>
      </c>
      <c r="K78" s="21" t="s">
        <v>146</v>
      </c>
      <c r="L78" s="21" t="s">
        <v>147</v>
      </c>
    </row>
    <row r="80" spans="1:15" x14ac:dyDescent="0.2">
      <c r="C80" s="117"/>
    </row>
    <row r="81" spans="3:15" x14ac:dyDescent="0.2">
      <c r="C81" s="117"/>
      <c r="J81" s="118" t="s">
        <v>55</v>
      </c>
      <c r="K81" s="119"/>
      <c r="L81" s="119"/>
    </row>
    <row r="82" spans="3:15" x14ac:dyDescent="0.2">
      <c r="C82" s="117"/>
      <c r="J82" s="118" t="s">
        <v>230</v>
      </c>
      <c r="K82" s="119"/>
      <c r="L82" s="119"/>
    </row>
    <row r="83" spans="3:15" x14ac:dyDescent="0.2">
      <c r="C83" s="117"/>
      <c r="J83" s="118" t="s">
        <v>231</v>
      </c>
      <c r="K83" s="119"/>
      <c r="L83" s="119"/>
    </row>
    <row r="84" spans="3:15" x14ac:dyDescent="0.2">
      <c r="C84" s="117"/>
      <c r="J84" s="118" t="s">
        <v>57</v>
      </c>
      <c r="K84" s="119"/>
      <c r="L84" s="119"/>
    </row>
    <row r="85" spans="3:15" x14ac:dyDescent="0.2">
      <c r="C85" s="117"/>
      <c r="J85" s="118" t="s">
        <v>58</v>
      </c>
      <c r="K85" s="119"/>
      <c r="L85" s="119"/>
    </row>
    <row r="86" spans="3:15" x14ac:dyDescent="0.2">
      <c r="J86" s="118" t="s">
        <v>59</v>
      </c>
      <c r="K86" s="119"/>
      <c r="L86" s="119"/>
    </row>
    <row r="87" spans="3:15" x14ac:dyDescent="0.2">
      <c r="J87" s="118" t="s">
        <v>60</v>
      </c>
      <c r="K87" s="119"/>
      <c r="L87" s="119"/>
    </row>
    <row r="88" spans="3:15" ht="16" x14ac:dyDescent="0.2">
      <c r="J88" s="8" t="s">
        <v>61</v>
      </c>
      <c r="K88" s="8"/>
      <c r="L88" s="8"/>
      <c r="M88" s="8"/>
      <c r="N88" s="8"/>
      <c r="O88" s="8"/>
    </row>
    <row r="89" spans="3:15" ht="16" x14ac:dyDescent="0.2">
      <c r="J89" s="118" t="s">
        <v>63</v>
      </c>
      <c r="K89" s="119"/>
      <c r="L89" s="8"/>
      <c r="M89" s="8"/>
      <c r="N89" s="8"/>
      <c r="O89" s="8"/>
    </row>
    <row r="90" spans="3:15" x14ac:dyDescent="0.2">
      <c r="J90" s="118" t="s">
        <v>64</v>
      </c>
      <c r="K90" s="119"/>
    </row>
    <row r="91" spans="3:15" x14ac:dyDescent="0.2">
      <c r="J91" s="33" t="s">
        <v>232</v>
      </c>
      <c r="K91" s="33"/>
    </row>
    <row r="92" spans="3:15" x14ac:dyDescent="0.2">
      <c r="J92" s="33" t="s">
        <v>233</v>
      </c>
      <c r="K92" s="33"/>
    </row>
    <row r="93" spans="3:15" x14ac:dyDescent="0.2">
      <c r="J93" s="33" t="s">
        <v>69</v>
      </c>
      <c r="K93" s="33"/>
    </row>
    <row r="94" spans="3:15" x14ac:dyDescent="0.2">
      <c r="J94" s="33" t="s">
        <v>234</v>
      </c>
      <c r="K94" s="33"/>
    </row>
    <row r="95" spans="3:15" x14ac:dyDescent="0.2">
      <c r="J95" s="33" t="s">
        <v>235</v>
      </c>
      <c r="K95" s="33"/>
    </row>
    <row r="96" spans="3:15" x14ac:dyDescent="0.2">
      <c r="J96" s="33" t="s">
        <v>68</v>
      </c>
      <c r="K96" s="33"/>
    </row>
  </sheetData>
  <mergeCells count="4">
    <mergeCell ref="A3:D3"/>
    <mergeCell ref="A1:C1"/>
    <mergeCell ref="A50:C50"/>
    <mergeCell ref="A52:D5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123</v>
      </c>
      <c r="B1" t="s">
        <v>86</v>
      </c>
      <c r="C1" t="s">
        <v>120</v>
      </c>
      <c r="D1" t="s">
        <v>83</v>
      </c>
      <c r="E1" t="s">
        <v>141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</row>
    <row r="2" spans="1:13" x14ac:dyDescent="0.2">
      <c r="A2">
        <v>1</v>
      </c>
      <c r="B2" t="s">
        <v>87</v>
      </c>
      <c r="C2">
        <v>1</v>
      </c>
      <c r="D2">
        <v>0.48200000000000004</v>
      </c>
      <c r="E2">
        <v>1.61</v>
      </c>
      <c r="F2">
        <v>72.157775818362182</v>
      </c>
      <c r="G2">
        <v>91.905372241596865</v>
      </c>
      <c r="H2">
        <v>164.06314805995905</v>
      </c>
      <c r="I2">
        <v>1.2736724656389624</v>
      </c>
      <c r="J2">
        <v>62.666288923925897</v>
      </c>
      <c r="K2">
        <v>136.85685605656826</v>
      </c>
      <c r="L2">
        <v>199.52314498049415</v>
      </c>
      <c r="M2">
        <v>2.1838991650312409</v>
      </c>
    </row>
    <row r="3" spans="1:13" x14ac:dyDescent="0.2">
      <c r="A3">
        <v>1</v>
      </c>
      <c r="B3" t="s">
        <v>87</v>
      </c>
      <c r="C3">
        <v>2</v>
      </c>
      <c r="D3">
        <v>0.64300000000000002</v>
      </c>
      <c r="E3">
        <v>2.3200000000000003</v>
      </c>
      <c r="F3">
        <v>92.420084063822117</v>
      </c>
      <c r="G3">
        <v>69.642309619425802</v>
      </c>
      <c r="H3">
        <v>162.06239368324793</v>
      </c>
      <c r="I3">
        <v>0.7535408599210236</v>
      </c>
      <c r="J3">
        <v>62.591430485487329</v>
      </c>
      <c r="K3">
        <v>142.04247840399714</v>
      </c>
      <c r="L3">
        <v>204.63390888948447</v>
      </c>
      <c r="M3">
        <v>2.2693598357195497</v>
      </c>
    </row>
    <row r="4" spans="1:13" x14ac:dyDescent="0.2">
      <c r="A4">
        <v>1</v>
      </c>
      <c r="B4" t="s">
        <v>87</v>
      </c>
      <c r="C4">
        <v>3</v>
      </c>
      <c r="D4">
        <v>0.66799999999999993</v>
      </c>
      <c r="E4">
        <v>2.63</v>
      </c>
      <c r="F4">
        <v>72.963095540518694</v>
      </c>
      <c r="G4">
        <v>65.188335737885112</v>
      </c>
      <c r="H4">
        <v>138.15143127840381</v>
      </c>
      <c r="I4">
        <v>0.89344257196001209</v>
      </c>
      <c r="J4">
        <v>46.329941860465134</v>
      </c>
      <c r="K4">
        <v>81.380208333333329</v>
      </c>
      <c r="L4">
        <v>127.71015019379846</v>
      </c>
      <c r="M4">
        <v>1.7565359477124176</v>
      </c>
    </row>
    <row r="5" spans="1:13" x14ac:dyDescent="0.2">
      <c r="A5">
        <v>2</v>
      </c>
      <c r="B5" t="s">
        <v>205</v>
      </c>
      <c r="C5">
        <v>1</v>
      </c>
      <c r="D5">
        <v>0.41499999999999992</v>
      </c>
      <c r="E5">
        <v>0.91999999999999993</v>
      </c>
      <c r="F5">
        <v>117.23494219783187</v>
      </c>
      <c r="G5">
        <v>101.88192645037289</v>
      </c>
      <c r="H5">
        <v>219.11686864820476</v>
      </c>
      <c r="I5">
        <v>0.8690406165633533</v>
      </c>
      <c r="J5">
        <v>90.604128108151613</v>
      </c>
      <c r="K5">
        <v>179.267045330896</v>
      </c>
      <c r="L5">
        <v>269.8711734390476</v>
      </c>
      <c r="M5">
        <v>1.9785748075066727</v>
      </c>
    </row>
    <row r="6" spans="1:13" x14ac:dyDescent="0.2">
      <c r="A6">
        <v>2</v>
      </c>
      <c r="B6" t="s">
        <v>205</v>
      </c>
      <c r="C6">
        <v>2</v>
      </c>
      <c r="D6">
        <v>0.48900000000000005</v>
      </c>
      <c r="E6">
        <v>1.3900000000000001</v>
      </c>
      <c r="F6">
        <v>116.38835460744885</v>
      </c>
      <c r="G6">
        <v>78.616352201257882</v>
      </c>
      <c r="H6">
        <v>195.00470680870671</v>
      </c>
      <c r="I6">
        <v>0.67546579265952134</v>
      </c>
      <c r="J6">
        <v>75.348704873486952</v>
      </c>
      <c r="K6">
        <v>186.99716551664901</v>
      </c>
      <c r="L6">
        <v>262.34587039013593</v>
      </c>
      <c r="M6">
        <v>2.4817568640446259</v>
      </c>
    </row>
    <row r="7" spans="1:13" x14ac:dyDescent="0.2">
      <c r="A7">
        <v>2</v>
      </c>
      <c r="B7" t="s">
        <v>205</v>
      </c>
      <c r="C7">
        <v>3</v>
      </c>
      <c r="D7">
        <v>0.61499999999999999</v>
      </c>
      <c r="E7">
        <v>1.9</v>
      </c>
      <c r="F7">
        <v>98.657741945662806</v>
      </c>
      <c r="G7">
        <v>84.803256445047481</v>
      </c>
      <c r="H7">
        <v>183.4609983907103</v>
      </c>
      <c r="I7">
        <v>0.85957021489255359</v>
      </c>
      <c r="J7">
        <v>61.482132104838627</v>
      </c>
      <c r="K7">
        <v>125.77848239331681</v>
      </c>
      <c r="L7">
        <v>187.26061449815543</v>
      </c>
      <c r="M7">
        <v>2.0457729438992254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01"/>
  <sheetViews>
    <sheetView workbookViewId="0">
      <pane xSplit="6" ySplit="1" topLeftCell="G476" activePane="bottomRight" state="frozen"/>
      <selection pane="topRight" activeCell="F1" sqref="F1"/>
      <selection pane="bottomLeft" activeCell="A2" sqref="A2"/>
      <selection pane="bottomRight" activeCell="H497" sqref="H497"/>
    </sheetView>
  </sheetViews>
  <sheetFormatPr baseColWidth="10" defaultColWidth="8.83203125" defaultRowHeight="15" x14ac:dyDescent="0.2"/>
  <cols>
    <col min="2" max="2" width="16.33203125" bestFit="1" customWidth="1"/>
    <col min="3" max="3" width="4" bestFit="1" customWidth="1"/>
    <col min="4" max="4" width="4.6640625" bestFit="1" customWidth="1"/>
    <col min="5" max="5" width="4.6640625" customWidth="1"/>
    <col min="6" max="6" width="8.6640625" customWidth="1"/>
    <col min="7" max="7" width="4.6640625" bestFit="1" customWidth="1"/>
    <col min="8" max="8" width="12.33203125" bestFit="1" customWidth="1"/>
    <col min="9" max="9" width="11.6640625" bestFit="1" customWidth="1"/>
  </cols>
  <sheetData>
    <row r="1" spans="1:11" x14ac:dyDescent="0.2">
      <c r="A1" s="93" t="s">
        <v>210</v>
      </c>
      <c r="B1" s="93" t="s">
        <v>124</v>
      </c>
      <c r="C1" s="93" t="s">
        <v>125</v>
      </c>
      <c r="D1" s="93" t="s">
        <v>81</v>
      </c>
      <c r="E1" s="93" t="s">
        <v>246</v>
      </c>
      <c r="F1" s="93" t="s">
        <v>127</v>
      </c>
      <c r="G1" s="120" t="s">
        <v>211</v>
      </c>
      <c r="H1" s="93" t="s">
        <v>116</v>
      </c>
      <c r="I1" s="93" t="s">
        <v>117</v>
      </c>
      <c r="J1" s="93" t="s">
        <v>115</v>
      </c>
      <c r="K1" s="93" t="s">
        <v>118</v>
      </c>
    </row>
    <row r="2" spans="1:11" x14ac:dyDescent="0.2">
      <c r="A2" s="97" t="s">
        <v>88</v>
      </c>
      <c r="B2" s="93" t="s">
        <v>87</v>
      </c>
      <c r="C2" s="93">
        <v>1</v>
      </c>
      <c r="D2" s="93">
        <v>15</v>
      </c>
      <c r="E2" s="93">
        <v>212.8</v>
      </c>
      <c r="F2" s="93" t="s">
        <v>113</v>
      </c>
      <c r="G2" s="93">
        <v>2016</v>
      </c>
      <c r="H2" s="93">
        <v>72.157775818362182</v>
      </c>
      <c r="I2" s="93">
        <v>91.905372241596865</v>
      </c>
      <c r="J2" s="93">
        <v>164.06314805995905</v>
      </c>
      <c r="K2" s="93">
        <v>1.2736724656389624</v>
      </c>
    </row>
    <row r="3" spans="1:11" x14ac:dyDescent="0.2">
      <c r="A3" s="97" t="s">
        <v>89</v>
      </c>
      <c r="B3" s="93" t="s">
        <v>87</v>
      </c>
      <c r="C3" s="93">
        <v>2</v>
      </c>
      <c r="D3" s="93">
        <v>15</v>
      </c>
      <c r="E3" s="93">
        <v>212.8</v>
      </c>
      <c r="F3" s="93" t="s">
        <v>113</v>
      </c>
      <c r="G3" s="93">
        <v>2016</v>
      </c>
      <c r="H3" s="93">
        <v>92.420084063822117</v>
      </c>
      <c r="I3" s="93">
        <v>69.642309619425802</v>
      </c>
      <c r="J3" s="93">
        <v>162.06239368324793</v>
      </c>
      <c r="K3" s="93">
        <v>0.7535408599210236</v>
      </c>
    </row>
    <row r="4" spans="1:11" x14ac:dyDescent="0.2">
      <c r="A4" s="97" t="s">
        <v>90</v>
      </c>
      <c r="B4" s="93" t="s">
        <v>87</v>
      </c>
      <c r="C4" s="93">
        <v>3</v>
      </c>
      <c r="D4" s="93">
        <v>15</v>
      </c>
      <c r="E4" s="93">
        <v>212.8</v>
      </c>
      <c r="F4" s="93" t="s">
        <v>113</v>
      </c>
      <c r="G4" s="93">
        <v>2016</v>
      </c>
      <c r="H4" s="93">
        <v>72.963095540518694</v>
      </c>
      <c r="I4" s="93">
        <v>65.188335737885112</v>
      </c>
      <c r="J4" s="93">
        <v>138.15143127840381</v>
      </c>
      <c r="K4" s="93">
        <v>0.89344257196001209</v>
      </c>
    </row>
    <row r="5" spans="1:11" x14ac:dyDescent="0.2">
      <c r="A5" s="97" t="s">
        <v>93</v>
      </c>
      <c r="B5" s="93" t="s">
        <v>205</v>
      </c>
      <c r="C5" s="93">
        <v>1</v>
      </c>
      <c r="D5" s="93">
        <v>15</v>
      </c>
      <c r="E5" s="93">
        <v>212.8</v>
      </c>
      <c r="F5" s="93" t="s">
        <v>113</v>
      </c>
      <c r="G5" s="93">
        <v>2016</v>
      </c>
      <c r="H5" s="93">
        <v>117.23494219783187</v>
      </c>
      <c r="I5" s="93">
        <v>101.88192645037289</v>
      </c>
      <c r="J5" s="93">
        <v>219.11686864820476</v>
      </c>
      <c r="K5" s="93">
        <v>0.8690406165633533</v>
      </c>
    </row>
    <row r="6" spans="1:11" x14ac:dyDescent="0.2">
      <c r="A6" s="97" t="s">
        <v>94</v>
      </c>
      <c r="B6" s="93" t="s">
        <v>205</v>
      </c>
      <c r="C6" s="93">
        <v>2</v>
      </c>
      <c r="D6" s="93">
        <v>15</v>
      </c>
      <c r="E6" s="93">
        <v>212.8</v>
      </c>
      <c r="F6" s="93" t="s">
        <v>113</v>
      </c>
      <c r="G6" s="93">
        <v>2016</v>
      </c>
      <c r="H6" s="93">
        <v>116.38835460744885</v>
      </c>
      <c r="I6" s="93">
        <v>78.616352201257882</v>
      </c>
      <c r="J6" s="93">
        <v>195.00470680870671</v>
      </c>
      <c r="K6" s="93">
        <v>0.67546579265952134</v>
      </c>
    </row>
    <row r="7" spans="1:11" x14ac:dyDescent="0.2">
      <c r="A7" s="97" t="s">
        <v>95</v>
      </c>
      <c r="B7" s="93" t="s">
        <v>205</v>
      </c>
      <c r="C7" s="93">
        <v>3</v>
      </c>
      <c r="D7" s="93">
        <v>15</v>
      </c>
      <c r="E7" s="93">
        <v>212.8</v>
      </c>
      <c r="F7" s="93" t="s">
        <v>113</v>
      </c>
      <c r="G7" s="93">
        <v>2016</v>
      </c>
      <c r="H7" s="93">
        <v>98.657741945662806</v>
      </c>
      <c r="I7" s="93">
        <v>84.803256445047481</v>
      </c>
      <c r="J7" s="93">
        <v>183.4609983907103</v>
      </c>
      <c r="K7" s="93">
        <v>0.85957021489255359</v>
      </c>
    </row>
    <row r="8" spans="1:11" x14ac:dyDescent="0.2">
      <c r="A8" s="97" t="s">
        <v>92</v>
      </c>
      <c r="B8" s="93" t="s">
        <v>87</v>
      </c>
      <c r="C8" s="93">
        <v>1</v>
      </c>
      <c r="D8" s="93">
        <v>15</v>
      </c>
      <c r="E8" s="93">
        <v>212.8</v>
      </c>
      <c r="F8" s="93" t="s">
        <v>114</v>
      </c>
      <c r="G8" s="93">
        <v>2016</v>
      </c>
      <c r="H8" s="93">
        <v>62.666288923925897</v>
      </c>
      <c r="I8" s="93">
        <v>136.85685605656826</v>
      </c>
      <c r="J8" s="93">
        <v>199.52314498049415</v>
      </c>
      <c r="K8" s="93">
        <v>2.1838991650312409</v>
      </c>
    </row>
    <row r="9" spans="1:11" x14ac:dyDescent="0.2">
      <c r="A9" s="97" t="s">
        <v>91</v>
      </c>
      <c r="B9" s="93" t="s">
        <v>87</v>
      </c>
      <c r="C9" s="93">
        <v>2</v>
      </c>
      <c r="D9" s="93">
        <v>15</v>
      </c>
      <c r="E9" s="93">
        <v>212.8</v>
      </c>
      <c r="F9" s="93" t="s">
        <v>114</v>
      </c>
      <c r="G9" s="93">
        <v>2016</v>
      </c>
      <c r="H9" s="93">
        <v>62.591430485487329</v>
      </c>
      <c r="I9" s="93">
        <v>142.04247840399714</v>
      </c>
      <c r="J9" s="93">
        <v>204.63390888948447</v>
      </c>
      <c r="K9" s="93">
        <v>2.2693598357195497</v>
      </c>
    </row>
    <row r="10" spans="1:11" x14ac:dyDescent="0.2">
      <c r="A10" s="97" t="s">
        <v>96</v>
      </c>
      <c r="B10" s="93" t="s">
        <v>87</v>
      </c>
      <c r="C10" s="93">
        <v>3</v>
      </c>
      <c r="D10" s="93">
        <v>15</v>
      </c>
      <c r="E10" s="93">
        <v>212.8</v>
      </c>
      <c r="F10" s="93" t="s">
        <v>114</v>
      </c>
      <c r="G10" s="93">
        <v>2016</v>
      </c>
      <c r="H10" s="93">
        <v>46.329941860465134</v>
      </c>
      <c r="I10" s="93">
        <v>81.380208333333329</v>
      </c>
      <c r="J10" s="93">
        <v>127.71015019379846</v>
      </c>
      <c r="K10" s="93">
        <v>1.7565359477124176</v>
      </c>
    </row>
    <row r="11" spans="1:11" x14ac:dyDescent="0.2">
      <c r="A11" s="97" t="s">
        <v>97</v>
      </c>
      <c r="B11" s="93" t="s">
        <v>205</v>
      </c>
      <c r="C11" s="93">
        <v>1</v>
      </c>
      <c r="D11" s="93">
        <v>15</v>
      </c>
      <c r="E11" s="93">
        <v>212.8</v>
      </c>
      <c r="F11" s="93" t="s">
        <v>114</v>
      </c>
      <c r="G11" s="93">
        <v>2016</v>
      </c>
      <c r="H11" s="93">
        <v>90.604128108151613</v>
      </c>
      <c r="I11" s="93">
        <v>179.267045330896</v>
      </c>
      <c r="J11" s="93">
        <v>269.8711734390476</v>
      </c>
      <c r="K11" s="93">
        <v>1.9785748075066727</v>
      </c>
    </row>
    <row r="12" spans="1:11" x14ac:dyDescent="0.2">
      <c r="A12" s="97" t="s">
        <v>98</v>
      </c>
      <c r="B12" s="93" t="s">
        <v>205</v>
      </c>
      <c r="C12" s="93">
        <v>2</v>
      </c>
      <c r="D12" s="93">
        <v>15</v>
      </c>
      <c r="E12" s="93">
        <v>212.8</v>
      </c>
      <c r="F12" s="93" t="s">
        <v>114</v>
      </c>
      <c r="G12" s="93">
        <v>2016</v>
      </c>
      <c r="H12" s="93">
        <v>75.348704873486952</v>
      </c>
      <c r="I12" s="93">
        <v>186.99716551664901</v>
      </c>
      <c r="J12" s="93">
        <v>262.34587039013593</v>
      </c>
      <c r="K12" s="93">
        <v>2.4817568640446259</v>
      </c>
    </row>
    <row r="13" spans="1:11" x14ac:dyDescent="0.2">
      <c r="A13" s="97" t="s">
        <v>99</v>
      </c>
      <c r="B13" s="93" t="s">
        <v>205</v>
      </c>
      <c r="C13" s="93">
        <v>3</v>
      </c>
      <c r="D13" s="93">
        <v>15</v>
      </c>
      <c r="E13" s="93">
        <v>212.8</v>
      </c>
      <c r="F13" s="93" t="s">
        <v>114</v>
      </c>
      <c r="G13" s="93">
        <v>2016</v>
      </c>
      <c r="H13" s="93">
        <v>61.482132104838627</v>
      </c>
      <c r="I13" s="93">
        <v>125.77848239331681</v>
      </c>
      <c r="J13" s="93">
        <v>187.26061449815543</v>
      </c>
      <c r="K13" s="93">
        <v>2.0457729438992254</v>
      </c>
    </row>
    <row r="14" spans="1:11" x14ac:dyDescent="0.2">
      <c r="A14" s="93">
        <v>403</v>
      </c>
      <c r="B14" s="93" t="s">
        <v>87</v>
      </c>
      <c r="C14" s="93">
        <v>1</v>
      </c>
      <c r="D14" s="93">
        <v>32</v>
      </c>
      <c r="E14" s="93">
        <v>494.1</v>
      </c>
      <c r="F14" s="93" t="s">
        <v>113</v>
      </c>
      <c r="G14" s="93">
        <v>2016</v>
      </c>
      <c r="H14" s="93">
        <v>68.648638310893503</v>
      </c>
      <c r="I14" s="93">
        <v>41.583912611717984</v>
      </c>
      <c r="J14" s="93">
        <v>110.23255092261149</v>
      </c>
      <c r="K14" s="93">
        <v>0.6057499993429476</v>
      </c>
    </row>
    <row r="15" spans="1:11" x14ac:dyDescent="0.2">
      <c r="A15" s="93">
        <v>404</v>
      </c>
      <c r="B15" s="93" t="s">
        <v>121</v>
      </c>
      <c r="C15" s="93">
        <v>1</v>
      </c>
      <c r="D15" s="93">
        <v>32</v>
      </c>
      <c r="E15" s="93">
        <v>494.1</v>
      </c>
      <c r="F15" s="93" t="s">
        <v>113</v>
      </c>
      <c r="G15" s="93">
        <v>2016</v>
      </c>
      <c r="H15" s="93">
        <v>13.777858527131784</v>
      </c>
      <c r="I15" s="93">
        <v>19.108141160027955</v>
      </c>
      <c r="J15" s="93">
        <v>32.885999687159739</v>
      </c>
      <c r="K15" s="93">
        <v>1.3868730849862927</v>
      </c>
    </row>
    <row r="16" spans="1:11" x14ac:dyDescent="0.2">
      <c r="A16" s="93">
        <v>406</v>
      </c>
      <c r="B16" s="93" t="s">
        <v>205</v>
      </c>
      <c r="C16" s="93">
        <v>1</v>
      </c>
      <c r="D16" s="93">
        <v>32</v>
      </c>
      <c r="E16" s="93">
        <v>494.1</v>
      </c>
      <c r="F16" s="93" t="s">
        <v>113</v>
      </c>
      <c r="G16" s="93">
        <v>2016</v>
      </c>
      <c r="H16" s="93">
        <v>132.73419538924276</v>
      </c>
      <c r="I16" s="93">
        <v>47.96592627975479</v>
      </c>
      <c r="J16" s="93">
        <v>180.70012166899755</v>
      </c>
      <c r="K16" s="93">
        <v>0.36136826790635834</v>
      </c>
    </row>
    <row r="17" spans="1:11" x14ac:dyDescent="0.2">
      <c r="A17" s="93">
        <v>417</v>
      </c>
      <c r="B17" s="93" t="s">
        <v>121</v>
      </c>
      <c r="C17" s="93">
        <v>2</v>
      </c>
      <c r="D17" s="93">
        <v>32</v>
      </c>
      <c r="E17" s="93">
        <v>494.1</v>
      </c>
      <c r="F17" s="93" t="s">
        <v>113</v>
      </c>
      <c r="G17" s="93">
        <v>2016</v>
      </c>
      <c r="H17" s="93">
        <v>217.49657377798079</v>
      </c>
      <c r="I17" s="93">
        <v>85.1915380217267</v>
      </c>
      <c r="J17" s="93">
        <v>302.68811179970749</v>
      </c>
      <c r="K17" s="93">
        <v>0.39169140249855022</v>
      </c>
    </row>
    <row r="18" spans="1:11" x14ac:dyDescent="0.2">
      <c r="A18" s="93">
        <v>419</v>
      </c>
      <c r="B18" s="93" t="s">
        <v>87</v>
      </c>
      <c r="C18" s="93">
        <v>2</v>
      </c>
      <c r="D18" s="93">
        <v>32</v>
      </c>
      <c r="E18" s="93">
        <v>494.1</v>
      </c>
      <c r="F18" s="93" t="s">
        <v>113</v>
      </c>
      <c r="G18" s="93">
        <v>2016</v>
      </c>
      <c r="H18" s="93">
        <v>87.845203488372093</v>
      </c>
      <c r="I18" s="93">
        <v>44.745807127882593</v>
      </c>
      <c r="J18" s="93">
        <v>132.59101061625469</v>
      </c>
      <c r="K18" s="93">
        <v>0.50937109086218368</v>
      </c>
    </row>
    <row r="19" spans="1:11" x14ac:dyDescent="0.2">
      <c r="A19" s="93">
        <v>420</v>
      </c>
      <c r="B19" s="93" t="s">
        <v>205</v>
      </c>
      <c r="C19" s="93">
        <v>2</v>
      </c>
      <c r="D19" s="93">
        <v>32</v>
      </c>
      <c r="E19" s="93">
        <v>494.1</v>
      </c>
      <c r="F19" s="93" t="s">
        <v>113</v>
      </c>
      <c r="G19" s="93">
        <v>2016</v>
      </c>
      <c r="H19" s="93">
        <v>146.23115577889448</v>
      </c>
      <c r="I19" s="93">
        <v>68.763102725366878</v>
      </c>
      <c r="J19" s="93">
        <v>214.99425850426135</v>
      </c>
      <c r="K19" s="93">
        <v>0.47023565093979408</v>
      </c>
    </row>
    <row r="20" spans="1:11" x14ac:dyDescent="0.2">
      <c r="A20" s="93">
        <v>421</v>
      </c>
      <c r="B20" s="93" t="s">
        <v>122</v>
      </c>
      <c r="C20" s="93">
        <v>3</v>
      </c>
      <c r="D20" s="93">
        <v>32</v>
      </c>
      <c r="E20" s="93">
        <v>494.1</v>
      </c>
      <c r="F20" s="93" t="s">
        <v>113</v>
      </c>
      <c r="G20" s="93">
        <v>2016</v>
      </c>
      <c r="H20" s="93">
        <v>25.410091362126241</v>
      </c>
      <c r="I20" s="93">
        <v>31.7273135669362</v>
      </c>
      <c r="J20" s="93">
        <v>57.137404929062441</v>
      </c>
      <c r="K20" s="93">
        <v>1.248610763132705</v>
      </c>
    </row>
    <row r="21" spans="1:11" x14ac:dyDescent="0.2">
      <c r="A21" s="93">
        <v>422</v>
      </c>
      <c r="B21" s="93" t="s">
        <v>87</v>
      </c>
      <c r="C21" s="93">
        <v>3</v>
      </c>
      <c r="D21" s="93">
        <v>32</v>
      </c>
      <c r="E21" s="93">
        <v>494.1</v>
      </c>
      <c r="F21" s="93" t="s">
        <v>113</v>
      </c>
      <c r="G21" s="93">
        <v>2016</v>
      </c>
      <c r="H21" s="93">
        <v>77.721253229974153</v>
      </c>
      <c r="I21" s="93">
        <v>46.951432564640108</v>
      </c>
      <c r="J21" s="93">
        <v>124.67268579461427</v>
      </c>
      <c r="K21" s="93">
        <v>0.60410030221350974</v>
      </c>
    </row>
    <row r="22" spans="1:11" x14ac:dyDescent="0.2">
      <c r="A22" s="93">
        <v>424</v>
      </c>
      <c r="B22" s="93" t="s">
        <v>205</v>
      </c>
      <c r="C22" s="93">
        <v>3</v>
      </c>
      <c r="D22" s="93">
        <v>32</v>
      </c>
      <c r="E22" s="93">
        <v>494.1</v>
      </c>
      <c r="F22" s="93" t="s">
        <v>113</v>
      </c>
      <c r="G22" s="93">
        <v>2016</v>
      </c>
      <c r="H22" s="93">
        <v>80.132198228128473</v>
      </c>
      <c r="I22" s="93">
        <v>53.159628631326747</v>
      </c>
      <c r="J22" s="93">
        <v>133.29182685945523</v>
      </c>
      <c r="K22" s="93">
        <v>0.66339910556286652</v>
      </c>
    </row>
    <row r="23" spans="1:11" x14ac:dyDescent="0.2">
      <c r="A23" s="93">
        <v>426</v>
      </c>
      <c r="B23" s="93" t="s">
        <v>121</v>
      </c>
      <c r="C23" s="93">
        <v>3</v>
      </c>
      <c r="D23" s="93">
        <v>32</v>
      </c>
      <c r="E23" s="93">
        <v>494.1</v>
      </c>
      <c r="F23" s="93" t="s">
        <v>113</v>
      </c>
      <c r="G23" s="93">
        <v>2016</v>
      </c>
      <c r="H23" s="93">
        <v>25.890261627906977</v>
      </c>
      <c r="I23" s="93">
        <v>26.314640111809929</v>
      </c>
      <c r="J23" s="93">
        <v>52.204901739716902</v>
      </c>
      <c r="K23" s="93">
        <v>1.0163914328098376</v>
      </c>
    </row>
    <row r="24" spans="1:11" x14ac:dyDescent="0.2">
      <c r="A24" s="93">
        <v>432</v>
      </c>
      <c r="B24" s="93" t="s">
        <v>121</v>
      </c>
      <c r="C24" s="93">
        <v>4</v>
      </c>
      <c r="D24" s="93">
        <v>32</v>
      </c>
      <c r="E24" s="93">
        <v>494.1</v>
      </c>
      <c r="F24" s="93" t="s">
        <v>113</v>
      </c>
      <c r="G24" s="93">
        <v>2016</v>
      </c>
      <c r="H24" s="93">
        <v>147.56819813352479</v>
      </c>
      <c r="I24" s="93">
        <v>53.120632424877712</v>
      </c>
      <c r="J24" s="93">
        <v>200.68883055840251</v>
      </c>
      <c r="K24" s="93">
        <v>0.35997344344350085</v>
      </c>
    </row>
    <row r="25" spans="1:11" x14ac:dyDescent="0.2">
      <c r="A25" s="93">
        <v>433</v>
      </c>
      <c r="B25" s="93" t="s">
        <v>87</v>
      </c>
      <c r="C25" s="93">
        <v>4</v>
      </c>
      <c r="D25" s="93">
        <v>32</v>
      </c>
      <c r="E25" s="93">
        <v>494.1</v>
      </c>
      <c r="F25" s="93" t="s">
        <v>113</v>
      </c>
      <c r="G25" s="93">
        <v>2016</v>
      </c>
      <c r="H25" s="93">
        <v>50.957592339261282</v>
      </c>
      <c r="I25" s="93">
        <v>49.096682698236528</v>
      </c>
      <c r="J25" s="93">
        <v>100.0542750374978</v>
      </c>
      <c r="K25" s="93">
        <v>0.96348120946069538</v>
      </c>
    </row>
    <row r="26" spans="1:11" x14ac:dyDescent="0.2">
      <c r="A26" s="93">
        <v>436</v>
      </c>
      <c r="B26" s="93" t="s">
        <v>205</v>
      </c>
      <c r="C26" s="93">
        <v>4</v>
      </c>
      <c r="D26" s="93">
        <v>32</v>
      </c>
      <c r="E26" s="93">
        <v>494.1</v>
      </c>
      <c r="F26" s="93" t="s">
        <v>113</v>
      </c>
      <c r="G26" s="93">
        <v>2016</v>
      </c>
      <c r="H26" s="93">
        <v>92.430385556915539</v>
      </c>
      <c r="I26" s="93">
        <v>86.891757696127115</v>
      </c>
      <c r="J26" s="93">
        <v>179.32214325304267</v>
      </c>
      <c r="K26" s="93">
        <v>0.94007784531659322</v>
      </c>
    </row>
    <row r="27" spans="1:11" x14ac:dyDescent="0.2">
      <c r="A27" s="93">
        <v>441</v>
      </c>
      <c r="B27" s="93" t="s">
        <v>122</v>
      </c>
      <c r="C27" s="93">
        <v>5</v>
      </c>
      <c r="D27" s="93">
        <v>32</v>
      </c>
      <c r="E27" s="93">
        <v>494.1</v>
      </c>
      <c r="F27" s="93" t="s">
        <v>113</v>
      </c>
      <c r="G27" s="93">
        <v>2016</v>
      </c>
      <c r="H27" s="93">
        <v>146.92723473837208</v>
      </c>
      <c r="I27" s="93">
        <v>55.277122641509429</v>
      </c>
      <c r="J27" s="93">
        <v>202.20435737988151</v>
      </c>
      <c r="K27" s="93">
        <v>0.3762210780046284</v>
      </c>
    </row>
    <row r="28" spans="1:11" x14ac:dyDescent="0.2">
      <c r="A28" s="93">
        <v>448</v>
      </c>
      <c r="B28" s="93" t="s">
        <v>205</v>
      </c>
      <c r="C28" s="93">
        <v>5</v>
      </c>
      <c r="D28" s="93">
        <v>32</v>
      </c>
      <c r="E28" s="93">
        <v>494.1</v>
      </c>
      <c r="F28" s="93" t="s">
        <v>113</v>
      </c>
      <c r="G28" s="93">
        <v>2016</v>
      </c>
      <c r="H28" s="93">
        <v>85.046940526115151</v>
      </c>
      <c r="I28" s="93">
        <v>63.666357356428492</v>
      </c>
      <c r="J28" s="93">
        <v>148.71329788254366</v>
      </c>
      <c r="K28" s="93">
        <v>0.74860255951098698</v>
      </c>
    </row>
    <row r="29" spans="1:11" x14ac:dyDescent="0.2">
      <c r="A29" s="93">
        <v>449</v>
      </c>
      <c r="B29" s="93" t="s">
        <v>121</v>
      </c>
      <c r="C29" s="93">
        <v>5</v>
      </c>
      <c r="D29" s="93">
        <v>32</v>
      </c>
      <c r="E29" s="93">
        <v>494.1</v>
      </c>
      <c r="F29" s="93" t="s">
        <v>113</v>
      </c>
      <c r="G29" s="93">
        <v>2016</v>
      </c>
      <c r="H29" s="93">
        <v>73.434196617336156</v>
      </c>
      <c r="I29" s="93">
        <v>78.259005145797602</v>
      </c>
      <c r="J29" s="93">
        <v>151.69320176313374</v>
      </c>
      <c r="K29" s="93">
        <v>1.0657024758315721</v>
      </c>
    </row>
    <row r="30" spans="1:11" x14ac:dyDescent="0.2">
      <c r="A30" s="93">
        <v>450</v>
      </c>
      <c r="B30" s="93" t="s">
        <v>87</v>
      </c>
      <c r="C30" s="93">
        <v>5</v>
      </c>
      <c r="D30" s="93">
        <v>32</v>
      </c>
      <c r="E30" s="93">
        <v>494.1</v>
      </c>
      <c r="F30" s="93" t="s">
        <v>113</v>
      </c>
      <c r="G30" s="93">
        <v>2016</v>
      </c>
      <c r="H30" s="93">
        <v>76.489825581395351</v>
      </c>
      <c r="I30" s="93">
        <v>65.950384346610775</v>
      </c>
      <c r="J30" s="93">
        <v>142.44020992800614</v>
      </c>
      <c r="K30" s="93">
        <v>0.86221120057896838</v>
      </c>
    </row>
    <row r="31" spans="1:11" x14ac:dyDescent="0.2">
      <c r="A31" s="93">
        <v>452</v>
      </c>
      <c r="B31" s="93" t="s">
        <v>205</v>
      </c>
      <c r="C31" s="93">
        <v>6</v>
      </c>
      <c r="D31" s="93">
        <v>32</v>
      </c>
      <c r="E31" s="93">
        <v>494.1</v>
      </c>
      <c r="F31" s="93" t="s">
        <v>113</v>
      </c>
      <c r="G31" s="93">
        <v>2016</v>
      </c>
      <c r="H31" s="93">
        <v>31.575781876503605</v>
      </c>
      <c r="I31" s="93">
        <v>32.395358924311431</v>
      </c>
      <c r="J31" s="93">
        <v>63.971140800815036</v>
      </c>
      <c r="K31" s="93">
        <v>1.0259558750124789</v>
      </c>
    </row>
    <row r="32" spans="1:11" x14ac:dyDescent="0.2">
      <c r="A32" s="93">
        <v>455</v>
      </c>
      <c r="B32" s="93" t="s">
        <v>122</v>
      </c>
      <c r="C32" s="93">
        <v>6</v>
      </c>
      <c r="D32" s="93">
        <v>32</v>
      </c>
      <c r="E32" s="93">
        <v>494.1</v>
      </c>
      <c r="F32" s="93" t="s">
        <v>113</v>
      </c>
      <c r="G32" s="93">
        <v>2016</v>
      </c>
      <c r="H32" s="93">
        <v>73.03779069767441</v>
      </c>
      <c r="I32" s="93">
        <v>126.62848158131175</v>
      </c>
      <c r="J32" s="93">
        <v>199.66627227898616</v>
      </c>
      <c r="K32" s="93">
        <v>1.7337392105063183</v>
      </c>
    </row>
    <row r="33" spans="1:11" x14ac:dyDescent="0.2">
      <c r="A33" s="93">
        <v>462</v>
      </c>
      <c r="B33" s="93" t="s">
        <v>87</v>
      </c>
      <c r="C33" s="93">
        <v>7</v>
      </c>
      <c r="D33" s="93">
        <v>32</v>
      </c>
      <c r="E33" s="93">
        <v>494.1</v>
      </c>
      <c r="F33" s="93" t="s">
        <v>113</v>
      </c>
      <c r="G33" s="93">
        <v>2016</v>
      </c>
      <c r="H33" s="93">
        <v>146.1191860465116</v>
      </c>
      <c r="I33" s="93">
        <v>93.081761006289298</v>
      </c>
      <c r="J33" s="93">
        <v>239.2009470528009</v>
      </c>
      <c r="K33" s="93">
        <v>0.63702627645804288</v>
      </c>
    </row>
    <row r="34" spans="1:11" x14ac:dyDescent="0.2">
      <c r="A34" s="93">
        <v>468</v>
      </c>
      <c r="B34" s="93" t="s">
        <v>122</v>
      </c>
      <c r="C34" s="93">
        <v>7</v>
      </c>
      <c r="D34" s="93">
        <v>32</v>
      </c>
      <c r="E34" s="93">
        <v>494.1</v>
      </c>
      <c r="F34" s="93" t="s">
        <v>113</v>
      </c>
      <c r="G34" s="93">
        <v>2016</v>
      </c>
      <c r="H34" s="93">
        <v>107.79069767441858</v>
      </c>
      <c r="I34" s="93">
        <v>65.408805031446519</v>
      </c>
      <c r="J34" s="93">
        <v>173.19950270586509</v>
      </c>
      <c r="K34" s="93">
        <v>0.60681307796163986</v>
      </c>
    </row>
    <row r="35" spans="1:11" x14ac:dyDescent="0.2">
      <c r="A35" s="93">
        <v>469</v>
      </c>
      <c r="B35" s="93" t="s">
        <v>205</v>
      </c>
      <c r="C35" s="93">
        <v>7</v>
      </c>
      <c r="D35" s="93">
        <v>32</v>
      </c>
      <c r="E35" s="93">
        <v>494.1</v>
      </c>
      <c r="F35" s="93" t="s">
        <v>113</v>
      </c>
      <c r="G35" s="93">
        <v>2016</v>
      </c>
      <c r="H35" s="93">
        <v>132.31335247666908</v>
      </c>
      <c r="I35" s="93">
        <v>49.681167016072671</v>
      </c>
      <c r="J35" s="93">
        <v>181.99451949274174</v>
      </c>
      <c r="K35" s="93">
        <v>0.37548112935036537</v>
      </c>
    </row>
    <row r="36" spans="1:11" x14ac:dyDescent="0.2">
      <c r="A36" s="93">
        <v>473</v>
      </c>
      <c r="B36" s="93" t="s">
        <v>122</v>
      </c>
      <c r="C36" s="93">
        <v>8</v>
      </c>
      <c r="D36" s="93">
        <v>32</v>
      </c>
      <c r="E36" s="93">
        <v>494.1</v>
      </c>
      <c r="F36" s="93" t="s">
        <v>113</v>
      </c>
      <c r="G36" s="93">
        <v>2016</v>
      </c>
      <c r="H36" s="93">
        <v>80.932342460615146</v>
      </c>
      <c r="I36" s="93">
        <v>65.619293974437014</v>
      </c>
      <c r="J36" s="93">
        <v>146.55163643505216</v>
      </c>
      <c r="K36" s="93">
        <v>0.81079197734045494</v>
      </c>
    </row>
    <row r="37" spans="1:11" x14ac:dyDescent="0.2">
      <c r="A37" s="93">
        <v>474</v>
      </c>
      <c r="B37" s="93" t="s">
        <v>121</v>
      </c>
      <c r="C37" s="93">
        <v>8</v>
      </c>
      <c r="D37" s="93">
        <v>32</v>
      </c>
      <c r="E37" s="93">
        <v>494.1</v>
      </c>
      <c r="F37" s="93" t="s">
        <v>113</v>
      </c>
      <c r="G37" s="93">
        <v>2016</v>
      </c>
      <c r="H37" s="93">
        <v>57.987153038259557</v>
      </c>
      <c r="I37" s="93">
        <v>36.3917630350984</v>
      </c>
      <c r="J37" s="93">
        <v>94.378916073357956</v>
      </c>
      <c r="K37" s="93">
        <v>0.62758319952502828</v>
      </c>
    </row>
    <row r="38" spans="1:11" x14ac:dyDescent="0.2">
      <c r="A38" s="93">
        <v>478</v>
      </c>
      <c r="B38" s="93" t="s">
        <v>205</v>
      </c>
      <c r="C38" s="93">
        <v>8</v>
      </c>
      <c r="D38" s="93">
        <v>32</v>
      </c>
      <c r="E38" s="93">
        <v>494.1</v>
      </c>
      <c r="F38" s="93" t="s">
        <v>113</v>
      </c>
      <c r="G38" s="93">
        <v>2016</v>
      </c>
      <c r="H38" s="93">
        <v>56.086482558139544</v>
      </c>
      <c r="I38" s="93">
        <v>45.007861635220117</v>
      </c>
      <c r="J38" s="93">
        <v>101.09434419335966</v>
      </c>
      <c r="K38" s="93">
        <v>0.80247253139051344</v>
      </c>
    </row>
    <row r="39" spans="1:11" x14ac:dyDescent="0.2">
      <c r="A39" s="93">
        <v>482</v>
      </c>
      <c r="B39" s="93" t="s">
        <v>121</v>
      </c>
      <c r="C39" s="93">
        <v>9</v>
      </c>
      <c r="D39" s="93">
        <v>32</v>
      </c>
      <c r="E39" s="93">
        <v>494.1</v>
      </c>
      <c r="F39" s="93" t="s">
        <v>113</v>
      </c>
      <c r="G39" s="93">
        <v>2016</v>
      </c>
      <c r="H39" s="93">
        <v>78.006205277280856</v>
      </c>
      <c r="I39" s="93">
        <v>34.77261731978713</v>
      </c>
      <c r="J39" s="93">
        <v>112.77882259706799</v>
      </c>
      <c r="K39" s="93">
        <v>0.44576732320440898</v>
      </c>
    </row>
    <row r="40" spans="1:11" x14ac:dyDescent="0.2">
      <c r="A40" s="93">
        <v>486</v>
      </c>
      <c r="B40" s="93" t="s">
        <v>87</v>
      </c>
      <c r="C40" s="93">
        <v>9</v>
      </c>
      <c r="D40" s="93">
        <v>32</v>
      </c>
      <c r="E40" s="93">
        <v>494.1</v>
      </c>
      <c r="F40" s="93" t="s">
        <v>113</v>
      </c>
      <c r="G40" s="93">
        <v>2016</v>
      </c>
      <c r="H40" s="93">
        <v>134.42928930366116</v>
      </c>
      <c r="I40" s="93">
        <v>85.691823899371073</v>
      </c>
      <c r="J40" s="93">
        <v>220.12111320303222</v>
      </c>
      <c r="K40" s="93">
        <v>0.63744905848458777</v>
      </c>
    </row>
    <row r="41" spans="1:11" x14ac:dyDescent="0.2">
      <c r="A41" s="93">
        <v>488</v>
      </c>
      <c r="B41" s="93" t="s">
        <v>122</v>
      </c>
      <c r="C41" s="93">
        <v>9</v>
      </c>
      <c r="D41" s="93">
        <v>32</v>
      </c>
      <c r="E41" s="93">
        <v>494.1</v>
      </c>
      <c r="F41" s="93" t="s">
        <v>113</v>
      </c>
      <c r="G41" s="93">
        <v>2016</v>
      </c>
      <c r="H41" s="93">
        <v>79.602186552072794</v>
      </c>
      <c r="I41" s="93">
        <v>52.211512168444081</v>
      </c>
      <c r="J41" s="93">
        <v>131.81369872051687</v>
      </c>
      <c r="K41" s="93">
        <v>0.6559055024737197</v>
      </c>
    </row>
    <row r="42" spans="1:11" x14ac:dyDescent="0.2">
      <c r="A42" s="93">
        <v>490</v>
      </c>
      <c r="B42" s="93" t="s">
        <v>205</v>
      </c>
      <c r="C42" s="93">
        <v>9</v>
      </c>
      <c r="D42" s="93">
        <v>32</v>
      </c>
      <c r="E42" s="93">
        <v>494.1</v>
      </c>
      <c r="F42" s="93" t="s">
        <v>113</v>
      </c>
      <c r="G42" s="93">
        <v>2016</v>
      </c>
      <c r="H42" s="93">
        <v>102.61436658506732</v>
      </c>
      <c r="I42" s="93">
        <v>46.031943065210193</v>
      </c>
      <c r="J42" s="93">
        <v>148.64630965027752</v>
      </c>
      <c r="K42" s="93">
        <v>0.44859160171348628</v>
      </c>
    </row>
    <row r="43" spans="1:11" x14ac:dyDescent="0.2">
      <c r="A43" s="93">
        <v>492</v>
      </c>
      <c r="B43" s="93" t="s">
        <v>205</v>
      </c>
      <c r="C43" s="93">
        <v>10</v>
      </c>
      <c r="D43" s="93">
        <v>32</v>
      </c>
      <c r="E43" s="93">
        <v>494.1</v>
      </c>
      <c r="F43" s="93" t="s">
        <v>113</v>
      </c>
      <c r="G43" s="93">
        <v>2016</v>
      </c>
      <c r="H43" s="93">
        <v>26.901256564141036</v>
      </c>
      <c r="I43" s="93">
        <v>29.290931223371881</v>
      </c>
      <c r="J43" s="93">
        <v>56.192187787512921</v>
      </c>
      <c r="K43" s="93">
        <v>1.0888313396637481</v>
      </c>
    </row>
    <row r="44" spans="1:11" x14ac:dyDescent="0.2">
      <c r="A44" s="93">
        <v>493</v>
      </c>
      <c r="B44" s="93" t="s">
        <v>121</v>
      </c>
      <c r="C44" s="93">
        <v>10</v>
      </c>
      <c r="D44" s="93">
        <v>32</v>
      </c>
      <c r="E44" s="93">
        <v>494.1</v>
      </c>
      <c r="F44" s="93" t="s">
        <v>113</v>
      </c>
      <c r="G44" s="93">
        <v>2016</v>
      </c>
      <c r="H44" s="93">
        <v>85.34555513878469</v>
      </c>
      <c r="I44" s="93">
        <v>50.973828362751057</v>
      </c>
      <c r="J44" s="93">
        <v>136.31938350153575</v>
      </c>
      <c r="K44" s="93">
        <v>0.59726400841684091</v>
      </c>
    </row>
    <row r="45" spans="1:11" x14ac:dyDescent="0.2">
      <c r="A45" s="93">
        <v>494</v>
      </c>
      <c r="B45" s="93" t="s">
        <v>87</v>
      </c>
      <c r="C45" s="93">
        <v>10</v>
      </c>
      <c r="D45" s="93">
        <v>32</v>
      </c>
      <c r="E45" s="93">
        <v>494.1</v>
      </c>
      <c r="F45" s="93" t="s">
        <v>113</v>
      </c>
      <c r="G45" s="93">
        <v>2016</v>
      </c>
      <c r="H45" s="93">
        <v>129.56810631229234</v>
      </c>
      <c r="I45" s="93">
        <v>58.681491464510323</v>
      </c>
      <c r="J45" s="93">
        <v>188.24959777680266</v>
      </c>
      <c r="K45" s="93">
        <v>0.45290074181583612</v>
      </c>
    </row>
    <row r="46" spans="1:11" x14ac:dyDescent="0.2">
      <c r="A46" s="93">
        <v>500</v>
      </c>
      <c r="B46" s="93" t="s">
        <v>122</v>
      </c>
      <c r="C46" s="93">
        <v>10</v>
      </c>
      <c r="D46" s="93">
        <v>32</v>
      </c>
      <c r="E46" s="93">
        <v>494.1</v>
      </c>
      <c r="F46" s="93" t="s">
        <v>113</v>
      </c>
      <c r="G46" s="93">
        <v>2016</v>
      </c>
      <c r="H46" s="93">
        <v>122.25452196382429</v>
      </c>
      <c r="I46" s="93">
        <v>74.831120428604706</v>
      </c>
      <c r="J46" s="93">
        <v>197.08564239242901</v>
      </c>
      <c r="K46" s="93">
        <v>0.61209286353225933</v>
      </c>
    </row>
    <row r="47" spans="1:11" x14ac:dyDescent="0.2">
      <c r="A47" s="93">
        <v>503</v>
      </c>
      <c r="B47" s="93" t="s">
        <v>87</v>
      </c>
      <c r="C47" s="93">
        <v>11</v>
      </c>
      <c r="D47" s="93">
        <v>32</v>
      </c>
      <c r="E47" s="93">
        <v>494.1</v>
      </c>
      <c r="F47" s="93" t="s">
        <v>113</v>
      </c>
      <c r="G47" s="93">
        <v>2016</v>
      </c>
      <c r="H47" s="93">
        <v>178.84254097233887</v>
      </c>
      <c r="I47" s="93">
        <v>87.89977251438512</v>
      </c>
      <c r="J47" s="93">
        <v>266.74231348672402</v>
      </c>
      <c r="K47" s="93">
        <v>0.49149252765302837</v>
      </c>
    </row>
    <row r="48" spans="1:11" x14ac:dyDescent="0.2">
      <c r="A48" s="93">
        <v>505</v>
      </c>
      <c r="B48" s="93" t="s">
        <v>121</v>
      </c>
      <c r="C48" s="93">
        <v>11</v>
      </c>
      <c r="D48" s="93">
        <v>32</v>
      </c>
      <c r="E48" s="93">
        <v>494.1</v>
      </c>
      <c r="F48" s="93" t="s">
        <v>113</v>
      </c>
      <c r="G48" s="93">
        <v>2016</v>
      </c>
      <c r="H48" s="93">
        <v>34.474927325581397</v>
      </c>
      <c r="I48" s="93">
        <v>20.2437106918239</v>
      </c>
      <c r="J48" s="93">
        <v>54.718638017405297</v>
      </c>
      <c r="K48" s="93">
        <v>0.58720096784083653</v>
      </c>
    </row>
    <row r="49" spans="1:11" x14ac:dyDescent="0.2">
      <c r="A49" s="93">
        <v>509</v>
      </c>
      <c r="B49" s="93" t="s">
        <v>122</v>
      </c>
      <c r="C49" s="93">
        <v>11</v>
      </c>
      <c r="D49" s="93">
        <v>32</v>
      </c>
      <c r="E49" s="93">
        <v>494.1</v>
      </c>
      <c r="F49" s="93" t="s">
        <v>113</v>
      </c>
      <c r="G49" s="93">
        <v>2016</v>
      </c>
      <c r="H49" s="93">
        <v>80.325419896640824</v>
      </c>
      <c r="I49" s="93">
        <v>30.063475425110646</v>
      </c>
      <c r="J49" s="93">
        <v>110.38889532175148</v>
      </c>
      <c r="K49" s="93">
        <v>0.37427100242731365</v>
      </c>
    </row>
    <row r="50" spans="1:11" x14ac:dyDescent="0.2">
      <c r="A50" s="93">
        <v>511</v>
      </c>
      <c r="B50" s="93" t="s">
        <v>121</v>
      </c>
      <c r="C50" s="93">
        <v>12</v>
      </c>
      <c r="D50" s="93">
        <v>32</v>
      </c>
      <c r="E50" s="93">
        <v>494.1</v>
      </c>
      <c r="F50" s="93" t="s">
        <v>113</v>
      </c>
      <c r="G50" s="93">
        <v>2016</v>
      </c>
      <c r="H50" s="93">
        <v>208.75312523207168</v>
      </c>
      <c r="I50" s="93">
        <v>111.28280199522879</v>
      </c>
      <c r="J50" s="93">
        <v>320.03592722730048</v>
      </c>
      <c r="K50" s="93">
        <v>0.53308328616165745</v>
      </c>
    </row>
    <row r="51" spans="1:11" x14ac:dyDescent="0.2">
      <c r="A51" s="93">
        <v>512</v>
      </c>
      <c r="B51" s="93" t="s">
        <v>122</v>
      </c>
      <c r="C51" s="93">
        <v>12</v>
      </c>
      <c r="D51" s="93">
        <v>32</v>
      </c>
      <c r="E51" s="93">
        <v>494.1</v>
      </c>
      <c r="F51" s="93" t="s">
        <v>113</v>
      </c>
      <c r="G51" s="93">
        <v>2016</v>
      </c>
      <c r="H51" s="93">
        <v>96.85885012919897</v>
      </c>
      <c r="I51" s="93">
        <v>47.897740507803412</v>
      </c>
      <c r="J51" s="93">
        <v>144.75659063700238</v>
      </c>
      <c r="K51" s="93">
        <v>0.49451072817727171</v>
      </c>
    </row>
    <row r="52" spans="1:11" x14ac:dyDescent="0.2">
      <c r="A52" s="93">
        <v>514</v>
      </c>
      <c r="B52" s="93" t="s">
        <v>87</v>
      </c>
      <c r="C52" s="93">
        <v>12</v>
      </c>
      <c r="D52" s="93">
        <v>32</v>
      </c>
      <c r="E52" s="93">
        <v>494.1</v>
      </c>
      <c r="F52" s="93" t="s">
        <v>113</v>
      </c>
      <c r="G52" s="93">
        <v>2016</v>
      </c>
      <c r="H52" s="93">
        <v>146.34634968864253</v>
      </c>
      <c r="I52" s="93">
        <v>81.633026181073575</v>
      </c>
      <c r="J52" s="93">
        <v>227.97937586971611</v>
      </c>
      <c r="K52" s="93">
        <v>0.55780705398358732</v>
      </c>
    </row>
    <row r="53" spans="1:11" x14ac:dyDescent="0.2">
      <c r="A53" s="93">
        <v>518</v>
      </c>
      <c r="B53" s="93" t="s">
        <v>205</v>
      </c>
      <c r="C53" s="93">
        <v>12</v>
      </c>
      <c r="D53" s="93">
        <v>32</v>
      </c>
      <c r="E53" s="93">
        <v>494.1</v>
      </c>
      <c r="F53" s="93" t="s">
        <v>113</v>
      </c>
      <c r="G53" s="93">
        <v>2016</v>
      </c>
      <c r="H53" s="93">
        <v>92.679008567931447</v>
      </c>
      <c r="I53" s="93">
        <v>64.410239435065634</v>
      </c>
      <c r="J53" s="93">
        <v>157.08924800299707</v>
      </c>
      <c r="K53" s="93">
        <v>0.69498196442028726</v>
      </c>
    </row>
    <row r="54" spans="1:11" x14ac:dyDescent="0.2">
      <c r="A54" s="93">
        <v>522</v>
      </c>
      <c r="B54" s="93" t="s">
        <v>87</v>
      </c>
      <c r="C54" s="93">
        <v>13</v>
      </c>
      <c r="D54" s="93">
        <v>32</v>
      </c>
      <c r="E54" s="93">
        <v>494.1</v>
      </c>
      <c r="F54" s="93" t="s">
        <v>113</v>
      </c>
      <c r="G54" s="93">
        <v>2016</v>
      </c>
      <c r="H54" s="93">
        <v>201.33085029069767</v>
      </c>
      <c r="I54" s="93">
        <v>90.900157232704387</v>
      </c>
      <c r="J54" s="93">
        <v>292.23100752340207</v>
      </c>
      <c r="K54" s="93">
        <v>0.45149641548453917</v>
      </c>
    </row>
    <row r="55" spans="1:11" x14ac:dyDescent="0.2">
      <c r="A55" s="93">
        <v>524</v>
      </c>
      <c r="B55" s="93" t="s">
        <v>121</v>
      </c>
      <c r="C55" s="93">
        <v>13</v>
      </c>
      <c r="D55" s="93">
        <v>32</v>
      </c>
      <c r="E55" s="93">
        <v>494.1</v>
      </c>
      <c r="F55" s="93" t="s">
        <v>113</v>
      </c>
      <c r="G55" s="93">
        <v>2016</v>
      </c>
      <c r="H55" s="93">
        <v>57.47885835095137</v>
      </c>
      <c r="I55" s="93">
        <v>50.147703449590232</v>
      </c>
      <c r="J55" s="93">
        <v>107.62656180054159</v>
      </c>
      <c r="K55" s="93">
        <v>0.87245475794597449</v>
      </c>
    </row>
    <row r="56" spans="1:11" x14ac:dyDescent="0.2">
      <c r="A56" s="93">
        <v>532</v>
      </c>
      <c r="B56" s="93" t="s">
        <v>121</v>
      </c>
      <c r="C56" s="93">
        <v>14</v>
      </c>
      <c r="D56" s="93">
        <v>32</v>
      </c>
      <c r="E56" s="93">
        <v>494.1</v>
      </c>
      <c r="F56" s="93" t="s">
        <v>113</v>
      </c>
      <c r="G56" s="93">
        <v>2016</v>
      </c>
      <c r="H56" s="93">
        <v>163.41288323148842</v>
      </c>
      <c r="I56" s="93">
        <v>64.043564963951511</v>
      </c>
      <c r="J56" s="93">
        <v>227.45644819543992</v>
      </c>
      <c r="K56" s="93">
        <v>0.39191258178358118</v>
      </c>
    </row>
    <row r="57" spans="1:11" x14ac:dyDescent="0.2">
      <c r="A57" s="93">
        <v>536</v>
      </c>
      <c r="B57" s="93" t="s">
        <v>205</v>
      </c>
      <c r="C57" s="93">
        <v>14</v>
      </c>
      <c r="D57" s="93">
        <v>32</v>
      </c>
      <c r="E57" s="93">
        <v>494.1</v>
      </c>
      <c r="F57" s="93" t="s">
        <v>113</v>
      </c>
      <c r="G57" s="93">
        <v>2016</v>
      </c>
      <c r="H57" s="93">
        <v>65.095514950166105</v>
      </c>
      <c r="I57" s="93">
        <v>40.43126684636119</v>
      </c>
      <c r="J57" s="93">
        <v>105.5267817965273</v>
      </c>
      <c r="K57" s="93">
        <v>0.62110679786945933</v>
      </c>
    </row>
    <row r="58" spans="1:11" x14ac:dyDescent="0.2">
      <c r="A58" s="93">
        <v>540</v>
      </c>
      <c r="B58" s="93" t="s">
        <v>122</v>
      </c>
      <c r="C58" s="93">
        <v>14</v>
      </c>
      <c r="D58" s="93">
        <v>32</v>
      </c>
      <c r="E58" s="93">
        <v>494.1</v>
      </c>
      <c r="F58" s="93" t="s">
        <v>113</v>
      </c>
      <c r="G58" s="93">
        <v>2016</v>
      </c>
      <c r="H58" s="93">
        <v>44.124933932346728</v>
      </c>
      <c r="I58" s="93">
        <v>31.625214408233276</v>
      </c>
      <c r="J58" s="93">
        <v>75.750148340580012</v>
      </c>
      <c r="K58" s="93">
        <v>0.71671981326298906</v>
      </c>
    </row>
    <row r="59" spans="1:11" x14ac:dyDescent="0.2">
      <c r="A59" s="93">
        <v>543</v>
      </c>
      <c r="B59" s="93" t="s">
        <v>122</v>
      </c>
      <c r="C59" s="93">
        <v>15</v>
      </c>
      <c r="D59" s="93">
        <v>32</v>
      </c>
      <c r="E59" s="93">
        <v>494.1</v>
      </c>
      <c r="F59" s="93" t="s">
        <v>113</v>
      </c>
      <c r="G59" s="93">
        <v>2016</v>
      </c>
      <c r="H59" s="93">
        <v>114.95389033077475</v>
      </c>
      <c r="I59" s="93">
        <v>34.77261731978713</v>
      </c>
      <c r="J59" s="93">
        <v>149.72650765056187</v>
      </c>
      <c r="K59" s="93">
        <v>0.30249187060768851</v>
      </c>
    </row>
    <row r="60" spans="1:11" x14ac:dyDescent="0.2">
      <c r="A60" s="93">
        <v>545</v>
      </c>
      <c r="B60" s="93" t="s">
        <v>121</v>
      </c>
      <c r="C60" s="93">
        <v>15</v>
      </c>
      <c r="D60" s="93">
        <v>32</v>
      </c>
      <c r="E60" s="93">
        <v>494.1</v>
      </c>
      <c r="F60" s="93" t="s">
        <v>113</v>
      </c>
      <c r="G60" s="93">
        <v>2016</v>
      </c>
      <c r="H60" s="93">
        <v>54.95468536251709</v>
      </c>
      <c r="I60" s="93">
        <v>67.51757306696264</v>
      </c>
      <c r="J60" s="93">
        <v>122.47225842947972</v>
      </c>
      <c r="K60" s="93">
        <v>1.2286044878898408</v>
      </c>
    </row>
    <row r="61" spans="1:11" x14ac:dyDescent="0.2">
      <c r="A61" s="93">
        <v>403</v>
      </c>
      <c r="B61" s="93" t="s">
        <v>87</v>
      </c>
      <c r="C61" s="93">
        <v>1</v>
      </c>
      <c r="D61" s="93">
        <v>32</v>
      </c>
      <c r="E61" s="93">
        <v>494.1</v>
      </c>
      <c r="F61" s="93" t="s">
        <v>114</v>
      </c>
      <c r="G61" s="93">
        <v>2016</v>
      </c>
      <c r="H61" s="93">
        <v>57.615440518783544</v>
      </c>
      <c r="I61" s="93">
        <v>69.847605224963729</v>
      </c>
      <c r="J61" s="93">
        <v>127.46304574374727</v>
      </c>
      <c r="K61" s="93">
        <v>1.2123070585946889</v>
      </c>
    </row>
    <row r="62" spans="1:11" x14ac:dyDescent="0.2">
      <c r="A62" s="93">
        <v>404</v>
      </c>
      <c r="B62" s="93" t="s">
        <v>121</v>
      </c>
      <c r="C62" s="93">
        <v>1</v>
      </c>
      <c r="D62" s="93">
        <v>32</v>
      </c>
      <c r="E62" s="93">
        <v>494.1</v>
      </c>
      <c r="F62" s="93" t="s">
        <v>114</v>
      </c>
      <c r="G62" s="93">
        <v>2016</v>
      </c>
      <c r="H62" s="93">
        <v>34.429505813953483</v>
      </c>
      <c r="I62" s="93">
        <v>51.002358490566031</v>
      </c>
      <c r="J62" s="93">
        <v>85.431864304519507</v>
      </c>
      <c r="K62" s="93">
        <v>1.4813561009608205</v>
      </c>
    </row>
    <row r="63" spans="1:11" x14ac:dyDescent="0.2">
      <c r="A63" s="93">
        <v>406</v>
      </c>
      <c r="B63" s="93" t="s">
        <v>205</v>
      </c>
      <c r="C63" s="93">
        <v>1</v>
      </c>
      <c r="D63" s="93">
        <v>32</v>
      </c>
      <c r="E63" s="93">
        <v>494.1</v>
      </c>
      <c r="F63" s="93" t="s">
        <v>114</v>
      </c>
      <c r="G63" s="93">
        <v>2016</v>
      </c>
      <c r="H63" s="93">
        <v>51.220783415550855</v>
      </c>
      <c r="I63" s="93">
        <v>75.360523473731007</v>
      </c>
      <c r="J63" s="93">
        <v>126.58130688928186</v>
      </c>
      <c r="K63" s="93">
        <v>1.4712879899226847</v>
      </c>
    </row>
    <row r="64" spans="1:11" x14ac:dyDescent="0.2">
      <c r="A64" s="93">
        <v>417</v>
      </c>
      <c r="B64" s="93" t="s">
        <v>121</v>
      </c>
      <c r="C64" s="93">
        <v>2</v>
      </c>
      <c r="D64" s="93">
        <v>32</v>
      </c>
      <c r="E64" s="93">
        <v>494.1</v>
      </c>
      <c r="F64" s="93" t="s">
        <v>114</v>
      </c>
      <c r="G64" s="93">
        <v>2016</v>
      </c>
      <c r="H64" s="93">
        <v>67.273387949260041</v>
      </c>
      <c r="I64" s="93">
        <v>82.046883933676398</v>
      </c>
      <c r="J64" s="93">
        <v>149.32027188293642</v>
      </c>
      <c r="K64" s="93">
        <v>1.2196038646895417</v>
      </c>
    </row>
    <row r="65" spans="1:11" x14ac:dyDescent="0.2">
      <c r="A65" s="93">
        <v>419</v>
      </c>
      <c r="B65" s="93" t="s">
        <v>87</v>
      </c>
      <c r="C65" s="93">
        <v>2</v>
      </c>
      <c r="D65" s="93">
        <v>32</v>
      </c>
      <c r="E65" s="93">
        <v>494.1</v>
      </c>
      <c r="F65" s="93" t="s">
        <v>114</v>
      </c>
      <c r="G65" s="93">
        <v>2016</v>
      </c>
      <c r="H65" s="93">
        <v>61.22819767441861</v>
      </c>
      <c r="I65" s="93">
        <v>61.517295597484271</v>
      </c>
      <c r="J65" s="93">
        <v>122.74549327190289</v>
      </c>
      <c r="K65" s="93">
        <v>1.0047216467909597</v>
      </c>
    </row>
    <row r="66" spans="1:11" x14ac:dyDescent="0.2">
      <c r="A66" s="93">
        <v>420</v>
      </c>
      <c r="B66" s="93" t="s">
        <v>205</v>
      </c>
      <c r="C66" s="93">
        <v>2</v>
      </c>
      <c r="D66" s="93">
        <v>32</v>
      </c>
      <c r="E66" s="93">
        <v>494.1</v>
      </c>
      <c r="F66" s="93" t="s">
        <v>114</v>
      </c>
      <c r="G66" s="93">
        <v>2016</v>
      </c>
      <c r="H66" s="93">
        <v>59.650755270593343</v>
      </c>
      <c r="I66" s="93">
        <v>67.081055663316292</v>
      </c>
      <c r="J66" s="93">
        <v>126.73181093390963</v>
      </c>
      <c r="K66" s="93">
        <v>1.1245633916790647</v>
      </c>
    </row>
    <row r="67" spans="1:11" x14ac:dyDescent="0.2">
      <c r="A67" s="93">
        <v>421</v>
      </c>
      <c r="B67" s="93" t="s">
        <v>122</v>
      </c>
      <c r="C67" s="93">
        <v>3</v>
      </c>
      <c r="D67" s="93">
        <v>32</v>
      </c>
      <c r="E67" s="93">
        <v>494.1</v>
      </c>
      <c r="F67" s="93" t="s">
        <v>114</v>
      </c>
      <c r="G67" s="93">
        <v>2016</v>
      </c>
      <c r="H67" s="93">
        <v>42.621212929379134</v>
      </c>
      <c r="I67" s="93">
        <v>76.668974669667065</v>
      </c>
      <c r="J67" s="93">
        <v>119.29018759904619</v>
      </c>
      <c r="K67" s="93">
        <v>1.7988454433876175</v>
      </c>
    </row>
    <row r="68" spans="1:11" x14ac:dyDescent="0.2">
      <c r="A68" s="93">
        <v>422</v>
      </c>
      <c r="B68" s="93" t="s">
        <v>87</v>
      </c>
      <c r="C68" s="93">
        <v>3</v>
      </c>
      <c r="D68" s="93">
        <v>32</v>
      </c>
      <c r="E68" s="93">
        <v>494.1</v>
      </c>
      <c r="F68" s="93" t="s">
        <v>114</v>
      </c>
      <c r="G68" s="93">
        <v>2016</v>
      </c>
      <c r="H68" s="93">
        <v>51.553415697674417</v>
      </c>
      <c r="I68" s="93">
        <v>81.845238095238102</v>
      </c>
      <c r="J68" s="93">
        <v>133.39865379291251</v>
      </c>
      <c r="K68" s="93">
        <v>1.5875812880218167</v>
      </c>
    </row>
    <row r="69" spans="1:11" x14ac:dyDescent="0.2">
      <c r="A69" s="93">
        <v>424</v>
      </c>
      <c r="B69" s="93" t="s">
        <v>205</v>
      </c>
      <c r="C69" s="93">
        <v>3</v>
      </c>
      <c r="D69" s="93">
        <v>32</v>
      </c>
      <c r="E69" s="93">
        <v>494.1</v>
      </c>
      <c r="F69" s="93" t="s">
        <v>114</v>
      </c>
      <c r="G69" s="93">
        <v>2016</v>
      </c>
      <c r="H69" s="93">
        <v>56.64711378737541</v>
      </c>
      <c r="I69" s="93">
        <v>98.867082210242586</v>
      </c>
      <c r="J69" s="93">
        <v>155.514195997618</v>
      </c>
      <c r="K69" s="93">
        <v>1.7453154379822344</v>
      </c>
    </row>
    <row r="70" spans="1:11" x14ac:dyDescent="0.2">
      <c r="A70" s="93">
        <v>426</v>
      </c>
      <c r="B70" s="93" t="s">
        <v>121</v>
      </c>
      <c r="C70" s="93">
        <v>3</v>
      </c>
      <c r="D70" s="93">
        <v>32</v>
      </c>
      <c r="E70" s="93">
        <v>494.1</v>
      </c>
      <c r="F70" s="93" t="s">
        <v>114</v>
      </c>
      <c r="G70" s="93">
        <v>2016</v>
      </c>
      <c r="H70" s="93">
        <v>33.407317200921852</v>
      </c>
      <c r="I70" s="93">
        <v>47.134398549492886</v>
      </c>
      <c r="J70" s="93">
        <v>80.541715750414738</v>
      </c>
      <c r="K70" s="93">
        <v>1.4109004403440166</v>
      </c>
    </row>
    <row r="71" spans="1:11" x14ac:dyDescent="0.2">
      <c r="A71" s="93">
        <v>432</v>
      </c>
      <c r="B71" s="93" t="s">
        <v>121</v>
      </c>
      <c r="C71" s="93">
        <v>4</v>
      </c>
      <c r="D71" s="93">
        <v>32</v>
      </c>
      <c r="E71" s="93">
        <v>494.1</v>
      </c>
      <c r="F71" s="93" t="s">
        <v>114</v>
      </c>
      <c r="G71" s="93">
        <v>2016</v>
      </c>
      <c r="H71" s="93">
        <v>59.180100422832986</v>
      </c>
      <c r="I71" s="93">
        <v>64.929959977129784</v>
      </c>
      <c r="J71" s="93">
        <v>124.11006039996278</v>
      </c>
      <c r="K71" s="93">
        <v>1.0971586650447518</v>
      </c>
    </row>
    <row r="72" spans="1:11" x14ac:dyDescent="0.2">
      <c r="A72" s="93">
        <v>433</v>
      </c>
      <c r="B72" s="93" t="s">
        <v>87</v>
      </c>
      <c r="C72" s="93">
        <v>4</v>
      </c>
      <c r="D72" s="93">
        <v>32</v>
      </c>
      <c r="E72" s="93">
        <v>494.1</v>
      </c>
      <c r="F72" s="93" t="s">
        <v>114</v>
      </c>
      <c r="G72" s="93">
        <v>2016</v>
      </c>
      <c r="H72" s="93">
        <v>52.238757974891953</v>
      </c>
      <c r="I72" s="93">
        <v>57.014248344186555</v>
      </c>
      <c r="J72" s="93">
        <v>109.25300631907851</v>
      </c>
      <c r="K72" s="93">
        <v>1.0914166139170056</v>
      </c>
    </row>
    <row r="73" spans="1:11" x14ac:dyDescent="0.2">
      <c r="A73" s="93">
        <v>436</v>
      </c>
      <c r="B73" s="93" t="s">
        <v>205</v>
      </c>
      <c r="C73" s="93">
        <v>4</v>
      </c>
      <c r="D73" s="93">
        <v>32</v>
      </c>
      <c r="E73" s="93">
        <v>494.1</v>
      </c>
      <c r="F73" s="93" t="s">
        <v>114</v>
      </c>
      <c r="G73" s="93">
        <v>2016</v>
      </c>
      <c r="H73" s="93">
        <v>68.521594684385391</v>
      </c>
      <c r="I73" s="93">
        <v>57.244595951588174</v>
      </c>
      <c r="J73" s="93">
        <v>125.76619063597357</v>
      </c>
      <c r="K73" s="93">
        <v>0.8354241639480261</v>
      </c>
    </row>
    <row r="74" spans="1:11" x14ac:dyDescent="0.2">
      <c r="A74" s="93">
        <v>441</v>
      </c>
      <c r="B74" s="93" t="s">
        <v>122</v>
      </c>
      <c r="C74" s="93">
        <v>5</v>
      </c>
      <c r="D74" s="93">
        <v>32</v>
      </c>
      <c r="E74" s="93">
        <v>494.1</v>
      </c>
      <c r="F74" s="93" t="s">
        <v>114</v>
      </c>
      <c r="G74" s="93">
        <v>2016</v>
      </c>
      <c r="H74" s="93">
        <v>72.297334357174194</v>
      </c>
      <c r="I74" s="93">
        <v>70.272635576124358</v>
      </c>
      <c r="J74" s="93">
        <v>142.56996993329855</v>
      </c>
      <c r="K74" s="93">
        <v>0.97199483495411998</v>
      </c>
    </row>
    <row r="75" spans="1:11" x14ac:dyDescent="0.2">
      <c r="A75" s="93">
        <v>448</v>
      </c>
      <c r="B75" s="93" t="s">
        <v>205</v>
      </c>
      <c r="C75" s="93">
        <v>5</v>
      </c>
      <c r="D75" s="93">
        <v>32</v>
      </c>
      <c r="E75" s="93">
        <v>494.1</v>
      </c>
      <c r="F75" s="93" t="s">
        <v>114</v>
      </c>
      <c r="G75" s="93">
        <v>2016</v>
      </c>
      <c r="H75" s="93">
        <v>70.434212011740797</v>
      </c>
      <c r="I75" s="93">
        <v>66.060633815717154</v>
      </c>
      <c r="J75" s="93">
        <v>136.49484582745794</v>
      </c>
      <c r="K75" s="93">
        <v>0.9379054855430965</v>
      </c>
    </row>
    <row r="76" spans="1:11" x14ac:dyDescent="0.2">
      <c r="A76" s="93">
        <v>449</v>
      </c>
      <c r="B76" s="93" t="s">
        <v>121</v>
      </c>
      <c r="C76" s="93">
        <v>5</v>
      </c>
      <c r="D76" s="93">
        <v>32</v>
      </c>
      <c r="E76" s="93">
        <v>494.1</v>
      </c>
      <c r="F76" s="93" t="s">
        <v>114</v>
      </c>
      <c r="G76" s="93">
        <v>2016</v>
      </c>
      <c r="H76" s="93">
        <v>40.680370985603538</v>
      </c>
      <c r="I76" s="93">
        <v>60.721772985923934</v>
      </c>
      <c r="J76" s="93">
        <v>101.40214397152747</v>
      </c>
      <c r="K76" s="93">
        <v>1.4926553400265914</v>
      </c>
    </row>
    <row r="77" spans="1:11" x14ac:dyDescent="0.2">
      <c r="A77" s="93">
        <v>450</v>
      </c>
      <c r="B77" s="93" t="s">
        <v>87</v>
      </c>
      <c r="C77" s="93">
        <v>5</v>
      </c>
      <c r="D77" s="93">
        <v>32</v>
      </c>
      <c r="E77" s="93">
        <v>494.1</v>
      </c>
      <c r="F77" s="93" t="s">
        <v>114</v>
      </c>
      <c r="G77" s="93">
        <v>2016</v>
      </c>
      <c r="H77" s="93">
        <v>62.55892520427404</v>
      </c>
      <c r="I77" s="93">
        <v>86.655051277692792</v>
      </c>
      <c r="J77" s="93">
        <v>149.21397648196682</v>
      </c>
      <c r="K77" s="93">
        <v>1.3851748730454931</v>
      </c>
    </row>
    <row r="78" spans="1:11" x14ac:dyDescent="0.2">
      <c r="A78" s="93">
        <v>452</v>
      </c>
      <c r="B78" s="93" t="s">
        <v>205</v>
      </c>
      <c r="C78" s="93">
        <v>6</v>
      </c>
      <c r="D78" s="93">
        <v>32</v>
      </c>
      <c r="E78" s="93">
        <v>494.1</v>
      </c>
      <c r="F78" s="93" t="s">
        <v>114</v>
      </c>
      <c r="G78" s="93">
        <v>2016</v>
      </c>
      <c r="H78" s="93">
        <v>29.443826949384409</v>
      </c>
      <c r="I78" s="93">
        <v>45.320014798372171</v>
      </c>
      <c r="J78" s="93">
        <v>74.763841747756572</v>
      </c>
      <c r="K78" s="93">
        <v>1.5392025933408664</v>
      </c>
    </row>
    <row r="79" spans="1:11" x14ac:dyDescent="0.2">
      <c r="A79" s="93">
        <v>455</v>
      </c>
      <c r="B79" s="93" t="s">
        <v>122</v>
      </c>
      <c r="C79" s="93">
        <v>6</v>
      </c>
      <c r="D79" s="93">
        <v>32</v>
      </c>
      <c r="E79" s="93">
        <v>494.1</v>
      </c>
      <c r="F79" s="93" t="s">
        <v>114</v>
      </c>
      <c r="G79" s="93">
        <v>2016</v>
      </c>
      <c r="H79" s="93">
        <v>52.810077519379846</v>
      </c>
      <c r="I79" s="93">
        <v>114.63012878107219</v>
      </c>
      <c r="J79" s="93">
        <v>167.44020630045202</v>
      </c>
      <c r="K79" s="93">
        <v>2.170610878937</v>
      </c>
    </row>
    <row r="80" spans="1:11" x14ac:dyDescent="0.2">
      <c r="A80" s="93">
        <v>462</v>
      </c>
      <c r="B80" s="93" t="s">
        <v>87</v>
      </c>
      <c r="C80" s="93">
        <v>7</v>
      </c>
      <c r="D80" s="93">
        <v>32</v>
      </c>
      <c r="E80" s="93">
        <v>494.1</v>
      </c>
      <c r="F80" s="93" t="s">
        <v>114</v>
      </c>
      <c r="G80" s="93">
        <v>2016</v>
      </c>
      <c r="H80" s="93">
        <v>56.111001354707611</v>
      </c>
      <c r="I80" s="93">
        <v>72.128594980765698</v>
      </c>
      <c r="J80" s="93">
        <v>128.23959633547332</v>
      </c>
      <c r="K80" s="93">
        <v>1.2854626230033273</v>
      </c>
    </row>
    <row r="81" spans="1:11" x14ac:dyDescent="0.2">
      <c r="A81" s="93">
        <v>468</v>
      </c>
      <c r="B81" s="93" t="s">
        <v>122</v>
      </c>
      <c r="C81" s="93">
        <v>7</v>
      </c>
      <c r="D81" s="93">
        <v>32</v>
      </c>
      <c r="E81" s="93">
        <v>494.1</v>
      </c>
      <c r="F81" s="93" t="s">
        <v>114</v>
      </c>
      <c r="G81" s="93">
        <v>2016</v>
      </c>
      <c r="H81" s="93">
        <v>55.940177478580168</v>
      </c>
      <c r="I81" s="93">
        <v>77.099194527198506</v>
      </c>
      <c r="J81" s="93">
        <v>133.03937200577866</v>
      </c>
      <c r="K81" s="93">
        <v>1.378243652457489</v>
      </c>
    </row>
    <row r="82" spans="1:11" x14ac:dyDescent="0.2">
      <c r="A82" s="93">
        <v>469</v>
      </c>
      <c r="B82" s="93" t="s">
        <v>205</v>
      </c>
      <c r="C82" s="93">
        <v>7</v>
      </c>
      <c r="D82" s="93">
        <v>32</v>
      </c>
      <c r="E82" s="93">
        <v>494.1</v>
      </c>
      <c r="F82" s="93" t="s">
        <v>114</v>
      </c>
      <c r="G82" s="93">
        <v>2016</v>
      </c>
      <c r="H82" s="93">
        <v>73.687667710196777</v>
      </c>
      <c r="I82" s="93">
        <v>79.939223512336724</v>
      </c>
      <c r="J82" s="93">
        <v>153.62689122253352</v>
      </c>
      <c r="K82" s="93">
        <v>1.0848385624949677</v>
      </c>
    </row>
    <row r="83" spans="1:11" x14ac:dyDescent="0.2">
      <c r="A83" s="93">
        <v>473</v>
      </c>
      <c r="B83" s="93" t="s">
        <v>122</v>
      </c>
      <c r="C83" s="93">
        <v>8</v>
      </c>
      <c r="D83" s="93">
        <v>32</v>
      </c>
      <c r="E83" s="93">
        <v>494.1</v>
      </c>
      <c r="F83" s="93" t="s">
        <v>114</v>
      </c>
      <c r="G83" s="93">
        <v>2016</v>
      </c>
      <c r="H83" s="93">
        <v>62.450125398996803</v>
      </c>
      <c r="I83" s="93">
        <v>91.564927857935658</v>
      </c>
      <c r="J83" s="93">
        <v>154.01505325693245</v>
      </c>
      <c r="K83" s="93">
        <v>1.4662088710458627</v>
      </c>
    </row>
    <row r="84" spans="1:11" x14ac:dyDescent="0.2">
      <c r="A84" s="93">
        <v>474</v>
      </c>
      <c r="B84" s="93" t="s">
        <v>121</v>
      </c>
      <c r="C84" s="93">
        <v>8</v>
      </c>
      <c r="D84" s="93">
        <v>32</v>
      </c>
      <c r="E84" s="93">
        <v>494.1</v>
      </c>
      <c r="F84" s="93" t="s">
        <v>114</v>
      </c>
      <c r="G84" s="93">
        <v>2016</v>
      </c>
      <c r="H84" s="93">
        <v>45.270106589147289</v>
      </c>
      <c r="I84" s="93">
        <v>107.5879338457955</v>
      </c>
      <c r="J84" s="93">
        <v>152.85804043494278</v>
      </c>
      <c r="K84" s="93">
        <v>2.376577877808395</v>
      </c>
    </row>
    <row r="85" spans="1:11" x14ac:dyDescent="0.2">
      <c r="A85" s="93">
        <v>478</v>
      </c>
      <c r="B85" s="93" t="s">
        <v>205</v>
      </c>
      <c r="C85" s="93">
        <v>8</v>
      </c>
      <c r="D85" s="93">
        <v>32</v>
      </c>
      <c r="E85" s="93">
        <v>494.1</v>
      </c>
      <c r="F85" s="93" t="s">
        <v>114</v>
      </c>
      <c r="G85" s="93">
        <v>2016</v>
      </c>
      <c r="H85" s="93">
        <v>50.782149435873805</v>
      </c>
      <c r="I85" s="93">
        <v>94.300703655271178</v>
      </c>
      <c r="J85" s="93">
        <v>145.08285309114498</v>
      </c>
      <c r="K85" s="93">
        <v>1.8569655814658124</v>
      </c>
    </row>
    <row r="86" spans="1:11" x14ac:dyDescent="0.2">
      <c r="A86" s="93">
        <v>482</v>
      </c>
      <c r="B86" s="93" t="s">
        <v>121</v>
      </c>
      <c r="C86" s="93">
        <v>9</v>
      </c>
      <c r="D86" s="93">
        <v>32</v>
      </c>
      <c r="E86" s="93">
        <v>494.1</v>
      </c>
      <c r="F86" s="93" t="s">
        <v>114</v>
      </c>
      <c r="G86" s="93">
        <v>2016</v>
      </c>
      <c r="H86" s="93">
        <v>65.012752303641946</v>
      </c>
      <c r="I86" s="93">
        <v>76.50261065622405</v>
      </c>
      <c r="J86" s="93">
        <v>141.515362959866</v>
      </c>
      <c r="K86" s="93">
        <v>1.1767323785788786</v>
      </c>
    </row>
    <row r="87" spans="1:11" x14ac:dyDescent="0.2">
      <c r="A87" s="93">
        <v>486</v>
      </c>
      <c r="B87" s="93" t="s">
        <v>87</v>
      </c>
      <c r="C87" s="93">
        <v>9</v>
      </c>
      <c r="D87" s="93">
        <v>32</v>
      </c>
      <c r="E87" s="93">
        <v>494.1</v>
      </c>
      <c r="F87" s="93" t="s">
        <v>114</v>
      </c>
      <c r="G87" s="93">
        <v>2016</v>
      </c>
      <c r="H87" s="93">
        <v>68.254556127012521</v>
      </c>
      <c r="I87" s="93">
        <v>73.287070633768749</v>
      </c>
      <c r="J87" s="93">
        <v>141.54162676078127</v>
      </c>
      <c r="K87" s="93">
        <v>1.0737315542334112</v>
      </c>
    </row>
    <row r="88" spans="1:11" x14ac:dyDescent="0.2">
      <c r="A88" s="93">
        <v>488</v>
      </c>
      <c r="B88" s="93" t="s">
        <v>122</v>
      </c>
      <c r="C88" s="93">
        <v>9</v>
      </c>
      <c r="D88" s="93">
        <v>32</v>
      </c>
      <c r="E88" s="93">
        <v>494.1</v>
      </c>
      <c r="F88" s="93" t="s">
        <v>114</v>
      </c>
      <c r="G88" s="93">
        <v>2016</v>
      </c>
      <c r="H88" s="93">
        <v>55.105554301196662</v>
      </c>
      <c r="I88" s="93">
        <v>79.188801367771887</v>
      </c>
      <c r="J88" s="93">
        <v>134.29435566896854</v>
      </c>
      <c r="K88" s="93">
        <v>1.4370384686621733</v>
      </c>
    </row>
    <row r="89" spans="1:11" x14ac:dyDescent="0.2">
      <c r="A89" s="93">
        <v>490</v>
      </c>
      <c r="B89" s="93" t="s">
        <v>205</v>
      </c>
      <c r="C89" s="93">
        <v>9</v>
      </c>
      <c r="D89" s="93">
        <v>32</v>
      </c>
      <c r="E89" s="93">
        <v>494.1</v>
      </c>
      <c r="F89" s="93" t="s">
        <v>114</v>
      </c>
      <c r="G89" s="93">
        <v>2016</v>
      </c>
      <c r="H89" s="93">
        <v>64.119298938812364</v>
      </c>
      <c r="I89" s="93">
        <v>96.133296696586683</v>
      </c>
      <c r="J89" s="93">
        <v>160.25259563539905</v>
      </c>
      <c r="K89" s="93">
        <v>1.4992880191707114</v>
      </c>
    </row>
    <row r="90" spans="1:11" x14ac:dyDescent="0.2">
      <c r="A90" s="93">
        <v>492</v>
      </c>
      <c r="B90" s="93" t="s">
        <v>205</v>
      </c>
      <c r="C90" s="93">
        <v>10</v>
      </c>
      <c r="D90" s="93">
        <v>32</v>
      </c>
      <c r="E90" s="93">
        <v>494.1</v>
      </c>
      <c r="F90" s="93" t="s">
        <v>114</v>
      </c>
      <c r="G90" s="93">
        <v>2016</v>
      </c>
      <c r="H90" s="93">
        <v>46.819096601073355</v>
      </c>
      <c r="I90" s="93">
        <v>93.356918238993714</v>
      </c>
      <c r="J90" s="93">
        <v>140.17601484006707</v>
      </c>
      <c r="K90" s="93">
        <v>1.9939923026377544</v>
      </c>
    </row>
    <row r="91" spans="1:11" x14ac:dyDescent="0.2">
      <c r="A91" s="93">
        <v>493</v>
      </c>
      <c r="B91" s="93" t="s">
        <v>121</v>
      </c>
      <c r="C91" s="93">
        <v>10</v>
      </c>
      <c r="D91" s="93">
        <v>32</v>
      </c>
      <c r="E91" s="93">
        <v>494.1</v>
      </c>
      <c r="F91" s="93" t="s">
        <v>114</v>
      </c>
      <c r="G91" s="93">
        <v>2016</v>
      </c>
      <c r="H91" s="93">
        <v>67.38900634249471</v>
      </c>
      <c r="I91" s="93">
        <v>74.4353916523728</v>
      </c>
      <c r="J91" s="93">
        <v>141.82439799486752</v>
      </c>
      <c r="K91" s="93">
        <v>1.1045628314218772</v>
      </c>
    </row>
    <row r="92" spans="1:11" x14ac:dyDescent="0.2">
      <c r="A92" s="93">
        <v>494</v>
      </c>
      <c r="B92" s="93" t="s">
        <v>87</v>
      </c>
      <c r="C92" s="93">
        <v>10</v>
      </c>
      <c r="D92" s="93">
        <v>32</v>
      </c>
      <c r="E92" s="93">
        <v>494.1</v>
      </c>
      <c r="F92" s="93" t="s">
        <v>114</v>
      </c>
      <c r="G92" s="93">
        <v>2016</v>
      </c>
      <c r="H92" s="93">
        <v>53.052325581395344</v>
      </c>
      <c r="I92" s="93">
        <v>70.243710691823892</v>
      </c>
      <c r="J92" s="93">
        <v>123.29603627321924</v>
      </c>
      <c r="K92" s="93">
        <v>1.3240458344102697</v>
      </c>
    </row>
    <row r="93" spans="1:11" x14ac:dyDescent="0.2">
      <c r="A93" s="93">
        <v>500</v>
      </c>
      <c r="B93" s="93" t="s">
        <v>122</v>
      </c>
      <c r="C93" s="93">
        <v>10</v>
      </c>
      <c r="D93" s="93">
        <v>32</v>
      </c>
      <c r="E93" s="93">
        <v>494.1</v>
      </c>
      <c r="F93" s="93" t="s">
        <v>114</v>
      </c>
      <c r="G93" s="93">
        <v>2016</v>
      </c>
      <c r="H93" s="93">
        <v>53.870794761797242</v>
      </c>
      <c r="I93" s="93">
        <v>83.692068144348795</v>
      </c>
      <c r="J93" s="93">
        <v>137.56286290614605</v>
      </c>
      <c r="K93" s="93">
        <v>1.5535703253388693</v>
      </c>
    </row>
    <row r="94" spans="1:11" x14ac:dyDescent="0.2">
      <c r="A94" s="93">
        <v>503</v>
      </c>
      <c r="B94" s="93" t="s">
        <v>87</v>
      </c>
      <c r="C94" s="93">
        <v>11</v>
      </c>
      <c r="D94" s="93">
        <v>32</v>
      </c>
      <c r="E94" s="93">
        <v>494.1</v>
      </c>
      <c r="F94" s="93" t="s">
        <v>114</v>
      </c>
      <c r="G94" s="93">
        <v>2016</v>
      </c>
      <c r="H94" s="93">
        <v>55.926268498942918</v>
      </c>
      <c r="I94" s="93">
        <v>81.832475700400224</v>
      </c>
      <c r="J94" s="93">
        <v>137.75874419934314</v>
      </c>
      <c r="K94" s="93">
        <v>1.4632207350280659</v>
      </c>
    </row>
    <row r="95" spans="1:11" x14ac:dyDescent="0.2">
      <c r="A95" s="93">
        <v>505</v>
      </c>
      <c r="B95" s="93" t="s">
        <v>121</v>
      </c>
      <c r="C95" s="93">
        <v>11</v>
      </c>
      <c r="D95" s="93">
        <v>32</v>
      </c>
      <c r="E95" s="93">
        <v>494.1</v>
      </c>
      <c r="F95" s="93" t="s">
        <v>114</v>
      </c>
      <c r="G95" s="93">
        <v>2016</v>
      </c>
      <c r="H95" s="93">
        <v>57.139240919780498</v>
      </c>
      <c r="I95" s="93">
        <v>92.837961981485421</v>
      </c>
      <c r="J95" s="93">
        <v>149.97720290126591</v>
      </c>
      <c r="K95" s="93">
        <v>1.6247671562844777</v>
      </c>
    </row>
    <row r="96" spans="1:11" x14ac:dyDescent="0.2">
      <c r="A96" s="93">
        <v>509</v>
      </c>
      <c r="B96" s="93" t="s">
        <v>122</v>
      </c>
      <c r="C96" s="93">
        <v>11</v>
      </c>
      <c r="D96" s="93">
        <v>32</v>
      </c>
      <c r="E96" s="93">
        <v>494.1</v>
      </c>
      <c r="F96" s="93" t="s">
        <v>114</v>
      </c>
      <c r="G96" s="93">
        <v>2016</v>
      </c>
      <c r="H96" s="93">
        <v>60.540386212624583</v>
      </c>
      <c r="I96" s="93">
        <v>75.773528751123095</v>
      </c>
      <c r="J96" s="93">
        <v>136.31391496374766</v>
      </c>
      <c r="K96" s="93">
        <v>1.251619513707726</v>
      </c>
    </row>
    <row r="97" spans="1:11" x14ac:dyDescent="0.2">
      <c r="A97" s="93">
        <v>511</v>
      </c>
      <c r="B97" s="93" t="s">
        <v>121</v>
      </c>
      <c r="C97" s="93">
        <v>12</v>
      </c>
      <c r="D97" s="93">
        <v>32</v>
      </c>
      <c r="E97" s="93">
        <v>494.1</v>
      </c>
      <c r="F97" s="93" t="s">
        <v>114</v>
      </c>
      <c r="G97" s="93">
        <v>2016</v>
      </c>
      <c r="H97" s="93">
        <v>63.207619339045294</v>
      </c>
      <c r="I97" s="93">
        <v>76.092353525322736</v>
      </c>
      <c r="J97" s="93">
        <v>139.29997286436804</v>
      </c>
      <c r="K97" s="93">
        <v>1.2038478006451059</v>
      </c>
    </row>
    <row r="98" spans="1:11" x14ac:dyDescent="0.2">
      <c r="A98" s="93">
        <v>512</v>
      </c>
      <c r="B98" s="93" t="s">
        <v>122</v>
      </c>
      <c r="C98" s="93">
        <v>12</v>
      </c>
      <c r="D98" s="93">
        <v>32</v>
      </c>
      <c r="E98" s="93">
        <v>494.1</v>
      </c>
      <c r="F98" s="93" t="s">
        <v>114</v>
      </c>
      <c r="G98" s="93">
        <v>2016</v>
      </c>
      <c r="H98" s="93">
        <v>77.470930232558146</v>
      </c>
      <c r="I98" s="93">
        <v>78.301886792452819</v>
      </c>
      <c r="J98" s="93">
        <v>155.77281702501097</v>
      </c>
      <c r="K98" s="93">
        <v>1.0107260433997662</v>
      </c>
    </row>
    <row r="99" spans="1:11" x14ac:dyDescent="0.2">
      <c r="A99" s="93">
        <v>514</v>
      </c>
      <c r="B99" s="93" t="s">
        <v>87</v>
      </c>
      <c r="C99" s="93">
        <v>12</v>
      </c>
      <c r="D99" s="93">
        <v>32</v>
      </c>
      <c r="E99" s="93">
        <v>494.1</v>
      </c>
      <c r="F99" s="93" t="s">
        <v>114</v>
      </c>
      <c r="G99" s="93">
        <v>2016</v>
      </c>
      <c r="H99" s="93">
        <v>59.902429196408008</v>
      </c>
      <c r="I99" s="93">
        <v>78.96662307740209</v>
      </c>
      <c r="J99" s="93">
        <v>138.8690522738101</v>
      </c>
      <c r="K99" s="93">
        <v>1.3182541031597639</v>
      </c>
    </row>
    <row r="100" spans="1:11" x14ac:dyDescent="0.2">
      <c r="A100" s="93">
        <v>518</v>
      </c>
      <c r="B100" s="93" t="s">
        <v>205</v>
      </c>
      <c r="C100" s="93">
        <v>12</v>
      </c>
      <c r="D100" s="93">
        <v>32</v>
      </c>
      <c r="E100" s="93">
        <v>494.1</v>
      </c>
      <c r="F100" s="93" t="s">
        <v>114</v>
      </c>
      <c r="G100" s="93">
        <v>2016</v>
      </c>
      <c r="H100" s="93">
        <v>65.45715590941721</v>
      </c>
      <c r="I100" s="93">
        <v>92.75141350613049</v>
      </c>
      <c r="J100" s="93">
        <v>158.20856941554769</v>
      </c>
      <c r="K100" s="93">
        <v>1.4169789722377244</v>
      </c>
    </row>
    <row r="101" spans="1:11" x14ac:dyDescent="0.2">
      <c r="A101" s="93">
        <v>522</v>
      </c>
      <c r="B101" s="93" t="s">
        <v>87</v>
      </c>
      <c r="C101" s="93">
        <v>13</v>
      </c>
      <c r="D101" s="93">
        <v>32</v>
      </c>
      <c r="E101" s="93">
        <v>494.1</v>
      </c>
      <c r="F101" s="93" t="s">
        <v>114</v>
      </c>
      <c r="G101" s="93">
        <v>2016</v>
      </c>
      <c r="H101" s="93">
        <v>64.273687543172912</v>
      </c>
      <c r="I101" s="93">
        <v>110.99694875147893</v>
      </c>
      <c r="J101" s="93">
        <v>175.27063629465184</v>
      </c>
      <c r="K101" s="93">
        <v>1.7269422837599258</v>
      </c>
    </row>
    <row r="102" spans="1:11" x14ac:dyDescent="0.2">
      <c r="A102" s="93">
        <v>524</v>
      </c>
      <c r="B102" s="93" t="s">
        <v>121</v>
      </c>
      <c r="C102" s="93">
        <v>13</v>
      </c>
      <c r="D102" s="93">
        <v>32</v>
      </c>
      <c r="E102" s="93">
        <v>494.1</v>
      </c>
      <c r="F102" s="93" t="s">
        <v>114</v>
      </c>
      <c r="G102" s="93">
        <v>2016</v>
      </c>
      <c r="H102" s="93">
        <v>62.951759899434322</v>
      </c>
      <c r="I102" s="93">
        <v>71.356734092583153</v>
      </c>
      <c r="J102" s="93">
        <v>134.30849399201747</v>
      </c>
      <c r="K102" s="93">
        <v>1.1335145229708559</v>
      </c>
    </row>
    <row r="103" spans="1:11" x14ac:dyDescent="0.2">
      <c r="A103" s="93">
        <v>532</v>
      </c>
      <c r="B103" s="93" t="s">
        <v>121</v>
      </c>
      <c r="C103" s="93">
        <v>14</v>
      </c>
      <c r="D103" s="93">
        <v>32</v>
      </c>
      <c r="E103" s="93">
        <v>494.1</v>
      </c>
      <c r="F103" s="93" t="s">
        <v>114</v>
      </c>
      <c r="G103" s="93">
        <v>2016</v>
      </c>
      <c r="H103" s="93">
        <v>59.650755270593343</v>
      </c>
      <c r="I103" s="93">
        <v>78.836771880326822</v>
      </c>
      <c r="J103" s="93">
        <v>138.48752715092016</v>
      </c>
      <c r="K103" s="93">
        <v>1.3216391229700291</v>
      </c>
    </row>
    <row r="104" spans="1:11" x14ac:dyDescent="0.2">
      <c r="A104" s="93">
        <v>536</v>
      </c>
      <c r="B104" s="93" t="s">
        <v>205</v>
      </c>
      <c r="C104" s="93">
        <v>14</v>
      </c>
      <c r="D104" s="93">
        <v>32</v>
      </c>
      <c r="E104" s="93">
        <v>494.1</v>
      </c>
      <c r="F104" s="93" t="s">
        <v>114</v>
      </c>
      <c r="G104" s="93">
        <v>2016</v>
      </c>
      <c r="H104" s="93">
        <v>52.911426198386337</v>
      </c>
      <c r="I104" s="93">
        <v>92.213772301373396</v>
      </c>
      <c r="J104" s="93">
        <v>145.12519849975973</v>
      </c>
      <c r="K104" s="93">
        <v>1.7427950619895722</v>
      </c>
    </row>
    <row r="105" spans="1:11" x14ac:dyDescent="0.2">
      <c r="A105" s="93">
        <v>540</v>
      </c>
      <c r="B105" s="93" t="s">
        <v>122</v>
      </c>
      <c r="C105" s="93">
        <v>14</v>
      </c>
      <c r="D105" s="93">
        <v>32</v>
      </c>
      <c r="E105" s="93">
        <v>494.1</v>
      </c>
      <c r="F105" s="93" t="s">
        <v>114</v>
      </c>
      <c r="G105" s="93">
        <v>2016</v>
      </c>
      <c r="H105" s="93">
        <v>53.719672406082296</v>
      </c>
      <c r="I105" s="93">
        <v>89.955249153362374</v>
      </c>
      <c r="J105" s="93">
        <v>143.67492155944467</v>
      </c>
      <c r="K105" s="93">
        <v>1.6745308585161325</v>
      </c>
    </row>
    <row r="106" spans="1:11" x14ac:dyDescent="0.2">
      <c r="A106" s="93">
        <v>543</v>
      </c>
      <c r="B106" s="93" t="s">
        <v>122</v>
      </c>
      <c r="C106" s="93">
        <v>15</v>
      </c>
      <c r="D106" s="93">
        <v>32</v>
      </c>
      <c r="E106" s="93">
        <v>494.1</v>
      </c>
      <c r="F106" s="93" t="s">
        <v>114</v>
      </c>
      <c r="G106" s="93">
        <v>2016</v>
      </c>
      <c r="H106" s="93">
        <v>64.412845546292232</v>
      </c>
      <c r="I106" s="93">
        <v>103.31375341165302</v>
      </c>
      <c r="J106" s="93">
        <v>167.72659895794527</v>
      </c>
      <c r="K106" s="93">
        <v>1.6039309012889904</v>
      </c>
    </row>
    <row r="107" spans="1:11" x14ac:dyDescent="0.2">
      <c r="A107" s="93">
        <v>545</v>
      </c>
      <c r="B107" s="93" t="s">
        <v>121</v>
      </c>
      <c r="C107" s="93">
        <v>15</v>
      </c>
      <c r="D107" s="93">
        <v>32</v>
      </c>
      <c r="E107" s="93">
        <v>494.1</v>
      </c>
      <c r="F107" s="93" t="s">
        <v>114</v>
      </c>
      <c r="G107" s="93">
        <v>2016</v>
      </c>
      <c r="H107" s="93">
        <v>43.059593023255815</v>
      </c>
      <c r="I107" s="93">
        <v>91.337907375643226</v>
      </c>
      <c r="J107" s="93">
        <v>134.39750039889904</v>
      </c>
      <c r="K107" s="93">
        <v>2.1211976463946849</v>
      </c>
    </row>
    <row r="108" spans="1:11" x14ac:dyDescent="0.2">
      <c r="A108" s="93">
        <v>407</v>
      </c>
      <c r="B108" s="93" t="s">
        <v>87</v>
      </c>
      <c r="C108" s="93">
        <v>1</v>
      </c>
      <c r="D108" s="93">
        <v>50</v>
      </c>
      <c r="E108" s="93">
        <v>803.65</v>
      </c>
      <c r="F108" s="93" t="s">
        <v>113</v>
      </c>
      <c r="G108" s="93">
        <v>2016</v>
      </c>
      <c r="H108" s="93">
        <v>487.2743535534234</v>
      </c>
      <c r="I108" s="93">
        <v>39.596510916139565</v>
      </c>
      <c r="J108" s="93">
        <v>526.870864469563</v>
      </c>
      <c r="K108" s="93">
        <v>8.1261225072454618E-2</v>
      </c>
    </row>
    <row r="109" spans="1:11" x14ac:dyDescent="0.2">
      <c r="A109" s="93">
        <v>408</v>
      </c>
      <c r="B109" s="93" t="s">
        <v>205</v>
      </c>
      <c r="C109" s="93">
        <v>1</v>
      </c>
      <c r="D109" s="93">
        <v>50</v>
      </c>
      <c r="E109" s="93">
        <v>803.65</v>
      </c>
      <c r="F109" s="93" t="s">
        <v>113</v>
      </c>
      <c r="G109" s="93">
        <v>2016</v>
      </c>
      <c r="H109" s="93">
        <v>554.33403805496823</v>
      </c>
      <c r="I109" s="93">
        <v>49.668435013262602</v>
      </c>
      <c r="J109" s="93">
        <v>604.00247306823087</v>
      </c>
      <c r="K109" s="93">
        <v>8.9600189783650697E-2</v>
      </c>
    </row>
    <row r="110" spans="1:11" x14ac:dyDescent="0.2">
      <c r="A110" s="93">
        <v>411</v>
      </c>
      <c r="B110" s="93" t="s">
        <v>205</v>
      </c>
      <c r="C110" s="93">
        <v>2</v>
      </c>
      <c r="D110" s="93">
        <v>50</v>
      </c>
      <c r="E110" s="93">
        <v>803.65</v>
      </c>
      <c r="F110" s="93" t="s">
        <v>113</v>
      </c>
      <c r="G110" s="93">
        <v>2016</v>
      </c>
      <c r="H110" s="93">
        <v>426.38862194887577</v>
      </c>
      <c r="I110" s="93">
        <v>49.312756209307928</v>
      </c>
      <c r="J110" s="93">
        <v>475.70137815818367</v>
      </c>
      <c r="K110" s="93">
        <v>0.11565213908362816</v>
      </c>
    </row>
    <row r="111" spans="1:11" x14ac:dyDescent="0.2">
      <c r="A111" s="93">
        <v>418</v>
      </c>
      <c r="B111" s="93" t="s">
        <v>87</v>
      </c>
      <c r="C111" s="93">
        <v>2</v>
      </c>
      <c r="D111" s="93">
        <v>50</v>
      </c>
      <c r="E111" s="93">
        <v>803.65</v>
      </c>
      <c r="F111" s="93" t="s">
        <v>113</v>
      </c>
      <c r="G111" s="93">
        <v>2016</v>
      </c>
      <c r="H111" s="93">
        <v>498.05572334642108</v>
      </c>
      <c r="I111" s="93">
        <v>37.71551724137931</v>
      </c>
      <c r="J111" s="93">
        <v>535.77124058780043</v>
      </c>
      <c r="K111" s="93">
        <v>7.5725497115001331E-2</v>
      </c>
    </row>
    <row r="112" spans="1:11" x14ac:dyDescent="0.2">
      <c r="A112" s="93">
        <v>429</v>
      </c>
      <c r="B112" s="93" t="s">
        <v>205</v>
      </c>
      <c r="C112" s="93">
        <v>3</v>
      </c>
      <c r="D112" s="93">
        <v>50</v>
      </c>
      <c r="E112" s="93">
        <v>803.65</v>
      </c>
      <c r="F112" s="93" t="s">
        <v>113</v>
      </c>
      <c r="G112" s="93">
        <v>2016</v>
      </c>
      <c r="H112" s="93">
        <v>499.16653114327539</v>
      </c>
      <c r="I112" s="93">
        <v>47.949398082024075</v>
      </c>
      <c r="J112" s="93">
        <v>547.11592922529951</v>
      </c>
      <c r="K112" s="93">
        <v>9.6058920401178097E-2</v>
      </c>
    </row>
    <row r="113" spans="1:11" x14ac:dyDescent="0.2">
      <c r="A113" s="93">
        <v>430</v>
      </c>
      <c r="B113" s="93" t="s">
        <v>87</v>
      </c>
      <c r="C113" s="93">
        <v>3</v>
      </c>
      <c r="D113" s="93">
        <v>50</v>
      </c>
      <c r="E113" s="93">
        <v>803.65</v>
      </c>
      <c r="F113" s="93" t="s">
        <v>113</v>
      </c>
      <c r="G113" s="93">
        <v>2016</v>
      </c>
      <c r="H113" s="93">
        <v>448.16306992700152</v>
      </c>
      <c r="I113" s="93">
        <v>38.161253190530999</v>
      </c>
      <c r="J113" s="93">
        <v>486.32432311753251</v>
      </c>
      <c r="K113" s="93">
        <v>8.515037438659738E-2</v>
      </c>
    </row>
    <row r="114" spans="1:11" x14ac:dyDescent="0.2">
      <c r="A114" s="93">
        <v>431</v>
      </c>
      <c r="B114" s="93" t="s">
        <v>205</v>
      </c>
      <c r="C114" s="93">
        <v>4</v>
      </c>
      <c r="D114" s="93">
        <v>50</v>
      </c>
      <c r="E114" s="93">
        <v>803.65</v>
      </c>
      <c r="F114" s="93" t="s">
        <v>113</v>
      </c>
      <c r="G114" s="93">
        <v>2016</v>
      </c>
      <c r="H114" s="93">
        <v>458.91608391608401</v>
      </c>
      <c r="I114" s="93">
        <v>54.58069781677208</v>
      </c>
      <c r="J114" s="93">
        <v>513.49678173285611</v>
      </c>
      <c r="K114" s="93">
        <v>0.11893393962359476</v>
      </c>
    </row>
    <row r="115" spans="1:11" x14ac:dyDescent="0.2">
      <c r="A115" s="93">
        <v>439</v>
      </c>
      <c r="B115" s="93" t="s">
        <v>87</v>
      </c>
      <c r="C115" s="93">
        <v>4</v>
      </c>
      <c r="D115" s="93">
        <v>50</v>
      </c>
      <c r="E115" s="93">
        <v>803.65</v>
      </c>
      <c r="F115" s="93" t="s">
        <v>113</v>
      </c>
      <c r="G115" s="93">
        <v>2016</v>
      </c>
      <c r="H115" s="93">
        <v>522.43566377487787</v>
      </c>
      <c r="I115" s="93">
        <v>40.30229580170127</v>
      </c>
      <c r="J115" s="93">
        <v>562.7379595765791</v>
      </c>
      <c r="K115" s="93">
        <v>7.7143079227201997E-2</v>
      </c>
    </row>
    <row r="116" spans="1:11" x14ac:dyDescent="0.2">
      <c r="A116" s="93">
        <v>445</v>
      </c>
      <c r="B116" s="93" t="s">
        <v>87</v>
      </c>
      <c r="C116" s="93">
        <v>5</v>
      </c>
      <c r="D116" s="93">
        <v>50</v>
      </c>
      <c r="E116" s="93">
        <v>803.65</v>
      </c>
      <c r="F116" s="93" t="s">
        <v>113</v>
      </c>
      <c r="G116" s="93">
        <v>2016</v>
      </c>
      <c r="H116" s="93">
        <v>453.20007687872385</v>
      </c>
      <c r="I116" s="93">
        <v>39.30552206414275</v>
      </c>
      <c r="J116" s="93">
        <v>492.50559894286658</v>
      </c>
      <c r="K116" s="93">
        <v>8.672885127215213E-2</v>
      </c>
    </row>
    <row r="117" spans="1:11" x14ac:dyDescent="0.2">
      <c r="A117" s="93">
        <v>446</v>
      </c>
      <c r="B117" s="93" t="s">
        <v>205</v>
      </c>
      <c r="C117" s="93">
        <v>5</v>
      </c>
      <c r="D117" s="93">
        <v>50</v>
      </c>
      <c r="E117" s="93">
        <v>803.65</v>
      </c>
      <c r="F117" s="93" t="s">
        <v>113</v>
      </c>
      <c r="G117" s="93">
        <v>2016</v>
      </c>
      <c r="H117" s="93">
        <v>486.70584441179636</v>
      </c>
      <c r="I117" s="93">
        <v>40.293575506901043</v>
      </c>
      <c r="J117" s="93">
        <v>526.99941991869741</v>
      </c>
      <c r="K117" s="93">
        <v>8.2788353518946242E-2</v>
      </c>
    </row>
    <row r="118" spans="1:11" x14ac:dyDescent="0.2">
      <c r="A118" s="93">
        <v>459</v>
      </c>
      <c r="B118" s="93" t="s">
        <v>87</v>
      </c>
      <c r="C118" s="93">
        <v>6</v>
      </c>
      <c r="D118" s="93">
        <v>50</v>
      </c>
      <c r="E118" s="93">
        <v>803.65</v>
      </c>
      <c r="F118" s="93" t="s">
        <v>113</v>
      </c>
      <c r="G118" s="93">
        <v>2016</v>
      </c>
      <c r="H118" s="93">
        <v>368.94065237088495</v>
      </c>
      <c r="I118" s="93">
        <v>47.070386510041686</v>
      </c>
      <c r="J118" s="93">
        <v>416.01103888092666</v>
      </c>
      <c r="K118" s="93">
        <v>0.12758254263269217</v>
      </c>
    </row>
    <row r="119" spans="1:11" x14ac:dyDescent="0.2">
      <c r="A119" s="93">
        <v>467</v>
      </c>
      <c r="B119" s="93" t="s">
        <v>205</v>
      </c>
      <c r="C119" s="93">
        <v>7</v>
      </c>
      <c r="D119" s="93">
        <v>50</v>
      </c>
      <c r="E119" s="93">
        <v>803.65</v>
      </c>
      <c r="F119" s="93" t="s">
        <v>113</v>
      </c>
      <c r="G119" s="93">
        <v>2016</v>
      </c>
      <c r="H119" s="93">
        <v>323.78435517970399</v>
      </c>
      <c r="I119" s="93">
        <v>63.262599469496017</v>
      </c>
      <c r="J119" s="93">
        <v>387.04695464920002</v>
      </c>
      <c r="K119" s="93">
        <v>0.19538497909939026</v>
      </c>
    </row>
    <row r="120" spans="1:11" x14ac:dyDescent="0.2">
      <c r="A120" s="93">
        <v>475</v>
      </c>
      <c r="B120" s="93" t="s">
        <v>87</v>
      </c>
      <c r="C120" s="93">
        <v>8</v>
      </c>
      <c r="D120" s="93">
        <v>50</v>
      </c>
      <c r="E120" s="93">
        <v>803.65</v>
      </c>
      <c r="F120" s="93" t="s">
        <v>113</v>
      </c>
      <c r="G120" s="93">
        <v>2016</v>
      </c>
      <c r="H120" s="93">
        <v>491.26019329507704</v>
      </c>
      <c r="I120" s="93">
        <v>40.971959075407355</v>
      </c>
      <c r="J120" s="93">
        <v>532.23215237048441</v>
      </c>
      <c r="K120" s="93">
        <v>8.3401748471807105E-2</v>
      </c>
    </row>
    <row r="121" spans="1:11" x14ac:dyDescent="0.2">
      <c r="A121" s="93">
        <v>476</v>
      </c>
      <c r="B121" s="93" t="s">
        <v>205</v>
      </c>
      <c r="C121" s="93">
        <v>8</v>
      </c>
      <c r="D121" s="93">
        <v>50</v>
      </c>
      <c r="E121" s="93">
        <v>803.65</v>
      </c>
      <c r="F121" s="93" t="s">
        <v>113</v>
      </c>
      <c r="G121" s="93">
        <v>2016</v>
      </c>
      <c r="H121" s="93">
        <v>332.43420573011593</v>
      </c>
      <c r="I121" s="93">
        <v>53.793560779292044</v>
      </c>
      <c r="J121" s="93">
        <v>386.22776650940796</v>
      </c>
      <c r="K121" s="93">
        <v>0.16181716517753267</v>
      </c>
    </row>
    <row r="122" spans="1:11" x14ac:dyDescent="0.2">
      <c r="A122" s="93">
        <v>484</v>
      </c>
      <c r="B122" s="93" t="s">
        <v>87</v>
      </c>
      <c r="C122" s="93">
        <v>9</v>
      </c>
      <c r="D122" s="93">
        <v>50</v>
      </c>
      <c r="E122" s="93">
        <v>803.65</v>
      </c>
      <c r="F122" s="93" t="s">
        <v>113</v>
      </c>
      <c r="G122" s="93">
        <v>2016</v>
      </c>
      <c r="H122" s="93">
        <v>463.05586412011326</v>
      </c>
      <c r="I122" s="93">
        <v>39.619206042350406</v>
      </c>
      <c r="J122" s="93">
        <v>502.67507016246367</v>
      </c>
      <c r="K122" s="93">
        <v>8.5560315962381325E-2</v>
      </c>
    </row>
    <row r="123" spans="1:11" x14ac:dyDescent="0.2">
      <c r="A123" s="93">
        <v>487</v>
      </c>
      <c r="B123" s="93" t="s">
        <v>205</v>
      </c>
      <c r="C123" s="93">
        <v>9</v>
      </c>
      <c r="D123" s="93">
        <v>50</v>
      </c>
      <c r="E123" s="93">
        <v>803.65</v>
      </c>
      <c r="F123" s="93" t="s">
        <v>113</v>
      </c>
      <c r="G123" s="93">
        <v>2016</v>
      </c>
      <c r="H123" s="93">
        <v>451.33645424343104</v>
      </c>
      <c r="I123" s="93">
        <v>38.011557408109134</v>
      </c>
      <c r="J123" s="93">
        <v>489.34801165154016</v>
      </c>
      <c r="K123" s="93">
        <v>8.4220002729066892E-2</v>
      </c>
    </row>
    <row r="124" spans="1:11" x14ac:dyDescent="0.2">
      <c r="A124" s="93">
        <v>495</v>
      </c>
      <c r="B124" s="93" t="s">
        <v>205</v>
      </c>
      <c r="C124" s="93">
        <v>10</v>
      </c>
      <c r="D124" s="93">
        <v>50</v>
      </c>
      <c r="E124" s="93">
        <v>803.65</v>
      </c>
      <c r="F124" s="93" t="s">
        <v>113</v>
      </c>
      <c r="G124" s="93">
        <v>2016</v>
      </c>
      <c r="H124" s="93">
        <v>415.4921306084097</v>
      </c>
      <c r="I124" s="93">
        <v>46.112093525886628</v>
      </c>
      <c r="J124" s="93">
        <v>461.60422413429632</v>
      </c>
      <c r="K124" s="93">
        <v>0.11098186976096078</v>
      </c>
    </row>
    <row r="125" spans="1:11" x14ac:dyDescent="0.2">
      <c r="A125" s="93">
        <v>496</v>
      </c>
      <c r="B125" s="93" t="s">
        <v>87</v>
      </c>
      <c r="C125" s="93">
        <v>10</v>
      </c>
      <c r="D125" s="93">
        <v>50</v>
      </c>
      <c r="E125" s="93">
        <v>803.65</v>
      </c>
      <c r="F125" s="93" t="s">
        <v>113</v>
      </c>
      <c r="G125" s="93">
        <v>2016</v>
      </c>
      <c r="H125" s="93">
        <v>510.98966851489894</v>
      </c>
      <c r="I125" s="93">
        <v>40.851308743306149</v>
      </c>
      <c r="J125" s="93">
        <v>551.84097725820504</v>
      </c>
      <c r="K125" s="93">
        <v>7.9945469077747203E-2</v>
      </c>
    </row>
    <row r="126" spans="1:11" x14ac:dyDescent="0.2">
      <c r="A126" s="93">
        <v>501</v>
      </c>
      <c r="B126" s="93" t="s">
        <v>205</v>
      </c>
      <c r="C126" s="93">
        <v>11</v>
      </c>
      <c r="D126" s="93">
        <v>50</v>
      </c>
      <c r="E126" s="93">
        <v>803.65</v>
      </c>
      <c r="F126" s="93" t="s">
        <v>113</v>
      </c>
      <c r="G126" s="93">
        <v>2016</v>
      </c>
      <c r="H126" s="93">
        <v>521.98731501057091</v>
      </c>
      <c r="I126" s="93">
        <v>41.047745358090182</v>
      </c>
      <c r="J126" s="93">
        <v>563.03506036866111</v>
      </c>
      <c r="K126" s="93">
        <v>7.863743845434043E-2</v>
      </c>
    </row>
    <row r="127" spans="1:11" x14ac:dyDescent="0.2">
      <c r="A127" s="93">
        <v>502</v>
      </c>
      <c r="B127" s="93" t="s">
        <v>87</v>
      </c>
      <c r="C127" s="93">
        <v>11</v>
      </c>
      <c r="D127" s="93">
        <v>50</v>
      </c>
      <c r="E127" s="93">
        <v>803.65</v>
      </c>
      <c r="F127" s="93" t="s">
        <v>113</v>
      </c>
      <c r="G127" s="93">
        <v>2016</v>
      </c>
      <c r="H127" s="93">
        <v>428.99929527836508</v>
      </c>
      <c r="I127" s="93">
        <v>59.19049022497299</v>
      </c>
      <c r="J127" s="93">
        <v>488.18978550333804</v>
      </c>
      <c r="K127" s="93">
        <v>0.13797339733755509</v>
      </c>
    </row>
    <row r="128" spans="1:11" x14ac:dyDescent="0.2">
      <c r="A128" s="93">
        <v>519</v>
      </c>
      <c r="B128" s="93" t="s">
        <v>205</v>
      </c>
      <c r="C128" s="93">
        <v>12</v>
      </c>
      <c r="D128" s="93">
        <v>50</v>
      </c>
      <c r="E128" s="93">
        <v>803.65</v>
      </c>
      <c r="F128" s="93" t="s">
        <v>113</v>
      </c>
      <c r="G128" s="93">
        <v>2016</v>
      </c>
      <c r="H128" s="93">
        <v>357.70595191170679</v>
      </c>
      <c r="I128" s="93">
        <v>51.926448770399674</v>
      </c>
      <c r="J128" s="93">
        <v>409.63240068210644</v>
      </c>
      <c r="K128" s="93">
        <v>0.14516517964793824</v>
      </c>
    </row>
    <row r="129" spans="1:11" x14ac:dyDescent="0.2">
      <c r="A129" s="93">
        <v>520</v>
      </c>
      <c r="B129" s="93" t="s">
        <v>87</v>
      </c>
      <c r="C129" s="93">
        <v>12</v>
      </c>
      <c r="D129" s="93">
        <v>50</v>
      </c>
      <c r="E129" s="93">
        <v>803.65</v>
      </c>
      <c r="F129" s="93" t="s">
        <v>113</v>
      </c>
      <c r="G129" s="93">
        <v>2016</v>
      </c>
      <c r="H129" s="93">
        <v>521.55693144065242</v>
      </c>
      <c r="I129" s="93">
        <v>36.057692307692307</v>
      </c>
      <c r="J129" s="93">
        <v>557.61462374834468</v>
      </c>
      <c r="K129" s="93">
        <v>6.9134719786185572E-2</v>
      </c>
    </row>
    <row r="130" spans="1:11" x14ac:dyDescent="0.2">
      <c r="A130" s="93">
        <v>523</v>
      </c>
      <c r="B130" s="93" t="s">
        <v>87</v>
      </c>
      <c r="C130" s="93">
        <v>13</v>
      </c>
      <c r="D130" s="93">
        <v>50</v>
      </c>
      <c r="E130" s="93">
        <v>803.65</v>
      </c>
      <c r="F130" s="93" t="s">
        <v>113</v>
      </c>
      <c r="G130" s="93">
        <v>2016</v>
      </c>
      <c r="H130" s="93">
        <v>300.35371605139051</v>
      </c>
      <c r="I130" s="93">
        <v>50.43613548255459</v>
      </c>
      <c r="J130" s="93">
        <v>350.78985153394513</v>
      </c>
      <c r="K130" s="93">
        <v>0.16792246204113875</v>
      </c>
    </row>
    <row r="131" spans="1:11" x14ac:dyDescent="0.2">
      <c r="A131" s="93">
        <v>530</v>
      </c>
      <c r="B131" s="93" t="s">
        <v>205</v>
      </c>
      <c r="C131" s="93">
        <v>13</v>
      </c>
      <c r="D131" s="93">
        <v>50</v>
      </c>
      <c r="E131" s="93">
        <v>803.65</v>
      </c>
      <c r="F131" s="93" t="s">
        <v>113</v>
      </c>
      <c r="G131" s="93">
        <v>2016</v>
      </c>
      <c r="H131" s="93">
        <v>514.07588739290088</v>
      </c>
      <c r="I131" s="93">
        <v>43.045278979943227</v>
      </c>
      <c r="J131" s="93">
        <v>557.12116637284407</v>
      </c>
      <c r="K131" s="93">
        <v>8.3733316491937174E-2</v>
      </c>
    </row>
    <row r="132" spans="1:11" x14ac:dyDescent="0.2">
      <c r="A132" s="93">
        <v>538</v>
      </c>
      <c r="B132" s="93" t="s">
        <v>87</v>
      </c>
      <c r="C132" s="93">
        <v>14</v>
      </c>
      <c r="D132" s="93">
        <v>50</v>
      </c>
      <c r="E132" s="93">
        <v>803.65</v>
      </c>
      <c r="F132" s="93" t="s">
        <v>113</v>
      </c>
      <c r="G132" s="93">
        <v>2016</v>
      </c>
      <c r="H132" s="93">
        <v>345.03171247357301</v>
      </c>
      <c r="I132" s="93">
        <v>62.201591511936343</v>
      </c>
      <c r="J132" s="93">
        <v>407.23330398550934</v>
      </c>
      <c r="K132" s="93">
        <v>0.18027789696780566</v>
      </c>
    </row>
    <row r="133" spans="1:11" x14ac:dyDescent="0.2">
      <c r="A133" s="93">
        <v>546</v>
      </c>
      <c r="B133" s="93" t="s">
        <v>87</v>
      </c>
      <c r="C133" s="93">
        <v>15</v>
      </c>
      <c r="D133" s="93">
        <v>50</v>
      </c>
      <c r="E133" s="93">
        <v>803.65</v>
      </c>
      <c r="F133" s="93" t="s">
        <v>113</v>
      </c>
      <c r="G133" s="93">
        <v>2016</v>
      </c>
      <c r="H133" s="93">
        <v>431.8492724785475</v>
      </c>
      <c r="I133" s="93">
        <v>44.858792323295368</v>
      </c>
      <c r="J133" s="93">
        <v>476.70806480184285</v>
      </c>
      <c r="K133" s="93">
        <v>0.10387604004942204</v>
      </c>
    </row>
    <row r="134" spans="1:11" x14ac:dyDescent="0.2">
      <c r="A134" s="93">
        <v>547</v>
      </c>
      <c r="B134" s="93" t="s">
        <v>205</v>
      </c>
      <c r="C134" s="93">
        <v>15</v>
      </c>
      <c r="D134" s="93">
        <v>50</v>
      </c>
      <c r="E134" s="93">
        <v>803.65</v>
      </c>
      <c r="F134" s="93" t="s">
        <v>113</v>
      </c>
      <c r="G134" s="93">
        <v>2016</v>
      </c>
      <c r="H134" s="93">
        <v>531.18393234672305</v>
      </c>
      <c r="I134" s="93">
        <v>47.094508301404858</v>
      </c>
      <c r="J134" s="93">
        <v>578.27844064812791</v>
      </c>
      <c r="K134" s="93">
        <v>8.8659512145530334E-2</v>
      </c>
    </row>
    <row r="135" spans="1:11" x14ac:dyDescent="0.2">
      <c r="A135" s="93">
        <v>407</v>
      </c>
      <c r="B135" s="93" t="s">
        <v>87</v>
      </c>
      <c r="C135" s="93">
        <v>1</v>
      </c>
      <c r="D135" s="93">
        <v>50</v>
      </c>
      <c r="E135" s="93">
        <v>803.65</v>
      </c>
      <c r="F135" s="93" t="s">
        <v>114</v>
      </c>
      <c r="G135" s="93">
        <v>2016</v>
      </c>
      <c r="H135" s="93">
        <v>102.36315408729202</v>
      </c>
      <c r="I135" s="93">
        <v>54.1958041958042</v>
      </c>
      <c r="J135" s="93">
        <v>156.55895828309622</v>
      </c>
      <c r="K135" s="93">
        <v>0.52944640753828043</v>
      </c>
    </row>
    <row r="136" spans="1:11" x14ac:dyDescent="0.2">
      <c r="A136" s="93">
        <v>408</v>
      </c>
      <c r="B136" s="93" t="s">
        <v>205</v>
      </c>
      <c r="C136" s="93">
        <v>1</v>
      </c>
      <c r="D136" s="93">
        <v>50</v>
      </c>
      <c r="E136" s="93">
        <v>803.65</v>
      </c>
      <c r="F136" s="93" t="s">
        <v>114</v>
      </c>
      <c r="G136" s="93">
        <v>2016</v>
      </c>
      <c r="H136" s="93">
        <v>118.75261761831635</v>
      </c>
      <c r="I136" s="93">
        <v>41.532877286053328</v>
      </c>
      <c r="J136" s="93">
        <v>160.28549490436967</v>
      </c>
      <c r="K136" s="93">
        <v>0.34974283614988977</v>
      </c>
    </row>
    <row r="137" spans="1:11" x14ac:dyDescent="0.2">
      <c r="A137" s="93">
        <v>411</v>
      </c>
      <c r="B137" s="93" t="s">
        <v>205</v>
      </c>
      <c r="C137" s="93">
        <v>2</v>
      </c>
      <c r="D137" s="93">
        <v>50</v>
      </c>
      <c r="E137" s="93">
        <v>803.65</v>
      </c>
      <c r="F137" s="93" t="s">
        <v>114</v>
      </c>
      <c r="G137" s="93">
        <v>2016</v>
      </c>
      <c r="H137" s="93">
        <v>94.667520351230223</v>
      </c>
      <c r="I137" s="93">
        <v>31.327174608981981</v>
      </c>
      <c r="J137" s="93">
        <v>125.9946949602122</v>
      </c>
      <c r="K137" s="93">
        <v>0.33091787439613524</v>
      </c>
    </row>
    <row r="138" spans="1:11" x14ac:dyDescent="0.2">
      <c r="A138" s="93">
        <v>418</v>
      </c>
      <c r="B138" s="93" t="s">
        <v>87</v>
      </c>
      <c r="C138" s="93">
        <v>2</v>
      </c>
      <c r="D138" s="93">
        <v>50</v>
      </c>
      <c r="E138" s="93">
        <v>803.65</v>
      </c>
      <c r="F138" s="93" t="s">
        <v>114</v>
      </c>
      <c r="G138" s="93">
        <v>2016</v>
      </c>
      <c r="H138" s="93">
        <v>89.606842602166964</v>
      </c>
      <c r="I138" s="93">
        <v>35.685384165804976</v>
      </c>
      <c r="J138" s="93">
        <v>125.29222676797194</v>
      </c>
      <c r="K138" s="93">
        <v>0.39824396362496089</v>
      </c>
    </row>
    <row r="139" spans="1:11" x14ac:dyDescent="0.2">
      <c r="A139" s="93">
        <v>429</v>
      </c>
      <c r="B139" s="93" t="s">
        <v>205</v>
      </c>
      <c r="C139" s="93">
        <v>3</v>
      </c>
      <c r="D139" s="93">
        <v>50</v>
      </c>
      <c r="E139" s="93">
        <v>803.65</v>
      </c>
      <c r="F139" s="93" t="s">
        <v>114</v>
      </c>
      <c r="G139" s="93">
        <v>2016</v>
      </c>
      <c r="H139" s="93">
        <v>93.369951453881185</v>
      </c>
      <c r="I139" s="93">
        <v>41.664581352284671</v>
      </c>
      <c r="J139" s="93">
        <v>135.03453280616586</v>
      </c>
      <c r="K139" s="93">
        <v>0.44623115577889449</v>
      </c>
    </row>
    <row r="140" spans="1:11" x14ac:dyDescent="0.2">
      <c r="A140" s="93">
        <v>430</v>
      </c>
      <c r="B140" s="93" t="s">
        <v>87</v>
      </c>
      <c r="C140" s="93">
        <v>3</v>
      </c>
      <c r="D140" s="93">
        <v>50</v>
      </c>
      <c r="E140" s="93">
        <v>803.65</v>
      </c>
      <c r="F140" s="93" t="s">
        <v>114</v>
      </c>
      <c r="G140" s="93">
        <v>2016</v>
      </c>
      <c r="H140" s="93">
        <v>87.077957110102062</v>
      </c>
      <c r="I140" s="93">
        <v>29.335071707953066</v>
      </c>
      <c r="J140" s="93">
        <v>116.41302881805512</v>
      </c>
      <c r="K140" s="93">
        <v>0.33688286544046464</v>
      </c>
    </row>
    <row r="141" spans="1:11" x14ac:dyDescent="0.2">
      <c r="A141" s="93">
        <v>431</v>
      </c>
      <c r="B141" s="93" t="s">
        <v>205</v>
      </c>
      <c r="C141" s="93">
        <v>4</v>
      </c>
      <c r="D141" s="93">
        <v>50</v>
      </c>
      <c r="E141" s="93">
        <v>803.65</v>
      </c>
      <c r="F141" s="93" t="s">
        <v>114</v>
      </c>
      <c r="G141" s="93">
        <v>2016</v>
      </c>
      <c r="H141" s="93">
        <v>122.3980578159421</v>
      </c>
      <c r="I141" s="93">
        <v>39.563008586971179</v>
      </c>
      <c r="J141" s="93">
        <v>161.96106640291327</v>
      </c>
      <c r="K141" s="93">
        <v>0.3232323232323232</v>
      </c>
    </row>
    <row r="142" spans="1:11" x14ac:dyDescent="0.2">
      <c r="A142" s="93">
        <v>439</v>
      </c>
      <c r="B142" s="93" t="s">
        <v>87</v>
      </c>
      <c r="C142" s="93">
        <v>4</v>
      </c>
      <c r="D142" s="93">
        <v>50</v>
      </c>
      <c r="E142" s="93">
        <v>803.65</v>
      </c>
      <c r="F142" s="93" t="s">
        <v>114</v>
      </c>
      <c r="G142" s="93">
        <v>2016</v>
      </c>
      <c r="H142" s="93">
        <v>133.27226543182124</v>
      </c>
      <c r="I142" s="93">
        <v>46.700085420132176</v>
      </c>
      <c r="J142" s="93">
        <v>179.97235085195342</v>
      </c>
      <c r="K142" s="93">
        <v>0.3504111321948134</v>
      </c>
    </row>
    <row r="143" spans="1:11" x14ac:dyDescent="0.2">
      <c r="A143" s="93">
        <v>445</v>
      </c>
      <c r="B143" s="93" t="s">
        <v>87</v>
      </c>
      <c r="C143" s="93">
        <v>5</v>
      </c>
      <c r="D143" s="93">
        <v>50</v>
      </c>
      <c r="E143" s="93">
        <v>803.65</v>
      </c>
      <c r="F143" s="93" t="s">
        <v>114</v>
      </c>
      <c r="G143" s="93">
        <v>2016</v>
      </c>
      <c r="H143" s="93">
        <v>84.641173003241974</v>
      </c>
      <c r="I143" s="93">
        <v>44.024462127910397</v>
      </c>
      <c r="J143" s="93">
        <v>128.66563513115238</v>
      </c>
      <c r="K143" s="93">
        <v>0.52013057671381924</v>
      </c>
    </row>
    <row r="144" spans="1:11" x14ac:dyDescent="0.2">
      <c r="A144" s="93">
        <v>446</v>
      </c>
      <c r="B144" s="93" t="s">
        <v>205</v>
      </c>
      <c r="C144" s="93">
        <v>5</v>
      </c>
      <c r="D144" s="93">
        <v>50</v>
      </c>
      <c r="E144" s="93">
        <v>803.65</v>
      </c>
      <c r="F144" s="93" t="s">
        <v>114</v>
      </c>
      <c r="G144" s="93">
        <v>2016</v>
      </c>
      <c r="H144" s="93">
        <v>107.14044868048374</v>
      </c>
      <c r="I144" s="93">
        <v>28.098727689610214</v>
      </c>
      <c r="J144" s="93">
        <v>135.23917637009396</v>
      </c>
      <c r="K144" s="93">
        <v>0.26226068712300027</v>
      </c>
    </row>
    <row r="145" spans="1:11" x14ac:dyDescent="0.2">
      <c r="A145" s="93">
        <v>459</v>
      </c>
      <c r="B145" s="93" t="s">
        <v>87</v>
      </c>
      <c r="C145" s="93">
        <v>6</v>
      </c>
      <c r="D145" s="93">
        <v>50</v>
      </c>
      <c r="E145" s="93">
        <v>803.65</v>
      </c>
      <c r="F145" s="93" t="s">
        <v>114</v>
      </c>
      <c r="G145" s="93">
        <v>2016</v>
      </c>
      <c r="H145" s="93">
        <v>68.70763336280578</v>
      </c>
      <c r="I145" s="93">
        <v>46.050692602416746</v>
      </c>
      <c r="J145" s="93">
        <v>114.75832596522253</v>
      </c>
      <c r="K145" s="93">
        <v>0.67024128686327078</v>
      </c>
    </row>
    <row r="146" spans="1:11" x14ac:dyDescent="0.2">
      <c r="A146" s="93">
        <v>467</v>
      </c>
      <c r="B146" s="93" t="s">
        <v>205</v>
      </c>
      <c r="C146" s="93">
        <v>7</v>
      </c>
      <c r="D146" s="93">
        <v>50</v>
      </c>
      <c r="E146" s="93">
        <v>803.65</v>
      </c>
      <c r="F146" s="93" t="s">
        <v>114</v>
      </c>
      <c r="G146" s="93">
        <v>2016</v>
      </c>
      <c r="H146" s="93">
        <v>83.039266767715034</v>
      </c>
      <c r="I146" s="93">
        <v>42.392951875710494</v>
      </c>
      <c r="J146" s="93">
        <v>125.43221864342553</v>
      </c>
      <c r="K146" s="93">
        <v>0.51051693404634579</v>
      </c>
    </row>
    <row r="147" spans="1:11" x14ac:dyDescent="0.2">
      <c r="A147" s="93">
        <v>475</v>
      </c>
      <c r="B147" s="93" t="s">
        <v>87</v>
      </c>
      <c r="C147" s="93">
        <v>8</v>
      </c>
      <c r="D147" s="93">
        <v>50</v>
      </c>
      <c r="E147" s="93">
        <v>803.65</v>
      </c>
      <c r="F147" s="93" t="s">
        <v>114</v>
      </c>
      <c r="G147" s="93">
        <v>2016</v>
      </c>
      <c r="H147" s="93">
        <v>101.738098562055</v>
      </c>
      <c r="I147" s="93">
        <v>43.045278979943227</v>
      </c>
      <c r="J147" s="93">
        <v>144.78337754199822</v>
      </c>
      <c r="K147" s="93">
        <v>0.42309891366495139</v>
      </c>
    </row>
    <row r="148" spans="1:11" x14ac:dyDescent="0.2">
      <c r="A148" s="93">
        <v>476</v>
      </c>
      <c r="B148" s="93" t="s">
        <v>205</v>
      </c>
      <c r="C148" s="93">
        <v>8</v>
      </c>
      <c r="D148" s="93">
        <v>50</v>
      </c>
      <c r="E148" s="93">
        <v>803.65</v>
      </c>
      <c r="F148" s="93" t="s">
        <v>114</v>
      </c>
      <c r="G148" s="93">
        <v>2016</v>
      </c>
      <c r="H148" s="93">
        <v>80.70989808739354</v>
      </c>
      <c r="I148" s="93">
        <v>45.139373633021542</v>
      </c>
      <c r="J148" s="93">
        <v>125.84927172041509</v>
      </c>
      <c r="K148" s="93">
        <v>0.55927927927927934</v>
      </c>
    </row>
    <row r="149" spans="1:11" x14ac:dyDescent="0.2">
      <c r="A149" s="93">
        <v>484</v>
      </c>
      <c r="B149" s="93" t="s">
        <v>87</v>
      </c>
      <c r="C149" s="93">
        <v>9</v>
      </c>
      <c r="D149" s="93">
        <v>50</v>
      </c>
      <c r="E149" s="93">
        <v>803.65</v>
      </c>
      <c r="F149" s="93" t="s">
        <v>114</v>
      </c>
      <c r="G149" s="93">
        <v>2016</v>
      </c>
      <c r="H149" s="93">
        <v>102.69789194471591</v>
      </c>
      <c r="I149" s="93">
        <v>34.785238959467634</v>
      </c>
      <c r="J149" s="93">
        <v>137.48313090418355</v>
      </c>
      <c r="K149" s="93">
        <v>0.33871424525630128</v>
      </c>
    </row>
    <row r="150" spans="1:11" x14ac:dyDescent="0.2">
      <c r="A150" s="93">
        <v>487</v>
      </c>
      <c r="B150" s="93" t="s">
        <v>205</v>
      </c>
      <c r="C150" s="93">
        <v>9</v>
      </c>
      <c r="D150" s="93">
        <v>50</v>
      </c>
      <c r="E150" s="93">
        <v>803.65</v>
      </c>
      <c r="F150" s="93" t="s">
        <v>114</v>
      </c>
      <c r="G150" s="93">
        <v>2016</v>
      </c>
      <c r="H150" s="93">
        <v>109.41644562334217</v>
      </c>
      <c r="I150" s="93">
        <v>39.673465654440683</v>
      </c>
      <c r="J150" s="93">
        <v>149.08991127778285</v>
      </c>
      <c r="K150" s="93">
        <v>0.36259143155694878</v>
      </c>
    </row>
    <row r="151" spans="1:11" x14ac:dyDescent="0.2">
      <c r="A151" s="93">
        <v>495</v>
      </c>
      <c r="B151" s="93" t="s">
        <v>205</v>
      </c>
      <c r="C151" s="93">
        <v>10</v>
      </c>
      <c r="D151" s="93">
        <v>50</v>
      </c>
      <c r="E151" s="93">
        <v>803.65</v>
      </c>
      <c r="F151" s="93" t="s">
        <v>114</v>
      </c>
      <c r="G151" s="93">
        <v>2016</v>
      </c>
      <c r="H151" s="93">
        <v>59.221190686707935</v>
      </c>
      <c r="I151" s="93">
        <v>42.673641811572857</v>
      </c>
      <c r="J151" s="93">
        <v>101.89483249828079</v>
      </c>
      <c r="K151" s="93">
        <v>0.72058061171591503</v>
      </c>
    </row>
    <row r="152" spans="1:11" x14ac:dyDescent="0.2">
      <c r="A152" s="93">
        <v>496</v>
      </c>
      <c r="B152" s="93" t="s">
        <v>87</v>
      </c>
      <c r="C152" s="93">
        <v>10</v>
      </c>
      <c r="D152" s="93">
        <v>50</v>
      </c>
      <c r="E152" s="93">
        <v>803.65</v>
      </c>
      <c r="F152" s="93" t="s">
        <v>114</v>
      </c>
      <c r="G152" s="93">
        <v>2016</v>
      </c>
      <c r="H152" s="93">
        <v>109.60412391772182</v>
      </c>
      <c r="I152" s="93">
        <v>41.727140783744559</v>
      </c>
      <c r="J152" s="93">
        <v>151.33126470146638</v>
      </c>
      <c r="K152" s="93">
        <v>0.38070776255707767</v>
      </c>
    </row>
    <row r="153" spans="1:11" x14ac:dyDescent="0.2">
      <c r="A153" s="93">
        <v>501</v>
      </c>
      <c r="B153" s="93" t="s">
        <v>205</v>
      </c>
      <c r="C153" s="93">
        <v>11</v>
      </c>
      <c r="D153" s="93">
        <v>50</v>
      </c>
      <c r="E153" s="93">
        <v>803.65</v>
      </c>
      <c r="F153" s="93" t="s">
        <v>114</v>
      </c>
      <c r="G153" s="93">
        <v>2016</v>
      </c>
      <c r="H153" s="93">
        <v>116.57126902135977</v>
      </c>
      <c r="I153" s="93">
        <v>43.452464051375124</v>
      </c>
      <c r="J153" s="93">
        <v>160.0237330727349</v>
      </c>
      <c r="K153" s="93">
        <v>0.3727544910179641</v>
      </c>
    </row>
    <row r="154" spans="1:11" x14ac:dyDescent="0.2">
      <c r="A154" s="93">
        <v>502</v>
      </c>
      <c r="B154" s="93" t="s">
        <v>87</v>
      </c>
      <c r="C154" s="93">
        <v>11</v>
      </c>
      <c r="D154" s="93">
        <v>50</v>
      </c>
      <c r="E154" s="93">
        <v>803.65</v>
      </c>
      <c r="F154" s="93" t="s">
        <v>114</v>
      </c>
      <c r="G154" s="93">
        <v>2016</v>
      </c>
      <c r="H154" s="93">
        <v>74.894679357154004</v>
      </c>
      <c r="I154" s="93">
        <v>47.589327508191616</v>
      </c>
      <c r="J154" s="93">
        <v>122.48400686534562</v>
      </c>
      <c r="K154" s="93">
        <v>0.63541666666666674</v>
      </c>
    </row>
    <row r="155" spans="1:11" x14ac:dyDescent="0.2">
      <c r="A155" s="93">
        <v>519</v>
      </c>
      <c r="B155" s="93" t="s">
        <v>205</v>
      </c>
      <c r="C155" s="93">
        <v>12</v>
      </c>
      <c r="D155" s="93">
        <v>50</v>
      </c>
      <c r="E155" s="93">
        <v>803.65</v>
      </c>
      <c r="F155" s="93" t="s">
        <v>114</v>
      </c>
      <c r="G155" s="93">
        <v>2016</v>
      </c>
      <c r="H155" s="93">
        <v>58.608987361522857</v>
      </c>
      <c r="I155" s="93">
        <v>43.428511988349719</v>
      </c>
      <c r="J155" s="93">
        <v>102.03749934987258</v>
      </c>
      <c r="K155" s="93">
        <v>0.74098724348308376</v>
      </c>
    </row>
    <row r="156" spans="1:11" x14ac:dyDescent="0.2">
      <c r="A156" s="93">
        <v>520</v>
      </c>
      <c r="B156" s="93" t="s">
        <v>87</v>
      </c>
      <c r="C156" s="93">
        <v>12</v>
      </c>
      <c r="D156" s="93">
        <v>50</v>
      </c>
      <c r="E156" s="93">
        <v>803.65</v>
      </c>
      <c r="F156" s="93" t="s">
        <v>114</v>
      </c>
      <c r="G156" s="93">
        <v>2016</v>
      </c>
      <c r="H156" s="93">
        <v>105.3004664776365</v>
      </c>
      <c r="I156" s="93">
        <v>49.506082502515319</v>
      </c>
      <c r="J156" s="93">
        <v>154.80654898015183</v>
      </c>
      <c r="K156" s="93">
        <v>0.47014115092290992</v>
      </c>
    </row>
    <row r="157" spans="1:11" x14ac:dyDescent="0.2">
      <c r="A157" s="93">
        <v>523</v>
      </c>
      <c r="B157" s="93" t="s">
        <v>87</v>
      </c>
      <c r="C157" s="93">
        <v>13</v>
      </c>
      <c r="D157" s="93">
        <v>50</v>
      </c>
      <c r="E157" s="93">
        <v>803.65</v>
      </c>
      <c r="F157" s="93" t="s">
        <v>114</v>
      </c>
      <c r="G157" s="93">
        <v>2016</v>
      </c>
      <c r="H157" s="93">
        <v>61.568188054513847</v>
      </c>
      <c r="I157" s="93">
        <v>51.678404829415527</v>
      </c>
      <c r="J157" s="93">
        <v>113.24659288392937</v>
      </c>
      <c r="K157" s="93">
        <v>0.83936861652739092</v>
      </c>
    </row>
    <row r="158" spans="1:11" x14ac:dyDescent="0.2">
      <c r="A158" s="93">
        <v>530</v>
      </c>
      <c r="B158" s="93" t="s">
        <v>205</v>
      </c>
      <c r="C158" s="93">
        <v>13</v>
      </c>
      <c r="D158" s="93">
        <v>50</v>
      </c>
      <c r="E158" s="93">
        <v>803.65</v>
      </c>
      <c r="F158" s="93" t="s">
        <v>114</v>
      </c>
      <c r="G158" s="93">
        <v>2016</v>
      </c>
      <c r="H158" s="93">
        <v>114.48202180960803</v>
      </c>
      <c r="I158" s="93">
        <v>36.2265448472345</v>
      </c>
      <c r="J158" s="93">
        <v>150.70856665684252</v>
      </c>
      <c r="K158" s="93">
        <v>0.31643872351836949</v>
      </c>
    </row>
    <row r="159" spans="1:11" x14ac:dyDescent="0.2">
      <c r="A159" s="93">
        <v>538</v>
      </c>
      <c r="B159" s="93" t="s">
        <v>87</v>
      </c>
      <c r="C159" s="93">
        <v>14</v>
      </c>
      <c r="D159" s="93">
        <v>50</v>
      </c>
      <c r="E159" s="93">
        <v>803.65</v>
      </c>
      <c r="F159" s="93" t="s">
        <v>114</v>
      </c>
      <c r="G159" s="93">
        <v>2016</v>
      </c>
      <c r="H159" s="93">
        <v>94.243132670952676</v>
      </c>
      <c r="I159" s="93">
        <v>45.744728678685441</v>
      </c>
      <c r="J159" s="93">
        <v>139.98786134963811</v>
      </c>
      <c r="K159" s="93">
        <v>0.48539057841383426</v>
      </c>
    </row>
    <row r="160" spans="1:11" x14ac:dyDescent="0.2">
      <c r="A160" s="93">
        <v>546</v>
      </c>
      <c r="B160" s="93" t="s">
        <v>87</v>
      </c>
      <c r="C160" s="93">
        <v>15</v>
      </c>
      <c r="D160" s="93">
        <v>50</v>
      </c>
      <c r="E160" s="93">
        <v>803.65</v>
      </c>
      <c r="F160" s="93" t="s">
        <v>114</v>
      </c>
      <c r="G160" s="93">
        <v>2016</v>
      </c>
      <c r="H160" s="93">
        <v>87.330845659308551</v>
      </c>
      <c r="I160" s="93">
        <v>50.071932742885409</v>
      </c>
      <c r="J160" s="93">
        <v>137.40277840219397</v>
      </c>
      <c r="K160" s="93">
        <v>0.57335907335907343</v>
      </c>
    </row>
    <row r="161" spans="1:11" x14ac:dyDescent="0.2">
      <c r="A161" s="93">
        <v>547</v>
      </c>
      <c r="B161" s="93" t="s">
        <v>205</v>
      </c>
      <c r="C161" s="93">
        <v>15</v>
      </c>
      <c r="D161" s="93">
        <v>50</v>
      </c>
      <c r="E161" s="93">
        <v>803.65</v>
      </c>
      <c r="F161" s="93" t="s">
        <v>114</v>
      </c>
      <c r="G161" s="93">
        <v>2016</v>
      </c>
      <c r="H161" s="93">
        <v>55.721338048924252</v>
      </c>
      <c r="I161" s="93">
        <v>34.507318990077614</v>
      </c>
      <c r="J161" s="93">
        <v>90.22865703900186</v>
      </c>
      <c r="K161" s="93">
        <v>0.61928374655647389</v>
      </c>
    </row>
    <row r="162" spans="1:11" x14ac:dyDescent="0.2">
      <c r="A162" s="93">
        <v>409</v>
      </c>
      <c r="B162" s="93" t="s">
        <v>87</v>
      </c>
      <c r="C162" s="93">
        <v>1</v>
      </c>
      <c r="D162" s="93">
        <v>77</v>
      </c>
      <c r="E162" s="93">
        <v>1276.5</v>
      </c>
      <c r="F162" s="93" t="s">
        <v>113</v>
      </c>
      <c r="G162" s="93">
        <v>2016</v>
      </c>
      <c r="H162" s="93">
        <v>671.45064238087491</v>
      </c>
      <c r="I162" s="93">
        <v>32.072536217098552</v>
      </c>
      <c r="J162" s="93">
        <v>703.52317859797347</v>
      </c>
      <c r="K162" s="93">
        <v>4.7766036984302512E-2</v>
      </c>
    </row>
    <row r="163" spans="1:11" x14ac:dyDescent="0.2">
      <c r="A163" s="93">
        <v>410</v>
      </c>
      <c r="B163" s="93" t="s">
        <v>205</v>
      </c>
      <c r="C163" s="93">
        <v>1</v>
      </c>
      <c r="D163" s="93">
        <v>77</v>
      </c>
      <c r="E163" s="93">
        <v>1276.5</v>
      </c>
      <c r="F163" s="93" t="s">
        <v>113</v>
      </c>
      <c r="G163" s="93">
        <v>2016</v>
      </c>
      <c r="H163" s="93">
        <v>661.85106882781304</v>
      </c>
      <c r="I163" s="93">
        <v>33.647706061499164</v>
      </c>
      <c r="J163" s="93">
        <v>695.49877488931224</v>
      </c>
      <c r="K163" s="93">
        <v>5.0838787827436359E-2</v>
      </c>
    </row>
    <row r="164" spans="1:11" x14ac:dyDescent="0.2">
      <c r="A164" s="93">
        <v>414</v>
      </c>
      <c r="B164" s="93" t="s">
        <v>205</v>
      </c>
      <c r="C164" s="93">
        <v>2</v>
      </c>
      <c r="D164" s="93">
        <v>77</v>
      </c>
      <c r="E164" s="93">
        <v>1276.5</v>
      </c>
      <c r="F164" s="93" t="s">
        <v>113</v>
      </c>
      <c r="G164" s="93">
        <v>2016</v>
      </c>
      <c r="H164" s="93">
        <v>666.50871181745265</v>
      </c>
      <c r="I164" s="93">
        <v>41.960120735388273</v>
      </c>
      <c r="J164" s="93">
        <v>708.46883255284092</v>
      </c>
      <c r="K164" s="93">
        <v>6.295509719741002E-2</v>
      </c>
    </row>
    <row r="165" spans="1:11" x14ac:dyDescent="0.2">
      <c r="A165" s="93">
        <v>415</v>
      </c>
      <c r="B165" s="93" t="s">
        <v>87</v>
      </c>
      <c r="C165" s="93">
        <v>2</v>
      </c>
      <c r="D165" s="93">
        <v>77</v>
      </c>
      <c r="E165" s="93">
        <v>1276.5</v>
      </c>
      <c r="F165" s="93" t="s">
        <v>113</v>
      </c>
      <c r="G165" s="93">
        <v>2016</v>
      </c>
      <c r="H165" s="93">
        <v>772.03470146533493</v>
      </c>
      <c r="I165" s="93">
        <v>39.787798408488065</v>
      </c>
      <c r="J165" s="93">
        <v>811.82249987382295</v>
      </c>
      <c r="K165" s="93">
        <v>5.1536282414469392E-2</v>
      </c>
    </row>
    <row r="166" spans="1:11" x14ac:dyDescent="0.2">
      <c r="A166" s="93">
        <v>423</v>
      </c>
      <c r="B166" s="93" t="s">
        <v>87</v>
      </c>
      <c r="C166" s="93">
        <v>3</v>
      </c>
      <c r="D166" s="93">
        <v>77</v>
      </c>
      <c r="E166" s="93">
        <v>1276.5</v>
      </c>
      <c r="F166" s="93" t="s">
        <v>113</v>
      </c>
      <c r="G166" s="93">
        <v>2016</v>
      </c>
      <c r="H166" s="93">
        <v>630.28541226215646</v>
      </c>
      <c r="I166" s="93">
        <v>33.730361150785555</v>
      </c>
      <c r="J166" s="93">
        <v>664.01577341294205</v>
      </c>
      <c r="K166" s="93">
        <v>5.3516011150764167E-2</v>
      </c>
    </row>
    <row r="167" spans="1:11" x14ac:dyDescent="0.2">
      <c r="A167" s="93">
        <v>427</v>
      </c>
      <c r="B167" s="93" t="s">
        <v>205</v>
      </c>
      <c r="C167" s="93">
        <v>3</v>
      </c>
      <c r="D167" s="93">
        <v>77</v>
      </c>
      <c r="E167" s="93">
        <v>1276.5</v>
      </c>
      <c r="F167" s="93" t="s">
        <v>113</v>
      </c>
      <c r="G167" s="93">
        <v>2016</v>
      </c>
      <c r="H167" s="93">
        <v>661.1751565678727</v>
      </c>
      <c r="I167" s="93">
        <v>32.843701516440625</v>
      </c>
      <c r="J167" s="93">
        <v>694.01885808431336</v>
      </c>
      <c r="K167" s="93">
        <v>4.9674736248304673E-2</v>
      </c>
    </row>
    <row r="168" spans="1:11" x14ac:dyDescent="0.2">
      <c r="A168" s="93">
        <v>435</v>
      </c>
      <c r="B168" s="93" t="s">
        <v>205</v>
      </c>
      <c r="C168" s="93">
        <v>4</v>
      </c>
      <c r="D168" s="93">
        <v>77</v>
      </c>
      <c r="E168" s="93">
        <v>1276.5</v>
      </c>
      <c r="F168" s="93" t="s">
        <v>113</v>
      </c>
      <c r="G168" s="93">
        <v>2016</v>
      </c>
      <c r="H168" s="93">
        <v>699.89985534661184</v>
      </c>
      <c r="I168" s="93">
        <v>32.458467122713948</v>
      </c>
      <c r="J168" s="93">
        <v>732.3583224693258</v>
      </c>
      <c r="K168" s="93">
        <v>4.6375873454980961E-2</v>
      </c>
    </row>
    <row r="169" spans="1:11" x14ac:dyDescent="0.2">
      <c r="A169" s="93">
        <v>440</v>
      </c>
      <c r="B169" s="93" t="s">
        <v>87</v>
      </c>
      <c r="C169" s="93">
        <v>4</v>
      </c>
      <c r="D169" s="93">
        <v>77</v>
      </c>
      <c r="E169" s="93">
        <v>1276.5</v>
      </c>
      <c r="F169" s="93" t="s">
        <v>113</v>
      </c>
      <c r="G169" s="93">
        <v>2016</v>
      </c>
      <c r="H169" s="93">
        <v>661.29834597686863</v>
      </c>
      <c r="I169" s="93">
        <v>29.515785093878399</v>
      </c>
      <c r="J169" s="93">
        <v>690.81413107074707</v>
      </c>
      <c r="K169" s="93">
        <v>4.4633084708956501E-2</v>
      </c>
    </row>
    <row r="170" spans="1:11" x14ac:dyDescent="0.2">
      <c r="A170" s="93">
        <v>442</v>
      </c>
      <c r="B170" s="93" t="s">
        <v>205</v>
      </c>
      <c r="C170" s="93">
        <v>5</v>
      </c>
      <c r="D170" s="93">
        <v>77</v>
      </c>
      <c r="E170" s="93">
        <v>1276.5</v>
      </c>
      <c r="F170" s="93" t="s">
        <v>113</v>
      </c>
      <c r="G170" s="93">
        <v>2016</v>
      </c>
      <c r="H170" s="93">
        <v>587.27910965734566</v>
      </c>
      <c r="I170" s="93">
        <v>34.157449577098241</v>
      </c>
      <c r="J170" s="93">
        <v>621.43655923444385</v>
      </c>
      <c r="K170" s="93">
        <v>5.8162207739736856E-2</v>
      </c>
    </row>
    <row r="171" spans="1:11" x14ac:dyDescent="0.2">
      <c r="A171" s="93">
        <v>447</v>
      </c>
      <c r="B171" s="93" t="s">
        <v>87</v>
      </c>
      <c r="C171" s="93">
        <v>5</v>
      </c>
      <c r="D171" s="93">
        <v>77</v>
      </c>
      <c r="E171" s="93">
        <v>1276.5</v>
      </c>
      <c r="F171" s="93" t="s">
        <v>113</v>
      </c>
      <c r="G171" s="93">
        <v>2016</v>
      </c>
      <c r="H171" s="93">
        <v>567.20818960721033</v>
      </c>
      <c r="I171" s="93">
        <v>26.176183163478985</v>
      </c>
      <c r="J171" s="93">
        <v>593.38437277068931</v>
      </c>
      <c r="K171" s="93">
        <v>4.6149162940693607E-2</v>
      </c>
    </row>
    <row r="172" spans="1:11" x14ac:dyDescent="0.2">
      <c r="A172" s="93">
        <v>456</v>
      </c>
      <c r="B172" s="93" t="s">
        <v>87</v>
      </c>
      <c r="C172" s="93">
        <v>6</v>
      </c>
      <c r="D172" s="93">
        <v>77</v>
      </c>
      <c r="E172" s="93">
        <v>1276.5</v>
      </c>
      <c r="F172" s="93" t="s">
        <v>113</v>
      </c>
      <c r="G172" s="93">
        <v>2016</v>
      </c>
      <c r="H172" s="93">
        <v>422.83298097251594</v>
      </c>
      <c r="I172" s="93">
        <v>58.169295918842195</v>
      </c>
      <c r="J172" s="93">
        <v>481.00227689135812</v>
      </c>
      <c r="K172" s="93">
        <v>0.13757038484806178</v>
      </c>
    </row>
    <row r="173" spans="1:11" x14ac:dyDescent="0.2">
      <c r="A173" s="93">
        <v>457</v>
      </c>
      <c r="B173" s="93" t="s">
        <v>205</v>
      </c>
      <c r="C173" s="93">
        <v>6</v>
      </c>
      <c r="D173" s="93">
        <v>77</v>
      </c>
      <c r="E173" s="93">
        <v>1276.5</v>
      </c>
      <c r="F173" s="93" t="s">
        <v>113</v>
      </c>
      <c r="G173" s="93">
        <v>2016</v>
      </c>
      <c r="H173" s="93">
        <v>647.79934653084763</v>
      </c>
      <c r="I173" s="93">
        <v>42.982879189775737</v>
      </c>
      <c r="J173" s="93">
        <v>690.78222572062339</v>
      </c>
      <c r="K173" s="93">
        <v>6.6352149658627249E-2</v>
      </c>
    </row>
    <row r="174" spans="1:11" x14ac:dyDescent="0.2">
      <c r="A174" s="93">
        <v>465</v>
      </c>
      <c r="B174" s="93" t="s">
        <v>87</v>
      </c>
      <c r="C174" s="93">
        <v>7</v>
      </c>
      <c r="D174" s="93">
        <v>77</v>
      </c>
      <c r="E174" s="93">
        <v>1276.5</v>
      </c>
      <c r="F174" s="93" t="s">
        <v>113</v>
      </c>
      <c r="G174" s="93">
        <v>2016</v>
      </c>
      <c r="H174" s="93">
        <v>630.65938011089395</v>
      </c>
      <c r="I174" s="93">
        <v>31.780191181622541</v>
      </c>
      <c r="J174" s="93">
        <v>662.43957129251646</v>
      </c>
      <c r="K174" s="93">
        <v>5.039200586540768E-2</v>
      </c>
    </row>
    <row r="175" spans="1:11" x14ac:dyDescent="0.2">
      <c r="A175" s="93">
        <v>466</v>
      </c>
      <c r="B175" s="93" t="s">
        <v>205</v>
      </c>
      <c r="C175" s="93">
        <v>7</v>
      </c>
      <c r="D175" s="93">
        <v>77</v>
      </c>
      <c r="E175" s="93">
        <v>1276.5</v>
      </c>
      <c r="F175" s="93" t="s">
        <v>113</v>
      </c>
      <c r="G175" s="93">
        <v>2016</v>
      </c>
      <c r="H175" s="93">
        <v>713.53065539112038</v>
      </c>
      <c r="I175" s="93">
        <v>37.738123945020504</v>
      </c>
      <c r="J175" s="93">
        <v>751.26877933614082</v>
      </c>
      <c r="K175" s="93">
        <v>5.2889281854799117E-2</v>
      </c>
    </row>
    <row r="176" spans="1:11" x14ac:dyDescent="0.2">
      <c r="A176" s="93">
        <v>471</v>
      </c>
      <c r="B176" s="93" t="s">
        <v>205</v>
      </c>
      <c r="C176" s="93">
        <v>8</v>
      </c>
      <c r="D176" s="93">
        <v>77</v>
      </c>
      <c r="E176" s="93">
        <v>1276.5</v>
      </c>
      <c r="F176" s="93" t="s">
        <v>113</v>
      </c>
      <c r="G176" s="93">
        <v>2016</v>
      </c>
      <c r="H176" s="93">
        <v>557.40770857049938</v>
      </c>
      <c r="I176" s="93">
        <v>35.96204856151806</v>
      </c>
      <c r="J176" s="93">
        <v>593.36975713201741</v>
      </c>
      <c r="K176" s="93">
        <v>6.4516597112990376E-2</v>
      </c>
    </row>
    <row r="177" spans="1:11" x14ac:dyDescent="0.2">
      <c r="A177" s="93">
        <v>480</v>
      </c>
      <c r="B177" s="93" t="s">
        <v>87</v>
      </c>
      <c r="C177" s="93">
        <v>8</v>
      </c>
      <c r="D177" s="93">
        <v>77</v>
      </c>
      <c r="E177" s="93">
        <v>1276.5</v>
      </c>
      <c r="F177" s="93" t="s">
        <v>113</v>
      </c>
      <c r="G177" s="93">
        <v>2016</v>
      </c>
      <c r="H177" s="93">
        <v>631.70114768951976</v>
      </c>
      <c r="I177" s="93">
        <v>30.255305039787796</v>
      </c>
      <c r="J177" s="93">
        <v>661.95645272930756</v>
      </c>
      <c r="K177" s="93">
        <v>4.7894966077627325E-2</v>
      </c>
    </row>
    <row r="178" spans="1:11" x14ac:dyDescent="0.2">
      <c r="A178" s="93">
        <v>485</v>
      </c>
      <c r="B178" s="93" t="s">
        <v>205</v>
      </c>
      <c r="C178" s="93">
        <v>9</v>
      </c>
      <c r="D178" s="93">
        <v>77</v>
      </c>
      <c r="E178" s="93">
        <v>1276.5</v>
      </c>
      <c r="F178" s="93" t="s">
        <v>113</v>
      </c>
      <c r="G178" s="93">
        <v>2016</v>
      </c>
      <c r="H178" s="93">
        <v>667.40342110320978</v>
      </c>
      <c r="I178" s="93">
        <v>34.84446587894864</v>
      </c>
      <c r="J178" s="93">
        <v>702.24788698215843</v>
      </c>
      <c r="K178" s="93">
        <v>5.2209000998752988E-2</v>
      </c>
    </row>
    <row r="179" spans="1:11" x14ac:dyDescent="0.2">
      <c r="A179" s="93">
        <v>489</v>
      </c>
      <c r="B179" s="93" t="s">
        <v>87</v>
      </c>
      <c r="C179" s="93">
        <v>9</v>
      </c>
      <c r="D179" s="93">
        <v>77</v>
      </c>
      <c r="E179" s="93">
        <v>1276.5</v>
      </c>
      <c r="F179" s="93" t="s">
        <v>113</v>
      </c>
      <c r="G179" s="93">
        <v>2016</v>
      </c>
      <c r="H179" s="93">
        <v>757.44023418442021</v>
      </c>
      <c r="I179" s="93">
        <v>29.777086308916548</v>
      </c>
      <c r="J179" s="93">
        <v>787.21732049333673</v>
      </c>
      <c r="K179" s="93">
        <v>3.9312786626629709E-2</v>
      </c>
    </row>
    <row r="180" spans="1:11" x14ac:dyDescent="0.2">
      <c r="A180" s="93">
        <v>491</v>
      </c>
      <c r="B180" s="93" t="s">
        <v>87</v>
      </c>
      <c r="C180" s="93">
        <v>10</v>
      </c>
      <c r="D180" s="93">
        <v>77</v>
      </c>
      <c r="E180" s="93">
        <v>1276.5</v>
      </c>
      <c r="F180" s="93" t="s">
        <v>113</v>
      </c>
      <c r="G180" s="93">
        <v>2016</v>
      </c>
      <c r="H180" s="93">
        <v>624.62247055270313</v>
      </c>
      <c r="I180" s="93">
        <v>20.426771504357713</v>
      </c>
      <c r="J180" s="93">
        <v>645.04924205706084</v>
      </c>
      <c r="K180" s="93">
        <v>3.2702588311116776E-2</v>
      </c>
    </row>
    <row r="181" spans="1:11" x14ac:dyDescent="0.2">
      <c r="A181" s="93">
        <v>499</v>
      </c>
      <c r="B181" s="93" t="s">
        <v>205</v>
      </c>
      <c r="C181" s="93">
        <v>10</v>
      </c>
      <c r="D181" s="93">
        <v>77</v>
      </c>
      <c r="E181" s="93">
        <v>1276.5</v>
      </c>
      <c r="F181" s="93" t="s">
        <v>113</v>
      </c>
      <c r="G181" s="93">
        <v>2016</v>
      </c>
      <c r="H181" s="93">
        <v>644.09127360209948</v>
      </c>
      <c r="I181" s="93">
        <v>39.444800146345926</v>
      </c>
      <c r="J181" s="93">
        <v>683.53607374844546</v>
      </c>
      <c r="K181" s="93">
        <v>6.1241010029137198E-2</v>
      </c>
    </row>
    <row r="182" spans="1:11" x14ac:dyDescent="0.2">
      <c r="A182" s="93">
        <v>506</v>
      </c>
      <c r="B182" s="93" t="s">
        <v>87</v>
      </c>
      <c r="C182" s="93">
        <v>11</v>
      </c>
      <c r="D182" s="93">
        <v>77</v>
      </c>
      <c r="E182" s="93">
        <v>1276.5</v>
      </c>
      <c r="F182" s="93" t="s">
        <v>113</v>
      </c>
      <c r="G182" s="93">
        <v>2016</v>
      </c>
      <c r="H182" s="93">
        <v>723.09907414157612</v>
      </c>
      <c r="I182" s="93">
        <v>30.126680691484495</v>
      </c>
      <c r="J182" s="93">
        <v>753.22575483306059</v>
      </c>
      <c r="K182" s="93">
        <v>4.166328207133891E-2</v>
      </c>
    </row>
    <row r="183" spans="1:11" x14ac:dyDescent="0.2">
      <c r="A183" s="93">
        <v>508</v>
      </c>
      <c r="B183" s="93" t="s">
        <v>205</v>
      </c>
      <c r="C183" s="93">
        <v>11</v>
      </c>
      <c r="D183" s="93">
        <v>77</v>
      </c>
      <c r="E183" s="93">
        <v>1276.5</v>
      </c>
      <c r="F183" s="93" t="s">
        <v>113</v>
      </c>
      <c r="G183" s="93">
        <v>2016</v>
      </c>
      <c r="H183" s="93">
        <v>699.1158946761484</v>
      </c>
      <c r="I183" s="93">
        <v>35.929587653725584</v>
      </c>
      <c r="J183" s="93">
        <v>735.04548232987395</v>
      </c>
      <c r="K183" s="93">
        <v>5.1392891975899441E-2</v>
      </c>
    </row>
    <row r="184" spans="1:11" x14ac:dyDescent="0.2">
      <c r="A184" s="93">
        <v>513</v>
      </c>
      <c r="B184" s="93" t="s">
        <v>87</v>
      </c>
      <c r="C184" s="93">
        <v>12</v>
      </c>
      <c r="D184" s="93">
        <v>77</v>
      </c>
      <c r="E184" s="93">
        <v>1276.5</v>
      </c>
      <c r="F184" s="93" t="s">
        <v>113</v>
      </c>
      <c r="G184" s="93">
        <v>2016</v>
      </c>
      <c r="H184" s="93">
        <v>734.86450124927933</v>
      </c>
      <c r="I184" s="93">
        <v>30.262840607668192</v>
      </c>
      <c r="J184" s="93">
        <v>765.12734185694751</v>
      </c>
      <c r="K184" s="93">
        <v>4.1181524697710893E-2</v>
      </c>
    </row>
    <row r="185" spans="1:11" x14ac:dyDescent="0.2">
      <c r="A185" s="93">
        <v>515</v>
      </c>
      <c r="B185" s="93" t="s">
        <v>205</v>
      </c>
      <c r="C185" s="93">
        <v>12</v>
      </c>
      <c r="D185" s="93">
        <v>77</v>
      </c>
      <c r="E185" s="93">
        <v>1276.5</v>
      </c>
      <c r="F185" s="93" t="s">
        <v>113</v>
      </c>
      <c r="G185" s="93">
        <v>2016</v>
      </c>
      <c r="H185" s="93">
        <v>630.07677756759756</v>
      </c>
      <c r="I185" s="93">
        <v>26.932384010423938</v>
      </c>
      <c r="J185" s="93">
        <v>657.00916157802146</v>
      </c>
      <c r="K185" s="93">
        <v>4.2744606640473283E-2</v>
      </c>
    </row>
    <row r="186" spans="1:11" x14ac:dyDescent="0.2">
      <c r="A186" s="93">
        <v>525</v>
      </c>
      <c r="B186" s="93" t="s">
        <v>87</v>
      </c>
      <c r="C186" s="93">
        <v>13</v>
      </c>
      <c r="D186" s="93">
        <v>77</v>
      </c>
      <c r="E186" s="93">
        <v>1276.5</v>
      </c>
      <c r="F186" s="93" t="s">
        <v>113</v>
      </c>
      <c r="G186" s="93">
        <v>2016</v>
      </c>
      <c r="H186" s="93">
        <v>646.21119394681205</v>
      </c>
      <c r="I186" s="93">
        <v>31.004234724742894</v>
      </c>
      <c r="J186" s="93">
        <v>677.21542867155495</v>
      </c>
      <c r="K186" s="93">
        <v>4.7978486004522494E-2</v>
      </c>
    </row>
    <row r="187" spans="1:11" x14ac:dyDescent="0.2">
      <c r="A187" s="93">
        <v>526</v>
      </c>
      <c r="B187" s="93" t="s">
        <v>205</v>
      </c>
      <c r="C187" s="93">
        <v>13</v>
      </c>
      <c r="D187" s="93">
        <v>77</v>
      </c>
      <c r="E187" s="93">
        <v>1276.5</v>
      </c>
      <c r="F187" s="93" t="s">
        <v>113</v>
      </c>
      <c r="G187" s="93">
        <v>2016</v>
      </c>
      <c r="H187" s="93">
        <v>644.50938937943056</v>
      </c>
      <c r="I187" s="93">
        <v>33.221511416237583</v>
      </c>
      <c r="J187" s="93">
        <v>677.73090079566816</v>
      </c>
      <c r="K187" s="93">
        <v>5.1545426589091434E-2</v>
      </c>
    </row>
    <row r="188" spans="1:11" x14ac:dyDescent="0.2">
      <c r="A188" s="93">
        <v>537</v>
      </c>
      <c r="B188" s="93" t="s">
        <v>205</v>
      </c>
      <c r="C188" s="93">
        <v>14</v>
      </c>
      <c r="D188" s="93">
        <v>77</v>
      </c>
      <c r="E188" s="93">
        <v>1276.5</v>
      </c>
      <c r="F188" s="93" t="s">
        <v>113</v>
      </c>
      <c r="G188" s="93">
        <v>2016</v>
      </c>
      <c r="H188" s="93">
        <v>595.6179127426484</v>
      </c>
      <c r="I188" s="93">
        <v>34.06076681938751</v>
      </c>
      <c r="J188" s="93">
        <v>629.67867956203588</v>
      </c>
      <c r="K188" s="93">
        <v>5.7185598503153676E-2</v>
      </c>
    </row>
    <row r="189" spans="1:11" x14ac:dyDescent="0.2">
      <c r="A189" s="93">
        <v>539</v>
      </c>
      <c r="B189" s="93" t="s">
        <v>87</v>
      </c>
      <c r="C189" s="93">
        <v>14</v>
      </c>
      <c r="D189" s="93">
        <v>77</v>
      </c>
      <c r="E189" s="93">
        <v>1276.5</v>
      </c>
      <c r="F189" s="93" t="s">
        <v>113</v>
      </c>
      <c r="G189" s="93">
        <v>2016</v>
      </c>
      <c r="H189" s="93">
        <v>691.55446756425943</v>
      </c>
      <c r="I189" s="93">
        <v>45.546558704453439</v>
      </c>
      <c r="J189" s="93">
        <v>737.10102626871287</v>
      </c>
      <c r="K189" s="93">
        <v>6.5861130020422057E-2</v>
      </c>
    </row>
    <row r="190" spans="1:11" x14ac:dyDescent="0.2">
      <c r="A190" s="93">
        <v>541</v>
      </c>
      <c r="B190" s="93" t="s">
        <v>205</v>
      </c>
      <c r="C190" s="93">
        <v>15</v>
      </c>
      <c r="D190" s="93">
        <v>77</v>
      </c>
      <c r="E190" s="93">
        <v>1276.5</v>
      </c>
      <c r="F190" s="93" t="s">
        <v>113</v>
      </c>
      <c r="G190" s="93">
        <v>2016</v>
      </c>
      <c r="H190" s="93">
        <v>716.12531231981541</v>
      </c>
      <c r="I190" s="93">
        <v>30.564263322884013</v>
      </c>
      <c r="J190" s="93">
        <v>746.68957564269942</v>
      </c>
      <c r="K190" s="93">
        <v>4.2680048864456664E-2</v>
      </c>
    </row>
    <row r="191" spans="1:11" x14ac:dyDescent="0.2">
      <c r="A191" s="93">
        <v>550</v>
      </c>
      <c r="B191" s="93" t="s">
        <v>87</v>
      </c>
      <c r="C191" s="93">
        <v>15</v>
      </c>
      <c r="D191" s="93">
        <v>77</v>
      </c>
      <c r="E191" s="93">
        <v>1276.5</v>
      </c>
      <c r="F191" s="93" t="s">
        <v>113</v>
      </c>
      <c r="G191" s="93">
        <v>2016</v>
      </c>
      <c r="H191" s="93">
        <v>635.80400447705517</v>
      </c>
      <c r="I191" s="93">
        <v>39.332709211005351</v>
      </c>
      <c r="J191" s="93">
        <v>675.13671368806058</v>
      </c>
      <c r="K191" s="93">
        <v>6.1862946653436481E-2</v>
      </c>
    </row>
    <row r="192" spans="1:11" x14ac:dyDescent="0.2">
      <c r="A192" s="93">
        <v>409</v>
      </c>
      <c r="B192" s="93" t="s">
        <v>87</v>
      </c>
      <c r="C192" s="93">
        <v>1</v>
      </c>
      <c r="D192" s="93">
        <v>77</v>
      </c>
      <c r="E192" s="93">
        <v>1276.5</v>
      </c>
      <c r="F192" s="93" t="s">
        <v>114</v>
      </c>
      <c r="G192" s="93">
        <v>2016</v>
      </c>
      <c r="H192" s="93">
        <v>157.47355941721523</v>
      </c>
      <c r="I192" s="93">
        <v>72.621312316936937</v>
      </c>
      <c r="J192" s="93">
        <v>230.09487173415215</v>
      </c>
      <c r="K192" s="93">
        <v>0.46116511613566713</v>
      </c>
    </row>
    <row r="193" spans="1:11" x14ac:dyDescent="0.2">
      <c r="A193" s="93">
        <v>410</v>
      </c>
      <c r="B193" s="93" t="s">
        <v>205</v>
      </c>
      <c r="C193" s="93">
        <v>1</v>
      </c>
      <c r="D193" s="93">
        <v>77</v>
      </c>
      <c r="E193" s="93">
        <v>1276.5</v>
      </c>
      <c r="F193" s="93" t="s">
        <v>114</v>
      </c>
      <c r="G193" s="93">
        <v>2016</v>
      </c>
      <c r="H193" s="93">
        <v>115.07591694868746</v>
      </c>
      <c r="I193" s="93">
        <v>29.546718576195776</v>
      </c>
      <c r="J193" s="93">
        <v>144.62263552488324</v>
      </c>
      <c r="K193" s="93">
        <v>0.25675848917519994</v>
      </c>
    </row>
    <row r="194" spans="1:11" x14ac:dyDescent="0.2">
      <c r="A194" s="93">
        <v>414</v>
      </c>
      <c r="B194" s="93" t="s">
        <v>205</v>
      </c>
      <c r="C194" s="93">
        <v>2</v>
      </c>
      <c r="D194" s="93">
        <v>77</v>
      </c>
      <c r="E194" s="93">
        <v>1276.5</v>
      </c>
      <c r="F194" s="93" t="s">
        <v>114</v>
      </c>
      <c r="G194" s="93">
        <v>2016</v>
      </c>
      <c r="H194" s="93">
        <v>147.6157544622275</v>
      </c>
      <c r="I194" s="93">
        <v>100.16255498183212</v>
      </c>
      <c r="J194" s="93">
        <v>247.77830944405963</v>
      </c>
      <c r="K194" s="93">
        <v>0.67853567084848054</v>
      </c>
    </row>
    <row r="195" spans="1:11" x14ac:dyDescent="0.2">
      <c r="A195" s="93">
        <v>415</v>
      </c>
      <c r="B195" s="93" t="s">
        <v>87</v>
      </c>
      <c r="C195" s="93">
        <v>2</v>
      </c>
      <c r="D195" s="93">
        <v>77</v>
      </c>
      <c r="E195" s="93">
        <v>1276.5</v>
      </c>
      <c r="F195" s="93" t="s">
        <v>114</v>
      </c>
      <c r="G195" s="93">
        <v>2016</v>
      </c>
      <c r="H195" s="93">
        <v>154.67895449105816</v>
      </c>
      <c r="I195" s="93">
        <v>83.704088591563035</v>
      </c>
      <c r="J195" s="93">
        <v>238.38304308262121</v>
      </c>
      <c r="K195" s="93">
        <v>0.54114723536227349</v>
      </c>
    </row>
    <row r="196" spans="1:11" x14ac:dyDescent="0.2">
      <c r="A196" s="93">
        <v>423</v>
      </c>
      <c r="B196" s="93" t="s">
        <v>87</v>
      </c>
      <c r="C196" s="93">
        <v>3</v>
      </c>
      <c r="D196" s="93">
        <v>77</v>
      </c>
      <c r="E196" s="93">
        <v>1276.5</v>
      </c>
      <c r="F196" s="93" t="s">
        <v>114</v>
      </c>
      <c r="G196" s="93">
        <v>2016</v>
      </c>
      <c r="H196" s="93">
        <v>110.0535728266097</v>
      </c>
      <c r="I196" s="93">
        <v>81.755593803786596</v>
      </c>
      <c r="J196" s="93">
        <v>191.80916663039631</v>
      </c>
      <c r="K196" s="93">
        <v>0.74287087373885807</v>
      </c>
    </row>
    <row r="197" spans="1:11" x14ac:dyDescent="0.2">
      <c r="A197" s="93">
        <v>427</v>
      </c>
      <c r="B197" s="93" t="s">
        <v>205</v>
      </c>
      <c r="C197" s="93">
        <v>3</v>
      </c>
      <c r="D197" s="93">
        <v>77</v>
      </c>
      <c r="E197" s="93">
        <v>1276.5</v>
      </c>
      <c r="F197" s="93" t="s">
        <v>114</v>
      </c>
      <c r="G197" s="93">
        <v>2016</v>
      </c>
      <c r="H197" s="93">
        <v>131.94685217702519</v>
      </c>
      <c r="I197" s="93">
        <v>75.666547591985207</v>
      </c>
      <c r="J197" s="93">
        <v>207.61339976901041</v>
      </c>
      <c r="K197" s="93">
        <v>0.57346231716439833</v>
      </c>
    </row>
    <row r="198" spans="1:11" x14ac:dyDescent="0.2">
      <c r="A198" s="93">
        <v>435</v>
      </c>
      <c r="B198" s="93" t="s">
        <v>205</v>
      </c>
      <c r="C198" s="93">
        <v>4</v>
      </c>
      <c r="D198" s="93">
        <v>77</v>
      </c>
      <c r="E198" s="93">
        <v>1276.5</v>
      </c>
      <c r="F198" s="93" t="s">
        <v>114</v>
      </c>
      <c r="G198" s="93">
        <v>2016</v>
      </c>
      <c r="H198" s="93">
        <v>136.10105080595798</v>
      </c>
      <c r="I198" s="93">
        <v>52.858767576509521</v>
      </c>
      <c r="J198" s="93">
        <v>188.95981838246752</v>
      </c>
      <c r="K198" s="93">
        <v>0.3883788351632298</v>
      </c>
    </row>
    <row r="199" spans="1:11" x14ac:dyDescent="0.2">
      <c r="A199" s="93">
        <v>440</v>
      </c>
      <c r="B199" s="93" t="s">
        <v>87</v>
      </c>
      <c r="C199" s="93">
        <v>4</v>
      </c>
      <c r="D199" s="93">
        <v>77</v>
      </c>
      <c r="E199" s="93">
        <v>1276.5</v>
      </c>
      <c r="F199" s="93" t="s">
        <v>114</v>
      </c>
      <c r="G199" s="93">
        <v>2016</v>
      </c>
      <c r="H199" s="93">
        <v>152.24636789656756</v>
      </c>
      <c r="I199" s="93">
        <v>73.718052804208767</v>
      </c>
      <c r="J199" s="93">
        <v>225.96442070077632</v>
      </c>
      <c r="K199" s="93">
        <v>0.48420237423523299</v>
      </c>
    </row>
    <row r="200" spans="1:11" x14ac:dyDescent="0.2">
      <c r="A200" s="93">
        <v>442</v>
      </c>
      <c r="B200" s="93" t="s">
        <v>205</v>
      </c>
      <c r="C200" s="93">
        <v>5</v>
      </c>
      <c r="D200" s="93">
        <v>77</v>
      </c>
      <c r="E200" s="93">
        <v>1276.5</v>
      </c>
      <c r="F200" s="93" t="s">
        <v>114</v>
      </c>
      <c r="G200" s="93">
        <v>2016</v>
      </c>
      <c r="H200" s="93">
        <v>154.41083072233045</v>
      </c>
      <c r="I200" s="93">
        <v>70.229899188591105</v>
      </c>
      <c r="J200" s="93">
        <v>224.64072991092155</v>
      </c>
      <c r="K200" s="93">
        <v>0.4548249553483858</v>
      </c>
    </row>
    <row r="201" spans="1:11" x14ac:dyDescent="0.2">
      <c r="A201" s="93">
        <v>447</v>
      </c>
      <c r="B201" s="93" t="s">
        <v>87</v>
      </c>
      <c r="C201" s="93">
        <v>5</v>
      </c>
      <c r="D201" s="93">
        <v>77</v>
      </c>
      <c r="E201" s="93">
        <v>1276.5</v>
      </c>
      <c r="F201" s="93" t="s">
        <v>114</v>
      </c>
      <c r="G201" s="93">
        <v>2016</v>
      </c>
      <c r="H201" s="93">
        <v>154.17771883289123</v>
      </c>
      <c r="I201" s="93">
        <v>46.405728587319238</v>
      </c>
      <c r="J201" s="93">
        <v>200.58344742021046</v>
      </c>
      <c r="K201" s="93">
        <v>0.30098855359001042</v>
      </c>
    </row>
    <row r="202" spans="1:11" x14ac:dyDescent="0.2">
      <c r="A202" s="93">
        <v>456</v>
      </c>
      <c r="B202" s="93" t="s">
        <v>87</v>
      </c>
      <c r="C202" s="93">
        <v>6</v>
      </c>
      <c r="D202" s="93">
        <v>77</v>
      </c>
      <c r="E202" s="93">
        <v>1276.5</v>
      </c>
      <c r="F202" s="93" t="s">
        <v>114</v>
      </c>
      <c r="G202" s="93">
        <v>2016</v>
      </c>
      <c r="H202" s="93">
        <v>105.38136229417947</v>
      </c>
      <c r="I202" s="93">
        <v>57.440657334144852</v>
      </c>
      <c r="J202" s="93">
        <v>162.82201962832431</v>
      </c>
      <c r="K202" s="93">
        <v>0.54507415812100846</v>
      </c>
    </row>
    <row r="203" spans="1:11" x14ac:dyDescent="0.2">
      <c r="A203" s="93">
        <v>457</v>
      </c>
      <c r="B203" s="93" t="s">
        <v>205</v>
      </c>
      <c r="C203" s="93">
        <v>6</v>
      </c>
      <c r="D203" s="93">
        <v>77</v>
      </c>
      <c r="E203" s="93">
        <v>1276.5</v>
      </c>
      <c r="F203" s="93" t="s">
        <v>114</v>
      </c>
      <c r="G203" s="93">
        <v>2016</v>
      </c>
      <c r="H203" s="93">
        <v>142.75834815253904</v>
      </c>
      <c r="I203" s="93">
        <v>72.910690380569889</v>
      </c>
      <c r="J203" s="93">
        <v>215.66903853310893</v>
      </c>
      <c r="K203" s="93">
        <v>0.5107280332402272</v>
      </c>
    </row>
    <row r="204" spans="1:11" x14ac:dyDescent="0.2">
      <c r="A204" s="93">
        <v>465</v>
      </c>
      <c r="B204" s="93" t="s">
        <v>87</v>
      </c>
      <c r="C204" s="93">
        <v>7</v>
      </c>
      <c r="D204" s="93">
        <v>77</v>
      </c>
      <c r="E204" s="93">
        <v>1276.5</v>
      </c>
      <c r="F204" s="93" t="s">
        <v>114</v>
      </c>
      <c r="G204" s="93">
        <v>2016</v>
      </c>
      <c r="H204" s="93">
        <v>152.49028988253127</v>
      </c>
      <c r="I204" s="93">
        <v>51.783314132104451</v>
      </c>
      <c r="J204" s="93">
        <v>204.27360401463574</v>
      </c>
      <c r="K204" s="93">
        <v>0.33958433794043535</v>
      </c>
    </row>
    <row r="205" spans="1:11" x14ac:dyDescent="0.2">
      <c r="A205" s="93">
        <v>466</v>
      </c>
      <c r="B205" s="93" t="s">
        <v>205</v>
      </c>
      <c r="C205" s="93">
        <v>7</v>
      </c>
      <c r="D205" s="93">
        <v>77</v>
      </c>
      <c r="E205" s="93">
        <v>1276.5</v>
      </c>
      <c r="F205" s="93" t="s">
        <v>114</v>
      </c>
      <c r="G205" s="93">
        <v>2016</v>
      </c>
      <c r="H205" s="93">
        <v>158.28589323461321</v>
      </c>
      <c r="I205" s="93">
        <v>90.767382197252616</v>
      </c>
      <c r="J205" s="93">
        <v>249.05327543186581</v>
      </c>
      <c r="K205" s="93">
        <v>0.57343949193701127</v>
      </c>
    </row>
    <row r="206" spans="1:11" x14ac:dyDescent="0.2">
      <c r="A206" s="93">
        <v>471</v>
      </c>
      <c r="B206" s="93" t="s">
        <v>205</v>
      </c>
      <c r="C206" s="93">
        <v>8</v>
      </c>
      <c r="D206" s="93">
        <v>77</v>
      </c>
      <c r="E206" s="93">
        <v>1276.5</v>
      </c>
      <c r="F206" s="93" t="s">
        <v>114</v>
      </c>
      <c r="G206" s="93">
        <v>2016</v>
      </c>
      <c r="H206" s="93">
        <v>117.51909720280501</v>
      </c>
      <c r="I206" s="93">
        <v>91.010944045724685</v>
      </c>
      <c r="J206" s="93">
        <v>208.5300412485297</v>
      </c>
      <c r="K206" s="93">
        <v>0.77443535741825276</v>
      </c>
    </row>
    <row r="207" spans="1:11" x14ac:dyDescent="0.2">
      <c r="A207" s="93">
        <v>480</v>
      </c>
      <c r="B207" s="93" t="s">
        <v>87</v>
      </c>
      <c r="C207" s="93">
        <v>8</v>
      </c>
      <c r="D207" s="93">
        <v>77</v>
      </c>
      <c r="E207" s="93">
        <v>1276.5</v>
      </c>
      <c r="F207" s="93" t="s">
        <v>114</v>
      </c>
      <c r="G207" s="93">
        <v>2016</v>
      </c>
      <c r="H207" s="93">
        <v>151.15589804386488</v>
      </c>
      <c r="I207" s="93">
        <v>79.604130808950089</v>
      </c>
      <c r="J207" s="93">
        <v>230.76002885281497</v>
      </c>
      <c r="K207" s="93">
        <v>0.52663595558705401</v>
      </c>
    </row>
    <row r="208" spans="1:11" x14ac:dyDescent="0.2">
      <c r="A208" s="93">
        <v>485</v>
      </c>
      <c r="B208" s="93" t="s">
        <v>205</v>
      </c>
      <c r="C208" s="93">
        <v>9</v>
      </c>
      <c r="D208" s="93">
        <v>77</v>
      </c>
      <c r="E208" s="93">
        <v>1276.5</v>
      </c>
      <c r="F208" s="93" t="s">
        <v>114</v>
      </c>
      <c r="G208" s="93">
        <v>2016</v>
      </c>
      <c r="H208" s="93">
        <v>139.67774963625587</v>
      </c>
      <c r="I208" s="93">
        <v>67.438585510874674</v>
      </c>
      <c r="J208" s="93">
        <v>207.11633514713054</v>
      </c>
      <c r="K208" s="93">
        <v>0.48281552134463784</v>
      </c>
    </row>
    <row r="209" spans="1:11" x14ac:dyDescent="0.2">
      <c r="A209" s="93">
        <v>489</v>
      </c>
      <c r="B209" s="93" t="s">
        <v>87</v>
      </c>
      <c r="C209" s="93">
        <v>9</v>
      </c>
      <c r="D209" s="93">
        <v>77</v>
      </c>
      <c r="E209" s="93">
        <v>1276.5</v>
      </c>
      <c r="F209" s="93" t="s">
        <v>114</v>
      </c>
      <c r="G209" s="93">
        <v>2016</v>
      </c>
      <c r="H209" s="93">
        <v>179.00482043596429</v>
      </c>
      <c r="I209" s="93">
        <v>70.145812359951947</v>
      </c>
      <c r="J209" s="93">
        <v>249.15063279591624</v>
      </c>
      <c r="K209" s="93">
        <v>0.39186549384040376</v>
      </c>
    </row>
    <row r="210" spans="1:11" x14ac:dyDescent="0.2">
      <c r="A210" s="93">
        <v>491</v>
      </c>
      <c r="B210" s="93" t="s">
        <v>87</v>
      </c>
      <c r="C210" s="93">
        <v>10</v>
      </c>
      <c r="D210" s="93">
        <v>77</v>
      </c>
      <c r="E210" s="93">
        <v>1276.5</v>
      </c>
      <c r="F210" s="93" t="s">
        <v>114</v>
      </c>
      <c r="G210" s="93">
        <v>2016</v>
      </c>
      <c r="H210" s="93">
        <v>187.3204596233642</v>
      </c>
      <c r="I210" s="93">
        <v>74.473719052032322</v>
      </c>
      <c r="J210" s="93">
        <v>261.79417867539655</v>
      </c>
      <c r="K210" s="93">
        <v>0.39757386460492822</v>
      </c>
    </row>
    <row r="211" spans="1:11" x14ac:dyDescent="0.2">
      <c r="A211" s="93">
        <v>499</v>
      </c>
      <c r="B211" s="93" t="s">
        <v>205</v>
      </c>
      <c r="C211" s="93">
        <v>10</v>
      </c>
      <c r="D211" s="93">
        <v>77</v>
      </c>
      <c r="E211" s="93">
        <v>1276.5</v>
      </c>
      <c r="F211" s="93" t="s">
        <v>114</v>
      </c>
      <c r="G211" s="93">
        <v>2016</v>
      </c>
      <c r="H211" s="93">
        <v>133.45368324621435</v>
      </c>
      <c r="I211" s="93">
        <v>78.70442810201844</v>
      </c>
      <c r="J211" s="93">
        <v>212.15811134823281</v>
      </c>
      <c r="K211" s="93">
        <v>0.58975088725586766</v>
      </c>
    </row>
    <row r="212" spans="1:11" x14ac:dyDescent="0.2">
      <c r="A212" s="93">
        <v>506</v>
      </c>
      <c r="B212" s="93" t="s">
        <v>87</v>
      </c>
      <c r="C212" s="93">
        <v>11</v>
      </c>
      <c r="D212" s="93">
        <v>77</v>
      </c>
      <c r="E212" s="93">
        <v>1276.5</v>
      </c>
      <c r="F212" s="93" t="s">
        <v>114</v>
      </c>
      <c r="G212" s="93">
        <v>2016</v>
      </c>
      <c r="H212" s="93">
        <v>151.33372851215174</v>
      </c>
      <c r="I212" s="93">
        <v>70.051635111876067</v>
      </c>
      <c r="J212" s="93">
        <v>221.3853636240278</v>
      </c>
      <c r="K212" s="93">
        <v>0.46289505849484897</v>
      </c>
    </row>
    <row r="213" spans="1:11" x14ac:dyDescent="0.2">
      <c r="A213" s="93">
        <v>508</v>
      </c>
      <c r="B213" s="93" t="s">
        <v>205</v>
      </c>
      <c r="C213" s="93">
        <v>11</v>
      </c>
      <c r="D213" s="93">
        <v>77</v>
      </c>
      <c r="E213" s="93">
        <v>1276.5</v>
      </c>
      <c r="F213" s="93" t="s">
        <v>114</v>
      </c>
      <c r="G213" s="93">
        <v>2016</v>
      </c>
      <c r="H213" s="93">
        <v>167.94358658582794</v>
      </c>
      <c r="I213" s="93">
        <v>41.462653609831037</v>
      </c>
      <c r="J213" s="93">
        <v>209.406240195659</v>
      </c>
      <c r="K213" s="93">
        <v>0.24688441191912652</v>
      </c>
    </row>
    <row r="214" spans="1:11" x14ac:dyDescent="0.2">
      <c r="A214" s="93">
        <v>513</v>
      </c>
      <c r="B214" s="93" t="s">
        <v>87</v>
      </c>
      <c r="C214" s="93">
        <v>12</v>
      </c>
      <c r="D214" s="93">
        <v>77</v>
      </c>
      <c r="E214" s="93">
        <v>1276.5</v>
      </c>
      <c r="F214" s="93" t="s">
        <v>114</v>
      </c>
      <c r="G214" s="93">
        <v>2016</v>
      </c>
      <c r="H214" s="93">
        <v>173.72023576517429</v>
      </c>
      <c r="I214" s="93">
        <v>72.094307147728387</v>
      </c>
      <c r="J214" s="93">
        <v>245.81454291290268</v>
      </c>
      <c r="K214" s="93">
        <v>0.41500235611688674</v>
      </c>
    </row>
    <row r="215" spans="1:11" x14ac:dyDescent="0.2">
      <c r="A215" s="93">
        <v>515</v>
      </c>
      <c r="B215" s="93" t="s">
        <v>205</v>
      </c>
      <c r="C215" s="93">
        <v>12</v>
      </c>
      <c r="D215" s="93">
        <v>77</v>
      </c>
      <c r="E215" s="93">
        <v>1276.5</v>
      </c>
      <c r="F215" s="93" t="s">
        <v>114</v>
      </c>
      <c r="G215" s="93">
        <v>2016</v>
      </c>
      <c r="H215" s="93">
        <v>152.82305868405453</v>
      </c>
      <c r="I215" s="93">
        <v>64.467051880993367</v>
      </c>
      <c r="J215" s="93">
        <v>217.29011056504788</v>
      </c>
      <c r="K215" s="93">
        <v>0.42184113075679347</v>
      </c>
    </row>
    <row r="216" spans="1:11" x14ac:dyDescent="0.2">
      <c r="A216" s="93">
        <v>525</v>
      </c>
      <c r="B216" s="93" t="s">
        <v>87</v>
      </c>
      <c r="C216" s="93">
        <v>13</v>
      </c>
      <c r="D216" s="93">
        <v>77</v>
      </c>
      <c r="E216" s="93">
        <v>1276.5</v>
      </c>
      <c r="F216" s="93" t="s">
        <v>114</v>
      </c>
      <c r="G216" s="93">
        <v>2016</v>
      </c>
      <c r="H216" s="93">
        <v>113.56900361049738</v>
      </c>
      <c r="I216" s="93">
        <v>65.560945079017372</v>
      </c>
      <c r="J216" s="93">
        <v>179.12994868951475</v>
      </c>
      <c r="K216" s="93">
        <v>0.57727850905400968</v>
      </c>
    </row>
    <row r="217" spans="1:11" x14ac:dyDescent="0.2">
      <c r="A217" s="93">
        <v>526</v>
      </c>
      <c r="B217" s="93" t="s">
        <v>205</v>
      </c>
      <c r="C217" s="93">
        <v>13</v>
      </c>
      <c r="D217" s="93">
        <v>77</v>
      </c>
      <c r="E217" s="93">
        <v>1276.5</v>
      </c>
      <c r="F217" s="93" t="s">
        <v>114</v>
      </c>
      <c r="G217" s="93">
        <v>2016</v>
      </c>
      <c r="H217" s="93">
        <v>163.34057827833763</v>
      </c>
      <c r="I217" s="93">
        <v>64.543889845094668</v>
      </c>
      <c r="J217" s="93">
        <v>227.8844681234323</v>
      </c>
      <c r="K217" s="93">
        <v>0.39514914496696463</v>
      </c>
    </row>
    <row r="218" spans="1:11" x14ac:dyDescent="0.2">
      <c r="A218" s="93">
        <v>537</v>
      </c>
      <c r="B218" s="93" t="s">
        <v>205</v>
      </c>
      <c r="C218" s="93">
        <v>14</v>
      </c>
      <c r="D218" s="93">
        <v>77</v>
      </c>
      <c r="E218" s="93">
        <v>1276.5</v>
      </c>
      <c r="F218" s="93" t="s">
        <v>114</v>
      </c>
      <c r="G218" s="93">
        <v>2016</v>
      </c>
      <c r="H218" s="93">
        <v>138.90908277505005</v>
      </c>
      <c r="I218" s="93">
        <v>81.187282824018439</v>
      </c>
      <c r="J218" s="93">
        <v>220.09636559906849</v>
      </c>
      <c r="K218" s="93">
        <v>0.58446345769551633</v>
      </c>
    </row>
    <row r="219" spans="1:11" x14ac:dyDescent="0.2">
      <c r="A219" s="93">
        <v>539</v>
      </c>
      <c r="B219" s="93" t="s">
        <v>87</v>
      </c>
      <c r="C219" s="93">
        <v>14</v>
      </c>
      <c r="D219" s="93">
        <v>77</v>
      </c>
      <c r="E219" s="93">
        <v>1276.5</v>
      </c>
      <c r="F219" s="93" t="s">
        <v>114</v>
      </c>
      <c r="G219" s="93">
        <v>2016</v>
      </c>
      <c r="H219" s="93">
        <v>141.23232280464052</v>
      </c>
      <c r="I219" s="93">
        <v>79.450454880747472</v>
      </c>
      <c r="J219" s="93">
        <v>220.68277768538798</v>
      </c>
      <c r="K219" s="93">
        <v>0.56255149885658429</v>
      </c>
    </row>
    <row r="220" spans="1:11" x14ac:dyDescent="0.2">
      <c r="A220" s="93">
        <v>541</v>
      </c>
      <c r="B220" s="93" t="s">
        <v>205</v>
      </c>
      <c r="C220" s="93">
        <v>15</v>
      </c>
      <c r="D220" s="93">
        <v>77</v>
      </c>
      <c r="E220" s="93">
        <v>1276.5</v>
      </c>
      <c r="F220" s="93" t="s">
        <v>114</v>
      </c>
      <c r="G220" s="93">
        <v>2016</v>
      </c>
      <c r="H220" s="93">
        <v>160.38940312799235</v>
      </c>
      <c r="I220" s="93">
        <v>65.040381305441556</v>
      </c>
      <c r="J220" s="93">
        <v>225.42978443343389</v>
      </c>
      <c r="K220" s="93">
        <v>0.40551545199989725</v>
      </c>
    </row>
    <row r="221" spans="1:11" x14ac:dyDescent="0.2">
      <c r="A221" s="93">
        <v>550</v>
      </c>
      <c r="B221" s="93" t="s">
        <v>87</v>
      </c>
      <c r="C221" s="93">
        <v>15</v>
      </c>
      <c r="D221" s="93">
        <v>77</v>
      </c>
      <c r="E221" s="93">
        <v>1276.5</v>
      </c>
      <c r="F221" s="93" t="s">
        <v>114</v>
      </c>
      <c r="G221" s="93">
        <v>2016</v>
      </c>
      <c r="H221" s="93">
        <v>157.17075211827469</v>
      </c>
      <c r="I221" s="93">
        <v>90.445816880969261</v>
      </c>
      <c r="J221" s="93">
        <v>247.61656899924395</v>
      </c>
      <c r="K221" s="93">
        <v>0.57546213695603277</v>
      </c>
    </row>
    <row r="222" spans="1:11" x14ac:dyDescent="0.2">
      <c r="A222" s="93" t="s">
        <v>88</v>
      </c>
      <c r="B222" s="93" t="s">
        <v>87</v>
      </c>
      <c r="C222" s="93">
        <v>1</v>
      </c>
      <c r="D222" s="93">
        <v>15</v>
      </c>
      <c r="E222" s="93">
        <v>227.65</v>
      </c>
      <c r="F222" s="93" t="s">
        <v>113</v>
      </c>
      <c r="G222" s="93">
        <v>2017</v>
      </c>
      <c r="H222" s="93">
        <v>50.574450306417503</v>
      </c>
      <c r="I222" s="93">
        <v>55.17212760700091</v>
      </c>
      <c r="J222" s="93">
        <v>105.74657791341841</v>
      </c>
      <c r="K222" s="93">
        <v>1.0909090909090908</v>
      </c>
    </row>
    <row r="223" spans="1:11" x14ac:dyDescent="0.2">
      <c r="A223" s="93" t="s">
        <v>89</v>
      </c>
      <c r="B223" s="93" t="s">
        <v>87</v>
      </c>
      <c r="C223" s="93">
        <v>2</v>
      </c>
      <c r="D223" s="93">
        <v>15</v>
      </c>
      <c r="E223" s="93">
        <v>227.65</v>
      </c>
      <c r="F223" s="93" t="s">
        <v>113</v>
      </c>
      <c r="G223" s="93">
        <v>2017</v>
      </c>
      <c r="H223" s="93">
        <v>95.992579898239541</v>
      </c>
      <c r="I223" s="93">
        <v>81.725284473248664</v>
      </c>
      <c r="J223" s="93">
        <v>177.71786437148819</v>
      </c>
      <c r="K223" s="93">
        <v>0.85137085137085133</v>
      </c>
    </row>
    <row r="224" spans="1:11" x14ac:dyDescent="0.2">
      <c r="A224" s="93" t="s">
        <v>90</v>
      </c>
      <c r="B224" s="93" t="s">
        <v>87</v>
      </c>
      <c r="C224" s="93">
        <v>3</v>
      </c>
      <c r="D224" s="93">
        <v>15</v>
      </c>
      <c r="E224" s="93">
        <v>227.65</v>
      </c>
      <c r="F224" s="93" t="s">
        <v>113</v>
      </c>
      <c r="G224" s="93">
        <v>2017</v>
      </c>
      <c r="H224" s="93">
        <v>49.93927256406792</v>
      </c>
      <c r="I224" s="93">
        <v>54.100878611073576</v>
      </c>
      <c r="J224" s="93">
        <v>104.04015117514149</v>
      </c>
      <c r="K224" s="93">
        <v>1.0833333333333333</v>
      </c>
    </row>
    <row r="225" spans="1:11" x14ac:dyDescent="0.2">
      <c r="A225" s="93" t="s">
        <v>92</v>
      </c>
      <c r="B225" s="93" t="s">
        <v>87</v>
      </c>
      <c r="C225" s="93">
        <v>4</v>
      </c>
      <c r="D225" s="93">
        <v>15</v>
      </c>
      <c r="E225" s="93">
        <v>227.65</v>
      </c>
      <c r="F225" s="93" t="s">
        <v>113</v>
      </c>
      <c r="G225" s="93">
        <v>2017</v>
      </c>
      <c r="H225" s="93">
        <v>48.758858772430912</v>
      </c>
      <c r="I225" s="93">
        <v>71.22080494849456</v>
      </c>
      <c r="J225" s="93">
        <v>119.97966372092547</v>
      </c>
      <c r="K225" s="93">
        <v>1.4606741573033701</v>
      </c>
    </row>
    <row r="226" spans="1:11" x14ac:dyDescent="0.2">
      <c r="A226" s="93" t="s">
        <v>91</v>
      </c>
      <c r="B226" s="93" t="s">
        <v>87</v>
      </c>
      <c r="C226" s="93">
        <v>5</v>
      </c>
      <c r="D226" s="93">
        <v>15</v>
      </c>
      <c r="E226" s="93">
        <v>227.65</v>
      </c>
      <c r="F226" s="93" t="s">
        <v>113</v>
      </c>
      <c r="G226" s="93">
        <v>2017</v>
      </c>
      <c r="H226" s="93">
        <v>58.315838581758804</v>
      </c>
      <c r="I226" s="93">
        <v>73.602514714841206</v>
      </c>
      <c r="J226" s="93">
        <v>131.9183532966</v>
      </c>
      <c r="K226" s="93">
        <v>1.262135922330097</v>
      </c>
    </row>
    <row r="227" spans="1:11" x14ac:dyDescent="0.2">
      <c r="A227" s="93" t="s">
        <v>93</v>
      </c>
      <c r="B227" s="93" t="s">
        <v>205</v>
      </c>
      <c r="C227" s="93">
        <v>1</v>
      </c>
      <c r="D227" s="93">
        <v>15</v>
      </c>
      <c r="E227" s="93">
        <v>227.65</v>
      </c>
      <c r="F227" s="93" t="s">
        <v>113</v>
      </c>
      <c r="G227" s="93">
        <v>2017</v>
      </c>
      <c r="H227" s="93">
        <v>67.238480550552495</v>
      </c>
      <c r="I227" s="93">
        <v>55.447846520360841</v>
      </c>
      <c r="J227" s="93">
        <v>122.68632707091334</v>
      </c>
      <c r="K227" s="93">
        <v>0.82464454976303336</v>
      </c>
    </row>
    <row r="228" spans="1:11" x14ac:dyDescent="0.2">
      <c r="A228" s="93" t="s">
        <v>94</v>
      </c>
      <c r="B228" s="93" t="s">
        <v>205</v>
      </c>
      <c r="C228" s="93">
        <v>2</v>
      </c>
      <c r="D228" s="93">
        <v>15</v>
      </c>
      <c r="E228" s="93">
        <v>227.65</v>
      </c>
      <c r="F228" s="93" t="s">
        <v>113</v>
      </c>
      <c r="G228" s="93">
        <v>2017</v>
      </c>
      <c r="H228" s="93">
        <v>70.090260680142535</v>
      </c>
      <c r="I228" s="93">
        <v>70.090260680142535</v>
      </c>
      <c r="J228" s="93">
        <v>140.18052136028507</v>
      </c>
      <c r="K228" s="93">
        <v>1</v>
      </c>
    </row>
    <row r="229" spans="1:11" x14ac:dyDescent="0.2">
      <c r="A229" s="93" t="s">
        <v>95</v>
      </c>
      <c r="B229" s="93" t="s">
        <v>205</v>
      </c>
      <c r="C229" s="93">
        <v>3</v>
      </c>
      <c r="D229" s="93">
        <v>15</v>
      </c>
      <c r="E229" s="93">
        <v>227.65</v>
      </c>
      <c r="F229" s="93" t="s">
        <v>113</v>
      </c>
      <c r="G229" s="93">
        <v>2017</v>
      </c>
      <c r="H229" s="93">
        <v>49.469001310378871</v>
      </c>
      <c r="I229" s="93">
        <v>65.016401722212223</v>
      </c>
      <c r="J229" s="93">
        <v>114.48540303259109</v>
      </c>
      <c r="K229" s="93">
        <v>1.3142857142857141</v>
      </c>
    </row>
    <row r="230" spans="1:11" x14ac:dyDescent="0.2">
      <c r="A230" s="93" t="s">
        <v>97</v>
      </c>
      <c r="B230" s="93" t="s">
        <v>205</v>
      </c>
      <c r="C230" s="93">
        <v>4</v>
      </c>
      <c r="D230" s="93">
        <v>15</v>
      </c>
      <c r="E230" s="93">
        <v>227.65</v>
      </c>
      <c r="F230" s="93" t="s">
        <v>113</v>
      </c>
      <c r="G230" s="93">
        <v>2017</v>
      </c>
      <c r="H230" s="93">
        <v>56.09827843014002</v>
      </c>
      <c r="I230" s="93">
        <v>73.359287177875387</v>
      </c>
      <c r="J230" s="93">
        <v>129.45756560801541</v>
      </c>
      <c r="K230" s="93">
        <v>1.3076923076923073</v>
      </c>
    </row>
    <row r="231" spans="1:11" x14ac:dyDescent="0.2">
      <c r="A231" s="93" t="s">
        <v>98</v>
      </c>
      <c r="B231" s="93" t="s">
        <v>205</v>
      </c>
      <c r="C231" s="93">
        <v>5</v>
      </c>
      <c r="D231" s="93">
        <v>15</v>
      </c>
      <c r="E231" s="93">
        <v>227.65</v>
      </c>
      <c r="F231" s="93" t="s">
        <v>113</v>
      </c>
      <c r="G231" s="93">
        <v>2017</v>
      </c>
      <c r="H231" s="93">
        <v>58.795311046973666</v>
      </c>
      <c r="I231" s="93">
        <v>88.103065483232712</v>
      </c>
      <c r="J231" s="93">
        <v>146.89837653020638</v>
      </c>
      <c r="K231" s="93">
        <v>1.4984709480122325</v>
      </c>
    </row>
    <row r="232" spans="1:11" x14ac:dyDescent="0.2">
      <c r="A232" s="93" t="s">
        <v>96</v>
      </c>
      <c r="B232" s="93" t="s">
        <v>87</v>
      </c>
      <c r="C232" s="93">
        <v>1</v>
      </c>
      <c r="D232" s="93">
        <v>15</v>
      </c>
      <c r="E232" s="93">
        <v>227.65</v>
      </c>
      <c r="F232" s="93" t="s">
        <v>114</v>
      </c>
      <c r="G232" s="93">
        <v>2017</v>
      </c>
      <c r="H232" s="93">
        <v>48.079746479643561</v>
      </c>
      <c r="I232" s="93">
        <v>71.548042313763276</v>
      </c>
      <c r="J232" s="93">
        <v>119.62778879340684</v>
      </c>
      <c r="K232" s="93">
        <v>1.488111888111888</v>
      </c>
    </row>
    <row r="233" spans="1:11" x14ac:dyDescent="0.2">
      <c r="A233" s="93" t="s">
        <v>237</v>
      </c>
      <c r="B233" s="93" t="s">
        <v>87</v>
      </c>
      <c r="C233" s="93">
        <v>2</v>
      </c>
      <c r="D233" s="93">
        <v>15</v>
      </c>
      <c r="E233" s="93">
        <v>227.65</v>
      </c>
      <c r="F233" s="93" t="s">
        <v>114</v>
      </c>
      <c r="G233" s="93">
        <v>2017</v>
      </c>
      <c r="H233" s="93">
        <v>80.200928300769718</v>
      </c>
      <c r="I233" s="93">
        <v>125.63613282392623</v>
      </c>
      <c r="J233" s="93">
        <v>205.83706112469594</v>
      </c>
      <c r="K233" s="93">
        <v>1.5665171898355752</v>
      </c>
    </row>
    <row r="234" spans="1:11" x14ac:dyDescent="0.2">
      <c r="A234" s="93" t="s">
        <v>238</v>
      </c>
      <c r="B234" s="93" t="s">
        <v>87</v>
      </c>
      <c r="C234" s="93">
        <v>3</v>
      </c>
      <c r="D234" s="93">
        <v>15</v>
      </c>
      <c r="E234" s="93">
        <v>227.65</v>
      </c>
      <c r="F234" s="93" t="s">
        <v>114</v>
      </c>
      <c r="G234" s="93">
        <v>2017</v>
      </c>
      <c r="H234" s="93">
        <v>62.003029706728562</v>
      </c>
      <c r="I234" s="93">
        <v>77.680522798235387</v>
      </c>
      <c r="J234" s="93">
        <v>139.68355250496396</v>
      </c>
      <c r="K234" s="93">
        <v>1.2528504359490276</v>
      </c>
    </row>
    <row r="235" spans="1:11" x14ac:dyDescent="0.2">
      <c r="A235" s="93" t="s">
        <v>239</v>
      </c>
      <c r="B235" s="93" t="s">
        <v>87</v>
      </c>
      <c r="C235" s="93">
        <v>4</v>
      </c>
      <c r="D235" s="93">
        <v>15</v>
      </c>
      <c r="E235" s="93">
        <v>227.65</v>
      </c>
      <c r="F235" s="93" t="s">
        <v>114</v>
      </c>
      <c r="G235" s="93">
        <v>2017</v>
      </c>
      <c r="H235" s="93">
        <v>58.790916696477822</v>
      </c>
      <c r="I235" s="93">
        <v>82.663591961108182</v>
      </c>
      <c r="J235" s="93">
        <v>141.45450865758602</v>
      </c>
      <c r="K235" s="93">
        <v>1.4060606060606056</v>
      </c>
    </row>
    <row r="236" spans="1:11" x14ac:dyDescent="0.2">
      <c r="A236" s="93" t="s">
        <v>240</v>
      </c>
      <c r="B236" s="93" t="s">
        <v>87</v>
      </c>
      <c r="C236" s="93">
        <v>5</v>
      </c>
      <c r="D236" s="93">
        <v>15</v>
      </c>
      <c r="E236" s="93">
        <v>227.65</v>
      </c>
      <c r="F236" s="93" t="s">
        <v>114</v>
      </c>
      <c r="G236" s="93">
        <v>2017</v>
      </c>
      <c r="H236" s="93">
        <v>52.521154832364438</v>
      </c>
      <c r="I236" s="93">
        <v>80.93423859413538</v>
      </c>
      <c r="J236" s="93">
        <v>133.45539342649982</v>
      </c>
      <c r="K236" s="93">
        <v>1.5409836065573774</v>
      </c>
    </row>
    <row r="237" spans="1:11" x14ac:dyDescent="0.2">
      <c r="A237" s="93" t="s">
        <v>99</v>
      </c>
      <c r="B237" s="93" t="s">
        <v>205</v>
      </c>
      <c r="C237" s="93">
        <v>1</v>
      </c>
      <c r="D237" s="93">
        <v>15</v>
      </c>
      <c r="E237" s="93">
        <v>227.65</v>
      </c>
      <c r="F237" s="93" t="s">
        <v>114</v>
      </c>
      <c r="G237" s="93">
        <v>2017</v>
      </c>
      <c r="H237" s="93">
        <v>57.06969044512023</v>
      </c>
      <c r="I237" s="93">
        <v>65.072298010096148</v>
      </c>
      <c r="J237" s="93">
        <v>122.14198845521638</v>
      </c>
      <c r="K237" s="93">
        <v>1.1402251791197544</v>
      </c>
    </row>
    <row r="238" spans="1:11" x14ac:dyDescent="0.2">
      <c r="A238" s="93" t="s">
        <v>241</v>
      </c>
      <c r="B238" s="93" t="s">
        <v>205</v>
      </c>
      <c r="C238" s="93">
        <v>2</v>
      </c>
      <c r="D238" s="93">
        <v>15</v>
      </c>
      <c r="E238" s="93">
        <v>227.65</v>
      </c>
      <c r="F238" s="93" t="s">
        <v>114</v>
      </c>
      <c r="G238" s="93">
        <v>2017</v>
      </c>
      <c r="H238" s="93">
        <v>69.3928113166684</v>
      </c>
      <c r="I238" s="93">
        <v>105.59431219762439</v>
      </c>
      <c r="J238" s="93">
        <v>174.98712351429279</v>
      </c>
      <c r="K238" s="93">
        <v>1.5216894977168949</v>
      </c>
    </row>
    <row r="239" spans="1:11" x14ac:dyDescent="0.2">
      <c r="A239" s="93" t="s">
        <v>242</v>
      </c>
      <c r="B239" s="93" t="s">
        <v>205</v>
      </c>
      <c r="C239" s="93">
        <v>3</v>
      </c>
      <c r="D239" s="93">
        <v>15</v>
      </c>
      <c r="E239" s="93">
        <v>227.65</v>
      </c>
      <c r="F239" s="93" t="s">
        <v>114</v>
      </c>
      <c r="G239" s="93">
        <v>2017</v>
      </c>
      <c r="H239" s="93">
        <v>44.062787125114326</v>
      </c>
      <c r="I239" s="93">
        <v>76.566697154291361</v>
      </c>
      <c r="J239" s="93">
        <v>120.62948427940569</v>
      </c>
      <c r="K239" s="93">
        <v>1.73767258382643</v>
      </c>
    </row>
    <row r="240" spans="1:11" x14ac:dyDescent="0.2">
      <c r="A240" s="93" t="s">
        <v>243</v>
      </c>
      <c r="B240" s="93" t="s">
        <v>205</v>
      </c>
      <c r="C240" s="93">
        <v>4</v>
      </c>
      <c r="D240" s="93">
        <v>15</v>
      </c>
      <c r="E240" s="93">
        <v>227.65</v>
      </c>
      <c r="F240" s="93" t="s">
        <v>114</v>
      </c>
      <c r="G240" s="93">
        <v>2017</v>
      </c>
      <c r="H240" s="93">
        <v>40.717778557697194</v>
      </c>
      <c r="I240" s="93">
        <v>60.560125588875977</v>
      </c>
      <c r="J240" s="93">
        <v>101.27790414657318</v>
      </c>
      <c r="K240" s="93">
        <v>1.4873140857392828</v>
      </c>
    </row>
    <row r="241" spans="1:11" x14ac:dyDescent="0.2">
      <c r="A241" s="93" t="s">
        <v>244</v>
      </c>
      <c r="B241" s="93" t="s">
        <v>205</v>
      </c>
      <c r="C241" s="93">
        <v>5</v>
      </c>
      <c r="D241" s="93">
        <v>15</v>
      </c>
      <c r="E241" s="93">
        <v>227.65</v>
      </c>
      <c r="F241" s="93" t="s">
        <v>114</v>
      </c>
      <c r="G241" s="93">
        <v>2017</v>
      </c>
      <c r="H241" s="93">
        <v>47.463257359405105</v>
      </c>
      <c r="I241" s="93">
        <v>61.965919330334465</v>
      </c>
      <c r="J241" s="93">
        <v>109.42917668973956</v>
      </c>
      <c r="K241" s="93">
        <v>1.305555555555556</v>
      </c>
    </row>
    <row r="242" spans="1:11" x14ac:dyDescent="0.2">
      <c r="A242" s="93">
        <v>403</v>
      </c>
      <c r="B242" s="93" t="s">
        <v>87</v>
      </c>
      <c r="C242" s="93">
        <v>1</v>
      </c>
      <c r="D242" s="93">
        <v>26</v>
      </c>
      <c r="E242" s="93">
        <v>414.45</v>
      </c>
      <c r="F242" s="93" t="s">
        <v>113</v>
      </c>
      <c r="G242" s="93">
        <v>2017</v>
      </c>
      <c r="H242" s="93"/>
      <c r="I242" s="93"/>
      <c r="J242" s="93"/>
      <c r="K242" s="93"/>
    </row>
    <row r="243" spans="1:11" x14ac:dyDescent="0.2">
      <c r="A243" s="93">
        <v>404</v>
      </c>
      <c r="B243" s="93" t="s">
        <v>205</v>
      </c>
      <c r="C243" s="93">
        <v>1</v>
      </c>
      <c r="D243" s="93">
        <v>26</v>
      </c>
      <c r="E243" s="93">
        <v>414.45</v>
      </c>
      <c r="F243" s="93" t="s">
        <v>113</v>
      </c>
      <c r="G243" s="93">
        <v>2017</v>
      </c>
      <c r="H243" s="93"/>
      <c r="I243" s="93"/>
      <c r="J243" s="93"/>
      <c r="K243" s="93"/>
    </row>
    <row r="244" spans="1:11" x14ac:dyDescent="0.2">
      <c r="A244" s="93">
        <v>416</v>
      </c>
      <c r="B244" s="93" t="s">
        <v>205</v>
      </c>
      <c r="C244" s="93">
        <v>2</v>
      </c>
      <c r="D244" s="93">
        <v>26</v>
      </c>
      <c r="E244" s="93">
        <v>414.45</v>
      </c>
      <c r="F244" s="93" t="s">
        <v>113</v>
      </c>
      <c r="G244" s="93">
        <v>2017</v>
      </c>
      <c r="H244" s="93">
        <v>135.70928721383584</v>
      </c>
      <c r="I244" s="93">
        <v>74.977506747975625</v>
      </c>
      <c r="J244" s="93">
        <v>210.68679396181147</v>
      </c>
      <c r="K244" s="93">
        <v>0.55248618784530401</v>
      </c>
    </row>
    <row r="245" spans="1:11" x14ac:dyDescent="0.2">
      <c r="A245" s="93">
        <v>420</v>
      </c>
      <c r="B245" s="93" t="s">
        <v>87</v>
      </c>
      <c r="C245" s="93">
        <v>2</v>
      </c>
      <c r="D245" s="93">
        <v>26</v>
      </c>
      <c r="E245" s="93">
        <v>414.45</v>
      </c>
      <c r="F245" s="93" t="s">
        <v>113</v>
      </c>
      <c r="G245" s="93">
        <v>2017</v>
      </c>
      <c r="H245" s="93">
        <v>142.05738278516446</v>
      </c>
      <c r="I245" s="93">
        <v>59.715418707721014</v>
      </c>
      <c r="J245" s="93">
        <v>201.77280149288549</v>
      </c>
      <c r="K245" s="93">
        <v>0.42036124794745477</v>
      </c>
    </row>
    <row r="246" spans="1:11" x14ac:dyDescent="0.2">
      <c r="A246" s="93">
        <v>421</v>
      </c>
      <c r="B246" s="93" t="s">
        <v>87</v>
      </c>
      <c r="C246" s="93">
        <v>3</v>
      </c>
      <c r="D246" s="93">
        <v>26</v>
      </c>
      <c r="E246" s="93">
        <v>414.45</v>
      </c>
      <c r="F246" s="93" t="s">
        <v>113</v>
      </c>
      <c r="G246" s="93">
        <v>2017</v>
      </c>
      <c r="H246" s="93">
        <v>139.08327501749477</v>
      </c>
      <c r="I246" s="93">
        <v>59.213005329170485</v>
      </c>
      <c r="J246" s="93">
        <v>198.29628034666524</v>
      </c>
      <c r="K246" s="93">
        <v>0.42573778422835024</v>
      </c>
    </row>
    <row r="247" spans="1:11" x14ac:dyDescent="0.2">
      <c r="A247" s="93">
        <v>422</v>
      </c>
      <c r="B247" s="93" t="s">
        <v>205</v>
      </c>
      <c r="C247" s="93">
        <v>3</v>
      </c>
      <c r="D247" s="93">
        <v>26</v>
      </c>
      <c r="E247" s="93">
        <v>414.45</v>
      </c>
      <c r="F247" s="93" t="s">
        <v>113</v>
      </c>
      <c r="G247" s="93">
        <v>2017</v>
      </c>
      <c r="H247" s="93">
        <v>129.02379286214133</v>
      </c>
      <c r="I247" s="93">
        <v>69.687427105201763</v>
      </c>
      <c r="J247" s="93">
        <v>198.71121996734308</v>
      </c>
      <c r="K247" s="93">
        <v>0.54011299435028248</v>
      </c>
    </row>
    <row r="248" spans="1:11" x14ac:dyDescent="0.2">
      <c r="A248" s="93">
        <v>431</v>
      </c>
      <c r="B248" s="93" t="s">
        <v>205</v>
      </c>
      <c r="C248" s="93">
        <v>4</v>
      </c>
      <c r="D248" s="93">
        <v>26</v>
      </c>
      <c r="E248" s="93">
        <v>414.45</v>
      </c>
      <c r="F248" s="93" t="s">
        <v>113</v>
      </c>
      <c r="G248" s="93">
        <v>2017</v>
      </c>
      <c r="H248" s="93">
        <v>107.96760971708488</v>
      </c>
      <c r="I248" s="93">
        <v>78.976307107867626</v>
      </c>
      <c r="J248" s="93">
        <v>186.94391682495251</v>
      </c>
      <c r="K248" s="93">
        <v>0.73148148148148129</v>
      </c>
    </row>
    <row r="249" spans="1:11" x14ac:dyDescent="0.2">
      <c r="A249" s="93">
        <v>438</v>
      </c>
      <c r="B249" s="93" t="s">
        <v>87</v>
      </c>
      <c r="C249" s="93">
        <v>4</v>
      </c>
      <c r="D249" s="93">
        <v>26</v>
      </c>
      <c r="E249" s="93">
        <v>414.45</v>
      </c>
      <c r="F249" s="93" t="s">
        <v>113</v>
      </c>
      <c r="G249" s="93">
        <v>2017</v>
      </c>
      <c r="H249" s="93">
        <v>103.21903428971309</v>
      </c>
      <c r="I249" s="93">
        <v>89.223233030090981</v>
      </c>
      <c r="J249" s="93">
        <v>192.44226731980407</v>
      </c>
      <c r="K249" s="93">
        <v>0.86440677966101698</v>
      </c>
    </row>
    <row r="250" spans="1:11" x14ac:dyDescent="0.2">
      <c r="A250" s="93">
        <v>442</v>
      </c>
      <c r="B250" s="93" t="s">
        <v>205</v>
      </c>
      <c r="C250" s="93">
        <v>5</v>
      </c>
      <c r="D250" s="93">
        <v>26</v>
      </c>
      <c r="E250" s="93">
        <v>414.45</v>
      </c>
      <c r="F250" s="93" t="s">
        <v>113</v>
      </c>
      <c r="G250" s="93">
        <v>2017</v>
      </c>
      <c r="H250" s="93">
        <v>176.37890451046502</v>
      </c>
      <c r="I250" s="93">
        <v>68.706660729054008</v>
      </c>
      <c r="J250" s="93">
        <v>245.08556523951904</v>
      </c>
      <c r="K250" s="93">
        <v>0.38954012623985573</v>
      </c>
    </row>
    <row r="251" spans="1:11" x14ac:dyDescent="0.2">
      <c r="A251" s="93">
        <v>444</v>
      </c>
      <c r="B251" s="93" t="s">
        <v>87</v>
      </c>
      <c r="C251" s="93">
        <v>5</v>
      </c>
      <c r="D251" s="93">
        <v>26</v>
      </c>
      <c r="E251" s="93">
        <v>414.45</v>
      </c>
      <c r="F251" s="93" t="s">
        <v>113</v>
      </c>
      <c r="G251" s="93">
        <v>2017</v>
      </c>
      <c r="H251" s="93">
        <v>109.73980533112793</v>
      </c>
      <c r="I251" s="93">
        <v>68.070487944525723</v>
      </c>
      <c r="J251" s="93">
        <v>177.81029327565363</v>
      </c>
      <c r="K251" s="93">
        <v>0.6202898550724637</v>
      </c>
    </row>
    <row r="252" spans="1:11" x14ac:dyDescent="0.2">
      <c r="A252" s="93">
        <v>454</v>
      </c>
      <c r="B252" s="93" t="s">
        <v>205</v>
      </c>
      <c r="C252" s="93">
        <v>6</v>
      </c>
      <c r="D252" s="93">
        <v>26</v>
      </c>
      <c r="E252" s="93">
        <v>414.45</v>
      </c>
      <c r="F252" s="93" t="s">
        <v>113</v>
      </c>
      <c r="G252" s="93">
        <v>2017</v>
      </c>
      <c r="H252" s="93">
        <v>124.21273617914625</v>
      </c>
      <c r="I252" s="93">
        <v>120.13062747842314</v>
      </c>
      <c r="J252" s="93">
        <v>244.3433636575694</v>
      </c>
      <c r="K252" s="93">
        <v>0.96713615023474186</v>
      </c>
    </row>
    <row r="253" spans="1:11" x14ac:dyDescent="0.2">
      <c r="A253" s="93">
        <v>457</v>
      </c>
      <c r="B253" s="93" t="s">
        <v>87</v>
      </c>
      <c r="C253" s="93">
        <v>6</v>
      </c>
      <c r="D253" s="93">
        <v>26</v>
      </c>
      <c r="E253" s="93">
        <v>414.45</v>
      </c>
      <c r="F253" s="93" t="s">
        <v>113</v>
      </c>
      <c r="G253" s="93">
        <v>2017</v>
      </c>
      <c r="H253" s="93">
        <v>54.58362491252624</v>
      </c>
      <c r="I253" s="93">
        <v>87.473757872638203</v>
      </c>
      <c r="J253" s="93">
        <v>142.05738278516444</v>
      </c>
      <c r="K253" s="93">
        <v>1.6025641025641024</v>
      </c>
    </row>
    <row r="254" spans="1:11" x14ac:dyDescent="0.2">
      <c r="A254" s="93">
        <v>462</v>
      </c>
      <c r="B254" s="93" t="s">
        <v>87</v>
      </c>
      <c r="C254" s="93">
        <v>7</v>
      </c>
      <c r="D254" s="93">
        <v>26</v>
      </c>
      <c r="E254" s="93">
        <v>414.45</v>
      </c>
      <c r="F254" s="93" t="s">
        <v>113</v>
      </c>
      <c r="G254" s="93">
        <v>2017</v>
      </c>
      <c r="H254" s="93">
        <v>180.06136620552297</v>
      </c>
      <c r="I254" s="93">
        <v>71.055606395004588</v>
      </c>
      <c r="J254" s="93">
        <v>251.11697260052756</v>
      </c>
      <c r="K254" s="93">
        <v>0.39461883408071752</v>
      </c>
    </row>
    <row r="255" spans="1:11" x14ac:dyDescent="0.2">
      <c r="A255" s="93">
        <v>470</v>
      </c>
      <c r="B255" s="93" t="s">
        <v>205</v>
      </c>
      <c r="C255" s="93">
        <v>7</v>
      </c>
      <c r="D255" s="93">
        <v>26</v>
      </c>
      <c r="E255" s="93">
        <v>414.45</v>
      </c>
      <c r="F255" s="93" t="s">
        <v>113</v>
      </c>
      <c r="G255" s="93">
        <v>2017</v>
      </c>
      <c r="H255" s="93">
        <v>230.72490017700571</v>
      </c>
      <c r="I255" s="93">
        <v>67.71497962375993</v>
      </c>
      <c r="J255" s="93">
        <v>298.43987980076565</v>
      </c>
      <c r="K255" s="93">
        <v>0.29348795718108833</v>
      </c>
    </row>
    <row r="256" spans="1:11" x14ac:dyDescent="0.2">
      <c r="A256" s="93">
        <v>474</v>
      </c>
      <c r="B256" s="93" t="s">
        <v>205</v>
      </c>
      <c r="C256" s="93">
        <v>8</v>
      </c>
      <c r="D256" s="93">
        <v>26</v>
      </c>
      <c r="E256" s="93">
        <v>414.45</v>
      </c>
      <c r="F256" s="93" t="s">
        <v>113</v>
      </c>
      <c r="G256" s="93">
        <v>2017</v>
      </c>
      <c r="H256" s="93"/>
      <c r="I256" s="93"/>
      <c r="J256" s="93"/>
      <c r="K256" s="93"/>
    </row>
    <row r="257" spans="1:11" x14ac:dyDescent="0.2">
      <c r="A257" s="93">
        <v>480</v>
      </c>
      <c r="B257" s="93" t="s">
        <v>87</v>
      </c>
      <c r="C257" s="93">
        <v>8</v>
      </c>
      <c r="D257" s="93">
        <v>26</v>
      </c>
      <c r="E257" s="93">
        <v>414.45</v>
      </c>
      <c r="F257" s="93" t="s">
        <v>113</v>
      </c>
      <c r="G257" s="93">
        <v>2017</v>
      </c>
      <c r="H257" s="93"/>
      <c r="I257" s="93"/>
      <c r="J257" s="93"/>
      <c r="K257" s="93"/>
    </row>
    <row r="258" spans="1:11" x14ac:dyDescent="0.2">
      <c r="A258" s="93">
        <v>487</v>
      </c>
      <c r="B258" s="93" t="s">
        <v>87</v>
      </c>
      <c r="C258" s="93">
        <v>9</v>
      </c>
      <c r="D258" s="93">
        <v>26</v>
      </c>
      <c r="E258" s="93">
        <v>414.45</v>
      </c>
      <c r="F258" s="93" t="s">
        <v>113</v>
      </c>
      <c r="G258" s="93">
        <v>2017</v>
      </c>
      <c r="H258" s="93">
        <v>155.45336399080273</v>
      </c>
      <c r="I258" s="93">
        <v>58.982305308407469</v>
      </c>
      <c r="J258" s="93">
        <v>214.43566929921019</v>
      </c>
      <c r="K258" s="93">
        <v>0.37942122186495181</v>
      </c>
    </row>
    <row r="259" spans="1:11" x14ac:dyDescent="0.2">
      <c r="A259" s="93">
        <v>488</v>
      </c>
      <c r="B259" s="93" t="s">
        <v>205</v>
      </c>
      <c r="C259" s="93">
        <v>9</v>
      </c>
      <c r="D259" s="93">
        <v>26</v>
      </c>
      <c r="E259" s="93">
        <v>414.45</v>
      </c>
      <c r="F259" s="93" t="s">
        <v>113</v>
      </c>
      <c r="G259" s="93">
        <v>2017</v>
      </c>
      <c r="H259" s="93">
        <v>161.38908327501747</v>
      </c>
      <c r="I259" s="93">
        <v>52.046885934219731</v>
      </c>
      <c r="J259" s="93">
        <v>213.43596920923721</v>
      </c>
      <c r="K259" s="93">
        <v>0.32249322493224936</v>
      </c>
    </row>
    <row r="260" spans="1:11" x14ac:dyDescent="0.2">
      <c r="A260" s="93">
        <v>494</v>
      </c>
      <c r="B260" s="93" t="s">
        <v>205</v>
      </c>
      <c r="C260" s="93">
        <v>10</v>
      </c>
      <c r="D260" s="93">
        <v>26</v>
      </c>
      <c r="E260" s="93">
        <v>414.45</v>
      </c>
      <c r="F260" s="93" t="s">
        <v>113</v>
      </c>
      <c r="G260" s="93">
        <v>2017</v>
      </c>
      <c r="H260" s="93">
        <v>106.46805958212536</v>
      </c>
      <c r="I260" s="93">
        <v>71.478556433070082</v>
      </c>
      <c r="J260" s="93">
        <v>177.94661601519545</v>
      </c>
      <c r="K260" s="93">
        <v>0.67136150234741787</v>
      </c>
    </row>
    <row r="261" spans="1:11" x14ac:dyDescent="0.2">
      <c r="A261" s="93">
        <v>495</v>
      </c>
      <c r="B261" s="93" t="s">
        <v>87</v>
      </c>
      <c r="C261" s="93">
        <v>10</v>
      </c>
      <c r="D261" s="93">
        <v>26</v>
      </c>
      <c r="E261" s="93">
        <v>414.45</v>
      </c>
      <c r="F261" s="93" t="s">
        <v>113</v>
      </c>
      <c r="G261" s="93">
        <v>2017</v>
      </c>
      <c r="H261" s="93">
        <v>116.2151354593622</v>
      </c>
      <c r="I261" s="93">
        <v>73.977806658002606</v>
      </c>
      <c r="J261" s="93">
        <v>190.19294211736479</v>
      </c>
      <c r="K261" s="93">
        <v>0.63655913978494627</v>
      </c>
    </row>
    <row r="262" spans="1:11" x14ac:dyDescent="0.2">
      <c r="A262" s="93">
        <v>503</v>
      </c>
      <c r="B262" s="93" t="s">
        <v>205</v>
      </c>
      <c r="C262" s="93">
        <v>11</v>
      </c>
      <c r="D262" s="93">
        <v>26</v>
      </c>
      <c r="E262" s="93">
        <v>414.45</v>
      </c>
      <c r="F262" s="93" t="s">
        <v>113</v>
      </c>
      <c r="G262" s="93">
        <v>2017</v>
      </c>
      <c r="H262" s="93">
        <v>105.92276862395828</v>
      </c>
      <c r="I262" s="93">
        <v>68.070487944525723</v>
      </c>
      <c r="J262" s="93">
        <v>173.99325656848401</v>
      </c>
      <c r="K262" s="93">
        <v>0.64264264264264248</v>
      </c>
    </row>
    <row r="263" spans="1:11" x14ac:dyDescent="0.2">
      <c r="A263" s="93">
        <v>507</v>
      </c>
      <c r="B263" s="93" t="s">
        <v>87</v>
      </c>
      <c r="C263" s="93">
        <v>11</v>
      </c>
      <c r="D263" s="93">
        <v>26</v>
      </c>
      <c r="E263" s="93">
        <v>414.45</v>
      </c>
      <c r="F263" s="93" t="s">
        <v>113</v>
      </c>
      <c r="G263" s="93">
        <v>2017</v>
      </c>
      <c r="H263" s="93">
        <v>110.21693491952415</v>
      </c>
      <c r="I263" s="93">
        <v>58.782365290412876</v>
      </c>
      <c r="J263" s="93">
        <v>168.99930020993702</v>
      </c>
      <c r="K263" s="93">
        <v>0.53333333333333333</v>
      </c>
    </row>
    <row r="264" spans="1:11" x14ac:dyDescent="0.2">
      <c r="A264" s="93">
        <v>516</v>
      </c>
      <c r="B264" s="93" t="s">
        <v>87</v>
      </c>
      <c r="C264" s="93">
        <v>12</v>
      </c>
      <c r="D264" s="93">
        <v>26</v>
      </c>
      <c r="E264" s="93">
        <v>414.45</v>
      </c>
      <c r="F264" s="93" t="s">
        <v>113</v>
      </c>
      <c r="G264" s="93">
        <v>2017</v>
      </c>
      <c r="H264" s="93">
        <v>221.41032108971959</v>
      </c>
      <c r="I264" s="93">
        <v>58.993929728058326</v>
      </c>
      <c r="J264" s="93">
        <v>280.40425081777789</v>
      </c>
      <c r="K264" s="93">
        <v>0.26644615950018374</v>
      </c>
    </row>
    <row r="265" spans="1:11" x14ac:dyDescent="0.2">
      <c r="A265" s="93">
        <v>518</v>
      </c>
      <c r="B265" s="93" t="s">
        <v>205</v>
      </c>
      <c r="C265" s="93">
        <v>12</v>
      </c>
      <c r="D265" s="93">
        <v>26</v>
      </c>
      <c r="E265" s="93">
        <v>414.45</v>
      </c>
      <c r="F265" s="93" t="s">
        <v>113</v>
      </c>
      <c r="G265" s="93">
        <v>2017</v>
      </c>
      <c r="H265" s="93">
        <v>123.77536738978304</v>
      </c>
      <c r="I265" s="93">
        <v>75.227431770468854</v>
      </c>
      <c r="J265" s="93">
        <v>199.0027991602519</v>
      </c>
      <c r="K265" s="93">
        <v>0.60777385159010611</v>
      </c>
    </row>
    <row r="266" spans="1:11" x14ac:dyDescent="0.2">
      <c r="A266" s="93">
        <v>521</v>
      </c>
      <c r="B266" s="93" t="s">
        <v>205</v>
      </c>
      <c r="C266" s="93">
        <v>13</v>
      </c>
      <c r="D266" s="93">
        <v>26</v>
      </c>
      <c r="E266" s="93">
        <v>414.45</v>
      </c>
      <c r="F266" s="93" t="s">
        <v>113</v>
      </c>
      <c r="G266" s="93">
        <v>2017</v>
      </c>
      <c r="H266" s="93"/>
      <c r="I266" s="93"/>
      <c r="J266" s="93"/>
      <c r="K266" s="93"/>
    </row>
    <row r="267" spans="1:11" x14ac:dyDescent="0.2">
      <c r="A267" s="93">
        <v>528</v>
      </c>
      <c r="B267" s="93" t="s">
        <v>87</v>
      </c>
      <c r="C267" s="93">
        <v>13</v>
      </c>
      <c r="D267" s="93">
        <v>26</v>
      </c>
      <c r="E267" s="93">
        <v>414.45</v>
      </c>
      <c r="F267" s="93" t="s">
        <v>113</v>
      </c>
      <c r="G267" s="93">
        <v>2017</v>
      </c>
      <c r="H267" s="93"/>
      <c r="I267" s="93"/>
      <c r="J267" s="93"/>
      <c r="K267" s="93"/>
    </row>
    <row r="268" spans="1:11" x14ac:dyDescent="0.2">
      <c r="A268" s="93">
        <v>532</v>
      </c>
      <c r="B268" s="93" t="s">
        <v>87</v>
      </c>
      <c r="C268" s="93">
        <v>14</v>
      </c>
      <c r="D268" s="93">
        <v>26</v>
      </c>
      <c r="E268" s="93">
        <v>414.45</v>
      </c>
      <c r="F268" s="93" t="s">
        <v>113</v>
      </c>
      <c r="G268" s="93">
        <v>2017</v>
      </c>
      <c r="H268" s="93">
        <v>104.5647844108306</v>
      </c>
      <c r="I268" s="93">
        <v>60.558755450287975</v>
      </c>
      <c r="J268" s="93">
        <v>165.12353986111856</v>
      </c>
      <c r="K268" s="93">
        <v>0.57915057915057899</v>
      </c>
    </row>
    <row r="269" spans="1:11" x14ac:dyDescent="0.2">
      <c r="A269" s="93">
        <v>534</v>
      </c>
      <c r="B269" s="93" t="s">
        <v>205</v>
      </c>
      <c r="C269" s="93">
        <v>14</v>
      </c>
      <c r="D269" s="93">
        <v>26</v>
      </c>
      <c r="E269" s="93">
        <v>414.45</v>
      </c>
      <c r="F269" s="93" t="s">
        <v>113</v>
      </c>
      <c r="G269" s="93">
        <v>2017</v>
      </c>
      <c r="H269" s="93">
        <v>94.471658502449245</v>
      </c>
      <c r="I269" s="93">
        <v>55.98320503848845</v>
      </c>
      <c r="J269" s="93">
        <v>150.45486354093771</v>
      </c>
      <c r="K269" s="93">
        <v>0.59259259259259267</v>
      </c>
    </row>
    <row r="270" spans="1:11" x14ac:dyDescent="0.2">
      <c r="A270" s="93">
        <v>541</v>
      </c>
      <c r="B270" s="93" t="s">
        <v>205</v>
      </c>
      <c r="C270" s="93">
        <v>15</v>
      </c>
      <c r="D270" s="93">
        <v>26</v>
      </c>
      <c r="E270" s="93">
        <v>414.45</v>
      </c>
      <c r="F270" s="93" t="s">
        <v>113</v>
      </c>
      <c r="G270" s="93">
        <v>2017</v>
      </c>
      <c r="H270" s="93"/>
      <c r="I270" s="93"/>
      <c r="J270" s="93"/>
      <c r="K270" s="93"/>
    </row>
    <row r="271" spans="1:11" x14ac:dyDescent="0.2">
      <c r="A271" s="93">
        <v>546</v>
      </c>
      <c r="B271" s="93" t="s">
        <v>87</v>
      </c>
      <c r="C271" s="93">
        <v>15</v>
      </c>
      <c r="D271" s="93">
        <v>26</v>
      </c>
      <c r="E271" s="93">
        <v>414.45</v>
      </c>
      <c r="F271" s="93" t="s">
        <v>113</v>
      </c>
      <c r="G271" s="93">
        <v>2017</v>
      </c>
      <c r="H271" s="93"/>
      <c r="I271" s="93"/>
      <c r="J271" s="93"/>
      <c r="K271" s="93"/>
    </row>
    <row r="272" spans="1:11" x14ac:dyDescent="0.2">
      <c r="A272" s="93">
        <v>554</v>
      </c>
      <c r="B272" s="93" t="s">
        <v>87</v>
      </c>
      <c r="C272" s="93">
        <v>16</v>
      </c>
      <c r="D272" s="93">
        <v>26</v>
      </c>
      <c r="E272" s="93">
        <v>414.45</v>
      </c>
      <c r="F272" s="93" t="s">
        <v>113</v>
      </c>
      <c r="G272" s="93">
        <v>2017</v>
      </c>
      <c r="H272" s="93">
        <v>156.00492266113267</v>
      </c>
      <c r="I272" s="93">
        <v>67.5659371154171</v>
      </c>
      <c r="J272" s="93">
        <v>223.57085977654975</v>
      </c>
      <c r="K272" s="93">
        <v>0.43310131477184849</v>
      </c>
    </row>
    <row r="273" spans="1:11" x14ac:dyDescent="0.2">
      <c r="A273" s="93">
        <v>555</v>
      </c>
      <c r="B273" s="93" t="s">
        <v>205</v>
      </c>
      <c r="C273" s="93">
        <v>16</v>
      </c>
      <c r="D273" s="93">
        <v>26</v>
      </c>
      <c r="E273" s="93">
        <v>414.45</v>
      </c>
      <c r="F273" s="93" t="s">
        <v>113</v>
      </c>
      <c r="G273" s="93">
        <v>2017</v>
      </c>
      <c r="H273" s="93">
        <v>169.80200057629767</v>
      </c>
      <c r="I273" s="93">
        <v>56.806487465525045</v>
      </c>
      <c r="J273" s="93">
        <v>226.60848804182271</v>
      </c>
      <c r="K273" s="93">
        <v>0.33454545454545459</v>
      </c>
    </row>
    <row r="274" spans="1:11" x14ac:dyDescent="0.2">
      <c r="A274" s="93">
        <v>559</v>
      </c>
      <c r="B274" s="93" t="s">
        <v>205</v>
      </c>
      <c r="C274" s="93">
        <v>17</v>
      </c>
      <c r="D274" s="93">
        <v>26</v>
      </c>
      <c r="E274" s="93">
        <v>414.45</v>
      </c>
      <c r="F274" s="93" t="s">
        <v>113</v>
      </c>
      <c r="G274" s="93">
        <v>2017</v>
      </c>
      <c r="H274" s="93">
        <v>90.097970608817334</v>
      </c>
      <c r="I274" s="93">
        <v>67.354793561931416</v>
      </c>
      <c r="J274" s="93">
        <v>157.45276417074876</v>
      </c>
      <c r="K274" s="93">
        <v>0.74757281553398069</v>
      </c>
    </row>
    <row r="275" spans="1:11" x14ac:dyDescent="0.2">
      <c r="A275" s="93">
        <v>565</v>
      </c>
      <c r="B275" s="93" t="s">
        <v>87</v>
      </c>
      <c r="C275" s="93">
        <v>17</v>
      </c>
      <c r="D275" s="93">
        <v>26</v>
      </c>
      <c r="E275" s="93">
        <v>414.45</v>
      </c>
      <c r="F275" s="93" t="s">
        <v>113</v>
      </c>
      <c r="G275" s="93">
        <v>2017</v>
      </c>
      <c r="H275" s="93">
        <v>144.85654303708887</v>
      </c>
      <c r="I275" s="93">
        <v>74.377686693991805</v>
      </c>
      <c r="J275" s="93">
        <v>219.23422973108069</v>
      </c>
      <c r="K275" s="93">
        <v>0.51345755693581785</v>
      </c>
    </row>
    <row r="276" spans="1:11" x14ac:dyDescent="0.2">
      <c r="A276" s="93">
        <v>569</v>
      </c>
      <c r="B276" s="93" t="s">
        <v>205</v>
      </c>
      <c r="C276" s="93">
        <v>18</v>
      </c>
      <c r="D276" s="93">
        <v>26</v>
      </c>
      <c r="E276" s="93">
        <v>414.45</v>
      </c>
      <c r="F276" s="93" t="s">
        <v>113</v>
      </c>
      <c r="G276" s="93">
        <v>2017</v>
      </c>
      <c r="H276" s="93">
        <v>97.095871238628405</v>
      </c>
      <c r="I276" s="93">
        <v>57.149521810123623</v>
      </c>
      <c r="J276" s="93">
        <v>154.24539304875202</v>
      </c>
      <c r="K276" s="93">
        <v>0.58858858858858853</v>
      </c>
    </row>
    <row r="277" spans="1:11" x14ac:dyDescent="0.2">
      <c r="A277" s="93">
        <v>571</v>
      </c>
      <c r="B277" s="93" t="s">
        <v>87</v>
      </c>
      <c r="C277" s="93">
        <v>18</v>
      </c>
      <c r="D277" s="93">
        <v>26</v>
      </c>
      <c r="E277" s="93">
        <v>414.45</v>
      </c>
      <c r="F277" s="93" t="s">
        <v>113</v>
      </c>
      <c r="G277" s="93">
        <v>2017</v>
      </c>
      <c r="H277" s="93">
        <v>41.112666200139955</v>
      </c>
      <c r="I277" s="93">
        <v>84.557965943550272</v>
      </c>
      <c r="J277" s="93">
        <v>125.67063214369023</v>
      </c>
      <c r="K277" s="93">
        <v>2.0567375886524824</v>
      </c>
    </row>
    <row r="278" spans="1:11" x14ac:dyDescent="0.2">
      <c r="A278" s="93">
        <v>577</v>
      </c>
      <c r="B278" s="93" t="s">
        <v>87</v>
      </c>
      <c r="C278" s="93">
        <v>19</v>
      </c>
      <c r="D278" s="93">
        <v>26</v>
      </c>
      <c r="E278" s="93">
        <v>414.45</v>
      </c>
      <c r="F278" s="93" t="s">
        <v>113</v>
      </c>
      <c r="G278" s="93">
        <v>2017</v>
      </c>
      <c r="H278" s="93">
        <v>86.074177746675986</v>
      </c>
      <c r="I278" s="93">
        <v>66.130160951714473</v>
      </c>
      <c r="J278" s="93">
        <v>152.20433869839047</v>
      </c>
      <c r="K278" s="93">
        <v>0.76829268292682917</v>
      </c>
    </row>
    <row r="279" spans="1:11" x14ac:dyDescent="0.2">
      <c r="A279" s="93">
        <v>579</v>
      </c>
      <c r="B279" s="93" t="s">
        <v>205</v>
      </c>
      <c r="C279" s="93">
        <v>19</v>
      </c>
      <c r="D279" s="93">
        <v>26</v>
      </c>
      <c r="E279" s="93">
        <v>414.45</v>
      </c>
      <c r="F279" s="93" t="s">
        <v>113</v>
      </c>
      <c r="G279" s="93">
        <v>2017</v>
      </c>
      <c r="H279" s="93">
        <v>137.87209990848899</v>
      </c>
      <c r="I279" s="93">
        <v>71.055606395004588</v>
      </c>
      <c r="J279" s="93">
        <v>208.92770630349358</v>
      </c>
      <c r="K279" s="93">
        <v>0.51537335285505137</v>
      </c>
    </row>
    <row r="280" spans="1:11" x14ac:dyDescent="0.2">
      <c r="A280" s="93">
        <v>586</v>
      </c>
      <c r="B280" s="93" t="s">
        <v>87</v>
      </c>
      <c r="C280" s="93">
        <v>20</v>
      </c>
      <c r="D280" s="93">
        <v>26</v>
      </c>
      <c r="E280" s="93">
        <v>414.45</v>
      </c>
      <c r="F280" s="93" t="s">
        <v>113</v>
      </c>
      <c r="G280" s="93">
        <v>2017</v>
      </c>
      <c r="H280" s="93">
        <v>144.9877536738978</v>
      </c>
      <c r="I280" s="93">
        <v>78.726382085374382</v>
      </c>
      <c r="J280" s="93">
        <v>223.71413575927218</v>
      </c>
      <c r="K280" s="93">
        <v>0.54298642533936659</v>
      </c>
    </row>
    <row r="281" spans="1:11" x14ac:dyDescent="0.2">
      <c r="A281" s="93">
        <v>588</v>
      </c>
      <c r="B281" s="93" t="s">
        <v>205</v>
      </c>
      <c r="C281" s="93">
        <v>20</v>
      </c>
      <c r="D281" s="93">
        <v>26</v>
      </c>
      <c r="E281" s="93">
        <v>414.45</v>
      </c>
      <c r="F281" s="93" t="s">
        <v>113</v>
      </c>
      <c r="G281" s="93">
        <v>2017</v>
      </c>
      <c r="H281" s="93">
        <v>61.231630510846749</v>
      </c>
      <c r="I281" s="93">
        <v>55.983205038488471</v>
      </c>
      <c r="J281" s="93">
        <v>117.21483554933522</v>
      </c>
      <c r="K281" s="93">
        <v>0.91428571428571448</v>
      </c>
    </row>
    <row r="282" spans="1:11" x14ac:dyDescent="0.2">
      <c r="A282" s="93">
        <v>403</v>
      </c>
      <c r="B282" s="93" t="s">
        <v>87</v>
      </c>
      <c r="C282" s="93">
        <v>1</v>
      </c>
      <c r="D282" s="93">
        <v>26</v>
      </c>
      <c r="E282" s="93">
        <v>414.45</v>
      </c>
      <c r="F282" s="93" t="s">
        <v>114</v>
      </c>
      <c r="G282" s="93">
        <v>2017</v>
      </c>
      <c r="H282" s="93">
        <v>74.047062989536869</v>
      </c>
      <c r="I282" s="93">
        <v>120.18683551561037</v>
      </c>
      <c r="J282" s="93">
        <v>194.23389850514724</v>
      </c>
      <c r="K282" s="93">
        <v>1.6231141474523199</v>
      </c>
    </row>
    <row r="283" spans="1:11" x14ac:dyDescent="0.2">
      <c r="A283" s="93">
        <v>404</v>
      </c>
      <c r="B283" s="93" t="s">
        <v>205</v>
      </c>
      <c r="C283" s="93">
        <v>1</v>
      </c>
      <c r="D283" s="93">
        <v>26</v>
      </c>
      <c r="E283" s="93">
        <v>414.45</v>
      </c>
      <c r="F283" s="93" t="s">
        <v>114</v>
      </c>
      <c r="G283" s="93">
        <v>2017</v>
      </c>
      <c r="H283" s="93">
        <v>61.906126957093598</v>
      </c>
      <c r="I283" s="93">
        <v>77.440623234716327</v>
      </c>
      <c r="J283" s="93">
        <v>139.34675019180992</v>
      </c>
      <c r="K283" s="93">
        <v>1.2509363295880149</v>
      </c>
    </row>
    <row r="284" spans="1:11" x14ac:dyDescent="0.2">
      <c r="A284" s="93">
        <v>416</v>
      </c>
      <c r="B284" s="93" t="s">
        <v>205</v>
      </c>
      <c r="C284" s="93">
        <v>2</v>
      </c>
      <c r="D284" s="93">
        <v>26</v>
      </c>
      <c r="E284" s="93">
        <v>414.45</v>
      </c>
      <c r="F284" s="93" t="s">
        <v>114</v>
      </c>
      <c r="G284" s="93">
        <v>2017</v>
      </c>
      <c r="H284" s="93">
        <v>67.646372754840215</v>
      </c>
      <c r="I284" s="93">
        <v>38.83402880370457</v>
      </c>
      <c r="J284" s="93">
        <v>106.48040155854478</v>
      </c>
      <c r="K284" s="93">
        <v>0.57407407407407407</v>
      </c>
    </row>
    <row r="285" spans="1:11" x14ac:dyDescent="0.2">
      <c r="A285" s="93">
        <v>420</v>
      </c>
      <c r="B285" s="93" t="s">
        <v>87</v>
      </c>
      <c r="C285" s="93">
        <v>2</v>
      </c>
      <c r="D285" s="93">
        <v>26</v>
      </c>
      <c r="E285" s="93">
        <v>414.45</v>
      </c>
      <c r="F285" s="93" t="s">
        <v>114</v>
      </c>
      <c r="G285" s="93">
        <v>2017</v>
      </c>
      <c r="H285" s="93">
        <v>57.23620751612355</v>
      </c>
      <c r="I285" s="93">
        <v>47.61409415013334</v>
      </c>
      <c r="J285" s="93">
        <v>104.85030166625688</v>
      </c>
      <c r="K285" s="93">
        <v>0.83188764973151585</v>
      </c>
    </row>
    <row r="286" spans="1:11" x14ac:dyDescent="0.2">
      <c r="A286" s="93">
        <v>421</v>
      </c>
      <c r="B286" s="93" t="s">
        <v>87</v>
      </c>
      <c r="C286" s="93">
        <v>3</v>
      </c>
      <c r="D286" s="93">
        <v>26</v>
      </c>
      <c r="E286" s="93">
        <v>414.45</v>
      </c>
      <c r="F286" s="93" t="s">
        <v>114</v>
      </c>
      <c r="G286" s="93">
        <v>2017</v>
      </c>
      <c r="H286" s="93">
        <v>64.88962402188433</v>
      </c>
      <c r="I286" s="93">
        <v>50.666618196359273</v>
      </c>
      <c r="J286" s="93">
        <v>115.5562422182436</v>
      </c>
      <c r="K286" s="93">
        <v>0.7808123249299721</v>
      </c>
    </row>
    <row r="287" spans="1:11" x14ac:dyDescent="0.2">
      <c r="A287" s="93">
        <v>422</v>
      </c>
      <c r="B287" s="93" t="s">
        <v>205</v>
      </c>
      <c r="C287" s="93">
        <v>3</v>
      </c>
      <c r="D287" s="93">
        <v>26</v>
      </c>
      <c r="E287" s="93">
        <v>414.45</v>
      </c>
      <c r="F287" s="93" t="s">
        <v>114</v>
      </c>
      <c r="G287" s="93">
        <v>2017</v>
      </c>
      <c r="H287" s="93">
        <v>56.656080099047216</v>
      </c>
      <c r="I287" s="93">
        <v>50.375912867165489</v>
      </c>
      <c r="J287" s="93">
        <v>107.0319929662127</v>
      </c>
      <c r="K287" s="93">
        <v>0.88915281076801256</v>
      </c>
    </row>
    <row r="288" spans="1:11" x14ac:dyDescent="0.2">
      <c r="A288" s="93">
        <v>431</v>
      </c>
      <c r="B288" s="93" t="s">
        <v>205</v>
      </c>
      <c r="C288" s="93">
        <v>4</v>
      </c>
      <c r="D288" s="93">
        <v>26</v>
      </c>
      <c r="E288" s="93">
        <v>414.45</v>
      </c>
      <c r="F288" s="93" t="s">
        <v>114</v>
      </c>
      <c r="G288" s="93">
        <v>2017</v>
      </c>
      <c r="H288" s="93">
        <v>50.449150968995013</v>
      </c>
      <c r="I288" s="93">
        <v>48.985304408677393</v>
      </c>
      <c r="J288" s="93">
        <v>99.434455377672407</v>
      </c>
      <c r="K288" s="93">
        <v>0.97098372257607923</v>
      </c>
    </row>
    <row r="289" spans="1:11" x14ac:dyDescent="0.2">
      <c r="A289" s="93">
        <v>438</v>
      </c>
      <c r="B289" s="93" t="s">
        <v>87</v>
      </c>
      <c r="C289" s="93">
        <v>4</v>
      </c>
      <c r="D289" s="93">
        <v>26</v>
      </c>
      <c r="E289" s="93">
        <v>414.45</v>
      </c>
      <c r="F289" s="93" t="s">
        <v>114</v>
      </c>
      <c r="G289" s="93">
        <v>2017</v>
      </c>
      <c r="H289" s="93">
        <v>65.730280915725274</v>
      </c>
      <c r="I289" s="93">
        <v>85.307741011030018</v>
      </c>
      <c r="J289" s="93">
        <v>151.03802192675528</v>
      </c>
      <c r="K289" s="93">
        <v>1.2978453738910014</v>
      </c>
    </row>
    <row r="290" spans="1:11" x14ac:dyDescent="0.2">
      <c r="A290" s="93">
        <v>442</v>
      </c>
      <c r="B290" s="93" t="s">
        <v>205</v>
      </c>
      <c r="C290" s="93">
        <v>5</v>
      </c>
      <c r="D290" s="93">
        <v>26</v>
      </c>
      <c r="E290" s="93">
        <v>414.45</v>
      </c>
      <c r="F290" s="93" t="s">
        <v>114</v>
      </c>
      <c r="G290" s="93">
        <v>2017</v>
      </c>
      <c r="H290" s="93">
        <v>57.068322541212318</v>
      </c>
      <c r="I290" s="93">
        <v>42.740342454225754</v>
      </c>
      <c r="J290" s="93">
        <v>99.808664995438079</v>
      </c>
      <c r="K290" s="93">
        <v>0.74893286767559175</v>
      </c>
    </row>
    <row r="291" spans="1:11" x14ac:dyDescent="0.2">
      <c r="A291" s="93">
        <v>444</v>
      </c>
      <c r="B291" s="93" t="s">
        <v>87</v>
      </c>
      <c r="C291" s="93">
        <v>5</v>
      </c>
      <c r="D291" s="93">
        <v>26</v>
      </c>
      <c r="E291" s="93">
        <v>414.45</v>
      </c>
      <c r="F291" s="93" t="s">
        <v>114</v>
      </c>
      <c r="G291" s="93">
        <v>2017</v>
      </c>
      <c r="H291" s="93">
        <v>43.613676460442164</v>
      </c>
      <c r="I291" s="93">
        <v>60.862023083215888</v>
      </c>
      <c r="J291" s="93">
        <v>104.47569954365805</v>
      </c>
      <c r="K291" s="93">
        <v>1.3954802259887003</v>
      </c>
    </row>
    <row r="292" spans="1:11" x14ac:dyDescent="0.2">
      <c r="A292" s="93">
        <v>454</v>
      </c>
      <c r="B292" s="93" t="s">
        <v>205</v>
      </c>
      <c r="C292" s="93">
        <v>6</v>
      </c>
      <c r="D292" s="93">
        <v>26</v>
      </c>
      <c r="E292" s="93">
        <v>414.45</v>
      </c>
      <c r="F292" s="93" t="s">
        <v>114</v>
      </c>
      <c r="G292" s="93">
        <v>2017</v>
      </c>
      <c r="H292" s="93">
        <v>60.094471658502442</v>
      </c>
      <c r="I292" s="93">
        <v>79.601119664100764</v>
      </c>
      <c r="J292" s="93">
        <v>139.69559132260321</v>
      </c>
      <c r="K292" s="93">
        <v>1.324599708879185</v>
      </c>
    </row>
    <row r="293" spans="1:11" x14ac:dyDescent="0.2">
      <c r="A293" s="93">
        <v>457</v>
      </c>
      <c r="B293" s="93" t="s">
        <v>87</v>
      </c>
      <c r="C293" s="93">
        <v>6</v>
      </c>
      <c r="D293" s="93">
        <v>26</v>
      </c>
      <c r="E293" s="93">
        <v>414.45</v>
      </c>
      <c r="F293" s="93" t="s">
        <v>114</v>
      </c>
      <c r="G293" s="93">
        <v>2017</v>
      </c>
      <c r="H293" s="93">
        <v>48.547935619314202</v>
      </c>
      <c r="I293" s="93">
        <v>30.353393981805453</v>
      </c>
      <c r="J293" s="93">
        <v>78.901329601119656</v>
      </c>
      <c r="K293" s="93">
        <v>0.62522522522522517</v>
      </c>
    </row>
    <row r="294" spans="1:11" x14ac:dyDescent="0.2">
      <c r="A294" s="93">
        <v>462</v>
      </c>
      <c r="B294" s="93" t="s">
        <v>87</v>
      </c>
      <c r="C294" s="93">
        <v>7</v>
      </c>
      <c r="D294" s="93">
        <v>26</v>
      </c>
      <c r="E294" s="93">
        <v>414.45</v>
      </c>
      <c r="F294" s="93" t="s">
        <v>114</v>
      </c>
      <c r="G294" s="93">
        <v>2017</v>
      </c>
      <c r="H294" s="93">
        <v>53.174837022577435</v>
      </c>
      <c r="I294" s="93">
        <v>56.443593237818135</v>
      </c>
      <c r="J294" s="93">
        <v>109.61843026039557</v>
      </c>
      <c r="K294" s="93">
        <v>1.0614718614718617</v>
      </c>
    </row>
    <row r="295" spans="1:11" x14ac:dyDescent="0.2">
      <c r="A295" s="93">
        <v>470</v>
      </c>
      <c r="B295" s="93" t="s">
        <v>205</v>
      </c>
      <c r="C295" s="93">
        <v>7</v>
      </c>
      <c r="D295" s="93">
        <v>26</v>
      </c>
      <c r="E295" s="93">
        <v>414.45</v>
      </c>
      <c r="F295" s="93" t="s">
        <v>114</v>
      </c>
      <c r="G295" s="93">
        <v>2017</v>
      </c>
      <c r="H295" s="93">
        <v>68.094956128546045</v>
      </c>
      <c r="I295" s="93">
        <v>49.972187830830244</v>
      </c>
      <c r="J295" s="93">
        <v>118.0671439593763</v>
      </c>
      <c r="K295" s="93">
        <v>0.73386034255599486</v>
      </c>
    </row>
    <row r="296" spans="1:11" x14ac:dyDescent="0.2">
      <c r="A296" s="93">
        <v>474</v>
      </c>
      <c r="B296" s="93" t="s">
        <v>205</v>
      </c>
      <c r="C296" s="93">
        <v>8</v>
      </c>
      <c r="D296" s="93">
        <v>26</v>
      </c>
      <c r="E296" s="93">
        <v>414.45</v>
      </c>
      <c r="F296" s="93" t="s">
        <v>114</v>
      </c>
      <c r="G296" s="93">
        <v>2017</v>
      </c>
      <c r="H296" s="93">
        <v>49.004961432918435</v>
      </c>
      <c r="I296" s="93">
        <v>99.936311241459023</v>
      </c>
      <c r="J296" s="93">
        <v>148.94127267437744</v>
      </c>
      <c r="K296" s="93">
        <v>2.0393100681909346</v>
      </c>
    </row>
    <row r="297" spans="1:11" x14ac:dyDescent="0.2">
      <c r="A297" s="93">
        <v>480</v>
      </c>
      <c r="B297" s="93" t="s">
        <v>87</v>
      </c>
      <c r="C297" s="93">
        <v>8</v>
      </c>
      <c r="D297" s="93">
        <v>26</v>
      </c>
      <c r="E297" s="93">
        <v>414.45</v>
      </c>
      <c r="F297" s="93" t="s">
        <v>114</v>
      </c>
      <c r="G297" s="93">
        <v>2017</v>
      </c>
      <c r="H297" s="93">
        <v>74.03042245221171</v>
      </c>
      <c r="I297" s="93">
        <v>97.095871238628405</v>
      </c>
      <c r="J297" s="93">
        <v>171.1262936908401</v>
      </c>
      <c r="K297" s="93">
        <v>1.3115671641791042</v>
      </c>
    </row>
    <row r="298" spans="1:11" x14ac:dyDescent="0.2">
      <c r="A298" s="93">
        <v>487</v>
      </c>
      <c r="B298" s="93" t="s">
        <v>87</v>
      </c>
      <c r="C298" s="93">
        <v>9</v>
      </c>
      <c r="D298" s="93">
        <v>26</v>
      </c>
      <c r="E298" s="93">
        <v>414.45</v>
      </c>
      <c r="F298" s="93" t="s">
        <v>114</v>
      </c>
      <c r="G298" s="93">
        <v>2017</v>
      </c>
      <c r="H298" s="93">
        <v>63.331000699790067</v>
      </c>
      <c r="I298" s="93">
        <v>57.382785164450667</v>
      </c>
      <c r="J298" s="93">
        <v>120.71378586424073</v>
      </c>
      <c r="K298" s="93">
        <v>0.90607734806629836</v>
      </c>
    </row>
    <row r="299" spans="1:11" x14ac:dyDescent="0.2">
      <c r="A299" s="93">
        <v>488</v>
      </c>
      <c r="B299" s="93" t="s">
        <v>205</v>
      </c>
      <c r="C299" s="93">
        <v>9</v>
      </c>
      <c r="D299" s="93">
        <v>26</v>
      </c>
      <c r="E299" s="93">
        <v>414.45</v>
      </c>
      <c r="F299" s="93" t="s">
        <v>114</v>
      </c>
      <c r="G299" s="93">
        <v>2017</v>
      </c>
      <c r="H299" s="93">
        <v>55.714055014264957</v>
      </c>
      <c r="I299" s="93">
        <v>48.402146022859803</v>
      </c>
      <c r="J299" s="93">
        <v>104.11620103712477</v>
      </c>
      <c r="K299" s="93">
        <v>0.86876006441223808</v>
      </c>
    </row>
    <row r="300" spans="1:11" x14ac:dyDescent="0.2">
      <c r="A300" s="93">
        <v>494</v>
      </c>
      <c r="B300" s="93" t="s">
        <v>205</v>
      </c>
      <c r="C300" s="93">
        <v>10</v>
      </c>
      <c r="D300" s="93">
        <v>26</v>
      </c>
      <c r="E300" s="93">
        <v>414.45</v>
      </c>
      <c r="F300" s="93" t="s">
        <v>114</v>
      </c>
      <c r="G300" s="93">
        <v>2017</v>
      </c>
      <c r="H300" s="93">
        <v>48.052250991369256</v>
      </c>
      <c r="I300" s="93">
        <v>73.011429904362032</v>
      </c>
      <c r="J300" s="93">
        <v>121.0636808957313</v>
      </c>
      <c r="K300" s="93">
        <v>1.5194174757281556</v>
      </c>
    </row>
    <row r="301" spans="1:11" x14ac:dyDescent="0.2">
      <c r="A301" s="93">
        <v>495</v>
      </c>
      <c r="B301" s="93" t="s">
        <v>87</v>
      </c>
      <c r="C301" s="93">
        <v>10</v>
      </c>
      <c r="D301" s="93">
        <v>26</v>
      </c>
      <c r="E301" s="93">
        <v>414.45</v>
      </c>
      <c r="F301" s="93" t="s">
        <v>114</v>
      </c>
      <c r="G301" s="93">
        <v>2017</v>
      </c>
      <c r="H301" s="93">
        <v>85.351443747203703</v>
      </c>
      <c r="I301" s="93">
        <v>59.080636464798268</v>
      </c>
      <c r="J301" s="93">
        <v>144.43208021200198</v>
      </c>
      <c r="K301" s="93">
        <v>0.69220430107526887</v>
      </c>
    </row>
    <row r="302" spans="1:11" x14ac:dyDescent="0.2">
      <c r="A302" s="93">
        <v>503</v>
      </c>
      <c r="B302" s="93" t="s">
        <v>205</v>
      </c>
      <c r="C302" s="93">
        <v>11</v>
      </c>
      <c r="D302" s="93">
        <v>26</v>
      </c>
      <c r="E302" s="93">
        <v>414.45</v>
      </c>
      <c r="F302" s="93" t="s">
        <v>114</v>
      </c>
      <c r="G302" s="93">
        <v>2017</v>
      </c>
      <c r="H302" s="93">
        <v>48.705388383484966</v>
      </c>
      <c r="I302" s="93">
        <v>46.512712852810829</v>
      </c>
      <c r="J302" s="93">
        <v>95.218101236295794</v>
      </c>
      <c r="K302" s="93">
        <v>0.95498084291187724</v>
      </c>
    </row>
    <row r="303" spans="1:11" x14ac:dyDescent="0.2">
      <c r="A303" s="93">
        <v>507</v>
      </c>
      <c r="B303" s="93" t="s">
        <v>87</v>
      </c>
      <c r="C303" s="93">
        <v>11</v>
      </c>
      <c r="D303" s="93">
        <v>26</v>
      </c>
      <c r="E303" s="93">
        <v>414.45</v>
      </c>
      <c r="F303" s="93" t="s">
        <v>114</v>
      </c>
      <c r="G303" s="93">
        <v>2017</v>
      </c>
      <c r="H303" s="93">
        <v>55.210709514418404</v>
      </c>
      <c r="I303" s="93">
        <v>46.213408704661333</v>
      </c>
      <c r="J303" s="93">
        <v>101.42411821907973</v>
      </c>
      <c r="K303" s="93">
        <v>0.83703703703703702</v>
      </c>
    </row>
    <row r="304" spans="1:11" x14ac:dyDescent="0.2">
      <c r="A304" s="93">
        <v>516</v>
      </c>
      <c r="B304" s="93" t="s">
        <v>87</v>
      </c>
      <c r="C304" s="93">
        <v>12</v>
      </c>
      <c r="D304" s="93">
        <v>26</v>
      </c>
      <c r="E304" s="93">
        <v>414.45</v>
      </c>
      <c r="F304" s="93" t="s">
        <v>114</v>
      </c>
      <c r="G304" s="93">
        <v>2017</v>
      </c>
      <c r="H304" s="93">
        <v>61.0544684695857</v>
      </c>
      <c r="I304" s="93">
        <v>49.73824308403681</v>
      </c>
      <c r="J304" s="93">
        <v>110.79271155362251</v>
      </c>
      <c r="K304" s="93">
        <v>0.81465360899528472</v>
      </c>
    </row>
    <row r="305" spans="1:11" x14ac:dyDescent="0.2">
      <c r="A305" s="93">
        <v>518</v>
      </c>
      <c r="B305" s="93" t="s">
        <v>205</v>
      </c>
      <c r="C305" s="93">
        <v>12</v>
      </c>
      <c r="D305" s="93">
        <v>26</v>
      </c>
      <c r="E305" s="93">
        <v>414.45</v>
      </c>
      <c r="F305" s="93" t="s">
        <v>114</v>
      </c>
      <c r="G305" s="93">
        <v>2017</v>
      </c>
      <c r="H305" s="93">
        <v>54.801741295793086</v>
      </c>
      <c r="I305" s="93">
        <v>45.622676833313641</v>
      </c>
      <c r="J305" s="93">
        <v>100.42441812910673</v>
      </c>
      <c r="K305" s="93">
        <v>0.83250414593698163</v>
      </c>
    </row>
    <row r="306" spans="1:11" x14ac:dyDescent="0.2">
      <c r="A306" s="93">
        <v>521</v>
      </c>
      <c r="B306" s="93" t="s">
        <v>205</v>
      </c>
      <c r="C306" s="93">
        <v>13</v>
      </c>
      <c r="D306" s="93">
        <v>26</v>
      </c>
      <c r="E306" s="93">
        <v>414.45</v>
      </c>
      <c r="F306" s="93" t="s">
        <v>114</v>
      </c>
      <c r="G306" s="93">
        <v>2017</v>
      </c>
      <c r="H306" s="93">
        <v>61.187340000531478</v>
      </c>
      <c r="I306" s="93">
        <v>108.82178384459344</v>
      </c>
      <c r="J306" s="93">
        <v>170.00912384512492</v>
      </c>
      <c r="K306" s="93">
        <v>1.778501628664495</v>
      </c>
    </row>
    <row r="307" spans="1:11" x14ac:dyDescent="0.2">
      <c r="A307" s="93">
        <v>528</v>
      </c>
      <c r="B307" s="93" t="s">
        <v>87</v>
      </c>
      <c r="C307" s="93">
        <v>13</v>
      </c>
      <c r="D307" s="93">
        <v>26</v>
      </c>
      <c r="E307" s="93">
        <v>414.45</v>
      </c>
      <c r="F307" s="93" t="s">
        <v>114</v>
      </c>
      <c r="G307" s="93">
        <v>2017</v>
      </c>
      <c r="H307" s="93">
        <v>65.998950314905528</v>
      </c>
      <c r="I307" s="93">
        <v>85.680545836249124</v>
      </c>
      <c r="J307" s="93">
        <v>151.67949615115464</v>
      </c>
      <c r="K307" s="93">
        <v>1.2982107355864811</v>
      </c>
    </row>
    <row r="308" spans="1:11" x14ac:dyDescent="0.2">
      <c r="A308" s="93">
        <v>532</v>
      </c>
      <c r="B308" s="93" t="s">
        <v>87</v>
      </c>
      <c r="C308" s="93">
        <v>14</v>
      </c>
      <c r="D308" s="93">
        <v>26</v>
      </c>
      <c r="E308" s="93">
        <v>414.45</v>
      </c>
      <c r="F308" s="93" t="s">
        <v>114</v>
      </c>
      <c r="G308" s="93">
        <v>2017</v>
      </c>
      <c r="H308" s="93">
        <v>35.229157280213194</v>
      </c>
      <c r="I308" s="93">
        <v>45.534284920003451</v>
      </c>
      <c r="J308" s="93">
        <v>80.763442200216645</v>
      </c>
      <c r="K308" s="93">
        <v>1.2925170068027212</v>
      </c>
    </row>
    <row r="309" spans="1:11" x14ac:dyDescent="0.2">
      <c r="A309" s="93">
        <v>534</v>
      </c>
      <c r="B309" s="93" t="s">
        <v>205</v>
      </c>
      <c r="C309" s="93">
        <v>14</v>
      </c>
      <c r="D309" s="93">
        <v>26</v>
      </c>
      <c r="E309" s="93">
        <v>414.45</v>
      </c>
      <c r="F309" s="93" t="s">
        <v>114</v>
      </c>
      <c r="G309" s="93">
        <v>2017</v>
      </c>
      <c r="H309" s="93">
        <v>54.379519477490092</v>
      </c>
      <c r="I309" s="93">
        <v>67.743565819143157</v>
      </c>
      <c r="J309" s="93">
        <v>122.12308529663325</v>
      </c>
      <c r="K309" s="93">
        <v>1.2457551385165326</v>
      </c>
    </row>
    <row r="310" spans="1:11" x14ac:dyDescent="0.2">
      <c r="A310" s="93">
        <v>541</v>
      </c>
      <c r="B310" s="93" t="s">
        <v>205</v>
      </c>
      <c r="C310" s="93">
        <v>15</v>
      </c>
      <c r="D310" s="93">
        <v>26</v>
      </c>
      <c r="E310" s="93">
        <v>414.45</v>
      </c>
      <c r="F310" s="93" t="s">
        <v>114</v>
      </c>
      <c r="G310" s="93">
        <v>2017</v>
      </c>
      <c r="H310" s="93"/>
      <c r="I310" s="93"/>
      <c r="J310" s="93"/>
      <c r="K310" s="93"/>
    </row>
    <row r="311" spans="1:11" x14ac:dyDescent="0.2">
      <c r="A311" s="93">
        <v>546</v>
      </c>
      <c r="B311" s="93" t="s">
        <v>87</v>
      </c>
      <c r="C311" s="93">
        <v>15</v>
      </c>
      <c r="D311" s="93">
        <v>26</v>
      </c>
      <c r="E311" s="93">
        <v>414.45</v>
      </c>
      <c r="F311" s="93" t="s">
        <v>114</v>
      </c>
      <c r="G311" s="93">
        <v>2017</v>
      </c>
      <c r="H311" s="93"/>
      <c r="I311" s="93"/>
      <c r="J311" s="93"/>
      <c r="K311" s="93"/>
    </row>
    <row r="312" spans="1:11" x14ac:dyDescent="0.2">
      <c r="A312" s="93">
        <v>554</v>
      </c>
      <c r="B312" s="93" t="s">
        <v>87</v>
      </c>
      <c r="C312" s="93">
        <v>16</v>
      </c>
      <c r="D312" s="93">
        <v>26</v>
      </c>
      <c r="E312" s="93">
        <v>414.45</v>
      </c>
      <c r="F312" s="93" t="s">
        <v>114</v>
      </c>
      <c r="G312" s="93">
        <v>2017</v>
      </c>
      <c r="H312" s="93">
        <v>65.672605910534529</v>
      </c>
      <c r="I312" s="93">
        <v>64.596005813640517</v>
      </c>
      <c r="J312" s="93">
        <v>130.26861172417506</v>
      </c>
      <c r="K312" s="93">
        <v>0.98360655737704916</v>
      </c>
    </row>
    <row r="313" spans="1:11" x14ac:dyDescent="0.2">
      <c r="A313" s="93">
        <v>555</v>
      </c>
      <c r="B313" s="93" t="s">
        <v>205</v>
      </c>
      <c r="C313" s="93">
        <v>16</v>
      </c>
      <c r="D313" s="93">
        <v>26</v>
      </c>
      <c r="E313" s="93">
        <v>414.45</v>
      </c>
      <c r="F313" s="93" t="s">
        <v>114</v>
      </c>
      <c r="G313" s="93">
        <v>2017</v>
      </c>
      <c r="H313" s="93">
        <v>60.573004569217467</v>
      </c>
      <c r="I313" s="93">
        <v>51.907957024657307</v>
      </c>
      <c r="J313" s="93">
        <v>112.48096159387478</v>
      </c>
      <c r="K313" s="93">
        <v>0.85694869181107713</v>
      </c>
    </row>
    <row r="314" spans="1:11" x14ac:dyDescent="0.2">
      <c r="A314" s="93">
        <v>559</v>
      </c>
      <c r="B314" s="93" t="s">
        <v>205</v>
      </c>
      <c r="C314" s="93">
        <v>17</v>
      </c>
      <c r="D314" s="93">
        <v>26</v>
      </c>
      <c r="E314" s="93">
        <v>414.45</v>
      </c>
      <c r="F314" s="93" t="s">
        <v>114</v>
      </c>
      <c r="G314" s="93">
        <v>2017</v>
      </c>
      <c r="H314" s="93">
        <v>42.450500144074418</v>
      </c>
      <c r="I314" s="93">
        <v>48.367842588399938</v>
      </c>
      <c r="J314" s="93">
        <v>90.818342732474349</v>
      </c>
      <c r="K314" s="93">
        <v>1.1393939393939392</v>
      </c>
    </row>
    <row r="315" spans="1:11" x14ac:dyDescent="0.2">
      <c r="A315" s="93">
        <v>565</v>
      </c>
      <c r="B315" s="93" t="s">
        <v>87</v>
      </c>
      <c r="C315" s="93">
        <v>17</v>
      </c>
      <c r="D315" s="93">
        <v>26</v>
      </c>
      <c r="E315" s="93">
        <v>414.45</v>
      </c>
      <c r="F315" s="93" t="s">
        <v>114</v>
      </c>
      <c r="G315" s="93">
        <v>2017</v>
      </c>
      <c r="H315" s="93">
        <v>50.308078308214853</v>
      </c>
      <c r="I315" s="93">
        <v>54.361740258410279</v>
      </c>
      <c r="J315" s="93">
        <v>104.66981856662514</v>
      </c>
      <c r="K315" s="93">
        <v>1.0805767599660729</v>
      </c>
    </row>
    <row r="316" spans="1:11" x14ac:dyDescent="0.2">
      <c r="A316" s="93">
        <v>569</v>
      </c>
      <c r="B316" s="93" t="s">
        <v>205</v>
      </c>
      <c r="C316" s="93">
        <v>18</v>
      </c>
      <c r="D316" s="93">
        <v>26</v>
      </c>
      <c r="E316" s="93">
        <v>414.45</v>
      </c>
      <c r="F316" s="93" t="s">
        <v>114</v>
      </c>
      <c r="G316" s="93">
        <v>2017</v>
      </c>
      <c r="H316" s="93">
        <v>59.552134359692097</v>
      </c>
      <c r="I316" s="93">
        <v>62.234662934452999</v>
      </c>
      <c r="J316" s="93">
        <v>121.78679729414509</v>
      </c>
      <c r="K316" s="93">
        <v>1.045045045045045</v>
      </c>
    </row>
    <row r="317" spans="1:11" x14ac:dyDescent="0.2">
      <c r="A317" s="93">
        <v>571</v>
      </c>
      <c r="B317" s="93" t="s">
        <v>87</v>
      </c>
      <c r="C317" s="93">
        <v>18</v>
      </c>
      <c r="D317" s="93">
        <v>26</v>
      </c>
      <c r="E317" s="93">
        <v>414.45</v>
      </c>
      <c r="F317" s="93" t="s">
        <v>114</v>
      </c>
      <c r="G317" s="93">
        <v>2017</v>
      </c>
      <c r="H317" s="93"/>
      <c r="I317" s="93"/>
      <c r="J317" s="93"/>
      <c r="K317" s="93"/>
    </row>
    <row r="318" spans="1:11" x14ac:dyDescent="0.2">
      <c r="A318" s="93">
        <v>577</v>
      </c>
      <c r="B318" s="93" t="s">
        <v>87</v>
      </c>
      <c r="C318" s="93">
        <v>19</v>
      </c>
      <c r="D318" s="93">
        <v>26</v>
      </c>
      <c r="E318" s="93">
        <v>414.45</v>
      </c>
      <c r="F318" s="93" t="s">
        <v>114</v>
      </c>
      <c r="G318" s="93">
        <v>2017</v>
      </c>
      <c r="H318" s="93">
        <v>49.363569307586111</v>
      </c>
      <c r="I318" s="93">
        <v>73.146974826470981</v>
      </c>
      <c r="J318" s="93">
        <v>122.51054413405708</v>
      </c>
      <c r="K318" s="93">
        <v>1.4818007662835246</v>
      </c>
    </row>
    <row r="319" spans="1:11" x14ac:dyDescent="0.2">
      <c r="A319" s="93">
        <v>579</v>
      </c>
      <c r="B319" s="93" t="s">
        <v>205</v>
      </c>
      <c r="C319" s="93">
        <v>19</v>
      </c>
      <c r="D319" s="93">
        <v>26</v>
      </c>
      <c r="E319" s="93">
        <v>414.45</v>
      </c>
      <c r="F319" s="93" t="s">
        <v>114</v>
      </c>
      <c r="G319" s="93">
        <v>2017</v>
      </c>
      <c r="H319" s="93">
        <v>45.419066587715989</v>
      </c>
      <c r="I319" s="93">
        <v>52.125388024618253</v>
      </c>
      <c r="J319" s="93">
        <v>97.544454612334249</v>
      </c>
      <c r="K319" s="93">
        <v>1.1476543209876544</v>
      </c>
    </row>
    <row r="320" spans="1:11" x14ac:dyDescent="0.2">
      <c r="A320" s="93">
        <v>586</v>
      </c>
      <c r="B320" s="93" t="s">
        <v>87</v>
      </c>
      <c r="C320" s="93">
        <v>20</v>
      </c>
      <c r="D320" s="93">
        <v>26</v>
      </c>
      <c r="E320" s="93">
        <v>414.45</v>
      </c>
      <c r="F320" s="93" t="s">
        <v>114</v>
      </c>
      <c r="G320" s="93">
        <v>2017</v>
      </c>
      <c r="H320" s="93">
        <v>65.534393735933264</v>
      </c>
      <c r="I320" s="93">
        <v>41.656421992321221</v>
      </c>
      <c r="J320" s="93">
        <v>107.19081572825448</v>
      </c>
      <c r="K320" s="93">
        <v>0.63564213564213567</v>
      </c>
    </row>
    <row r="321" spans="1:11" x14ac:dyDescent="0.2">
      <c r="A321" s="93">
        <v>588</v>
      </c>
      <c r="B321" s="93" t="s">
        <v>205</v>
      </c>
      <c r="C321" s="93">
        <v>20</v>
      </c>
      <c r="D321" s="93">
        <v>26</v>
      </c>
      <c r="E321" s="93">
        <v>414.45</v>
      </c>
      <c r="F321" s="93" t="s">
        <v>114</v>
      </c>
      <c r="G321" s="93">
        <v>2017</v>
      </c>
      <c r="H321" s="93">
        <v>32.337073071626897</v>
      </c>
      <c r="I321" s="93">
        <v>54.685207341023506</v>
      </c>
      <c r="J321" s="93">
        <v>87.022280412650403</v>
      </c>
      <c r="K321" s="93">
        <v>1.6910994764397909</v>
      </c>
    </row>
    <row r="322" spans="1:11" x14ac:dyDescent="0.2">
      <c r="A322" s="93">
        <v>405</v>
      </c>
      <c r="B322" s="93" t="s">
        <v>87</v>
      </c>
      <c r="C322" s="93">
        <v>1</v>
      </c>
      <c r="D322" s="93">
        <v>35</v>
      </c>
      <c r="E322" s="93">
        <v>584</v>
      </c>
      <c r="F322" s="93" t="s">
        <v>113</v>
      </c>
      <c r="G322" s="93">
        <v>2017</v>
      </c>
      <c r="H322" s="93">
        <v>263.86201786522861</v>
      </c>
      <c r="I322" s="93">
        <v>56.669273727685621</v>
      </c>
      <c r="J322" s="93">
        <v>320.53129159291422</v>
      </c>
      <c r="K322" s="93">
        <v>0.21476859074362981</v>
      </c>
    </row>
    <row r="323" spans="1:11" x14ac:dyDescent="0.2">
      <c r="A323" s="93">
        <v>406</v>
      </c>
      <c r="B323" s="93" t="s">
        <v>205</v>
      </c>
      <c r="C323" s="93">
        <v>1</v>
      </c>
      <c r="D323" s="93">
        <v>35</v>
      </c>
      <c r="E323" s="93">
        <v>584</v>
      </c>
      <c r="F323" s="93" t="s">
        <v>113</v>
      </c>
      <c r="G323" s="93">
        <v>2017</v>
      </c>
      <c r="H323" s="93">
        <v>330.75173601765619</v>
      </c>
      <c r="I323" s="93">
        <v>60.76061796845562</v>
      </c>
      <c r="J323" s="93">
        <v>391.5123539861118</v>
      </c>
      <c r="K323" s="93">
        <v>0.18370460787305465</v>
      </c>
    </row>
    <row r="324" spans="1:11" x14ac:dyDescent="0.2">
      <c r="A324" s="93">
        <v>417</v>
      </c>
      <c r="B324" s="93" t="s">
        <v>205</v>
      </c>
      <c r="C324" s="93">
        <v>2</v>
      </c>
      <c r="D324" s="93">
        <v>35</v>
      </c>
      <c r="E324" s="93">
        <v>584</v>
      </c>
      <c r="F324" s="93" t="s">
        <v>113</v>
      </c>
      <c r="G324" s="93">
        <v>2017</v>
      </c>
      <c r="H324" s="93">
        <v>166.097229654633</v>
      </c>
      <c r="I324" s="93">
        <v>71.8313917589429</v>
      </c>
      <c r="J324" s="93">
        <v>237.92862141357591</v>
      </c>
      <c r="K324" s="93">
        <v>0.43246592317224292</v>
      </c>
    </row>
    <row r="325" spans="1:11" x14ac:dyDescent="0.2">
      <c r="A325" s="93">
        <v>419</v>
      </c>
      <c r="B325" s="93" t="s">
        <v>87</v>
      </c>
      <c r="C325" s="93">
        <v>2</v>
      </c>
      <c r="D325" s="93">
        <v>35</v>
      </c>
      <c r="E325" s="93">
        <v>584</v>
      </c>
      <c r="F325" s="93" t="s">
        <v>113</v>
      </c>
      <c r="G325" s="93">
        <v>2017</v>
      </c>
      <c r="H325" s="93">
        <v>296.37537310235501</v>
      </c>
      <c r="I325" s="93">
        <v>60.553262592650775</v>
      </c>
      <c r="J325" s="93">
        <v>356.92863569500577</v>
      </c>
      <c r="K325" s="93">
        <v>0.20431273340561376</v>
      </c>
    </row>
    <row r="326" spans="1:11" x14ac:dyDescent="0.2">
      <c r="A326" s="93">
        <v>426</v>
      </c>
      <c r="B326" s="93" t="s">
        <v>205</v>
      </c>
      <c r="C326" s="93">
        <v>3</v>
      </c>
      <c r="D326" s="93">
        <v>35</v>
      </c>
      <c r="E326" s="93">
        <v>584</v>
      </c>
      <c r="F326" s="93" t="s">
        <v>113</v>
      </c>
      <c r="G326" s="93">
        <v>2017</v>
      </c>
      <c r="H326" s="93">
        <v>369.50756878199695</v>
      </c>
      <c r="I326" s="93">
        <v>61.1395528709808</v>
      </c>
      <c r="J326" s="93">
        <v>430.64712165297777</v>
      </c>
      <c r="K326" s="93">
        <v>0.16546224769499127</v>
      </c>
    </row>
    <row r="327" spans="1:11" x14ac:dyDescent="0.2">
      <c r="A327" s="93">
        <v>430</v>
      </c>
      <c r="B327" s="93" t="s">
        <v>87</v>
      </c>
      <c r="C327" s="93">
        <v>3</v>
      </c>
      <c r="D327" s="93">
        <v>35</v>
      </c>
      <c r="E327" s="93">
        <v>584</v>
      </c>
      <c r="F327" s="93" t="s">
        <v>113</v>
      </c>
      <c r="G327" s="93">
        <v>2017</v>
      </c>
      <c r="H327" s="93">
        <v>276.82871609105501</v>
      </c>
      <c r="I327" s="93">
        <v>59.344941615554546</v>
      </c>
      <c r="J327" s="93">
        <v>336.17365770660956</v>
      </c>
      <c r="K327" s="93">
        <v>0.2143742255266419</v>
      </c>
    </row>
    <row r="328" spans="1:11" x14ac:dyDescent="0.2">
      <c r="A328" s="93">
        <v>432</v>
      </c>
      <c r="B328" s="93" t="s">
        <v>205</v>
      </c>
      <c r="C328" s="93">
        <v>4</v>
      </c>
      <c r="D328" s="93">
        <v>35</v>
      </c>
      <c r="E328" s="93">
        <v>584</v>
      </c>
      <c r="F328" s="93" t="s">
        <v>113</v>
      </c>
      <c r="G328" s="93">
        <v>2017</v>
      </c>
      <c r="H328" s="93">
        <v>380.09097270818745</v>
      </c>
      <c r="I328" s="93">
        <v>54.37368789363191</v>
      </c>
      <c r="J328" s="93">
        <v>434.46466060181933</v>
      </c>
      <c r="K328" s="93">
        <v>0.14305440486053581</v>
      </c>
    </row>
    <row r="329" spans="1:11" x14ac:dyDescent="0.2">
      <c r="A329" s="93">
        <v>435</v>
      </c>
      <c r="B329" s="93" t="s">
        <v>87</v>
      </c>
      <c r="C329" s="93">
        <v>4</v>
      </c>
      <c r="D329" s="93">
        <v>35</v>
      </c>
      <c r="E329" s="93">
        <v>584</v>
      </c>
      <c r="F329" s="93" t="s">
        <v>113</v>
      </c>
      <c r="G329" s="93">
        <v>2017</v>
      </c>
      <c r="H329" s="93">
        <v>267.6696990902729</v>
      </c>
      <c r="I329" s="93">
        <v>48.514291866286278</v>
      </c>
      <c r="J329" s="93">
        <v>316.18399095655917</v>
      </c>
      <c r="K329" s="93">
        <v>0.181246857717446</v>
      </c>
    </row>
    <row r="330" spans="1:11" x14ac:dyDescent="0.2">
      <c r="A330" s="93">
        <v>441</v>
      </c>
      <c r="B330" s="93" t="s">
        <v>205</v>
      </c>
      <c r="C330" s="93">
        <v>5</v>
      </c>
      <c r="D330" s="93">
        <v>35</v>
      </c>
      <c r="E330" s="93">
        <v>584</v>
      </c>
      <c r="F330" s="93" t="s">
        <v>113</v>
      </c>
      <c r="G330" s="93">
        <v>2017</v>
      </c>
      <c r="H330" s="93">
        <v>164.99737578726382</v>
      </c>
      <c r="I330" s="93">
        <v>72.165850244926517</v>
      </c>
      <c r="J330" s="93">
        <v>237.16322603219032</v>
      </c>
      <c r="K330" s="93">
        <v>0.43737574552683894</v>
      </c>
    </row>
    <row r="331" spans="1:11" x14ac:dyDescent="0.2">
      <c r="A331" s="93">
        <v>450</v>
      </c>
      <c r="B331" s="93" t="s">
        <v>87</v>
      </c>
      <c r="C331" s="93">
        <v>5</v>
      </c>
      <c r="D331" s="93">
        <v>35</v>
      </c>
      <c r="E331" s="93">
        <v>584</v>
      </c>
      <c r="F331" s="93" t="s">
        <v>113</v>
      </c>
      <c r="G331" s="93">
        <v>2017</v>
      </c>
      <c r="H331" s="93"/>
      <c r="I331" s="93"/>
      <c r="J331" s="93"/>
      <c r="K331" s="93"/>
    </row>
    <row r="332" spans="1:11" x14ac:dyDescent="0.2">
      <c r="A332" s="93">
        <v>453</v>
      </c>
      <c r="B332" s="93" t="s">
        <v>205</v>
      </c>
      <c r="C332" s="93">
        <v>6</v>
      </c>
      <c r="D332" s="93">
        <v>35</v>
      </c>
      <c r="E332" s="93">
        <v>584</v>
      </c>
      <c r="F332" s="93" t="s">
        <v>113</v>
      </c>
      <c r="G332" s="93">
        <v>2017</v>
      </c>
      <c r="H332" s="93"/>
      <c r="I332" s="93"/>
      <c r="J332" s="93"/>
      <c r="K332" s="93"/>
    </row>
    <row r="333" spans="1:11" x14ac:dyDescent="0.2">
      <c r="A333" s="93">
        <v>456</v>
      </c>
      <c r="B333" s="93" t="s">
        <v>87</v>
      </c>
      <c r="C333" s="93">
        <v>6</v>
      </c>
      <c r="D333" s="93">
        <v>35</v>
      </c>
      <c r="E333" s="93">
        <v>584</v>
      </c>
      <c r="F333" s="93" t="s">
        <v>113</v>
      </c>
      <c r="G333" s="93">
        <v>2017</v>
      </c>
      <c r="H333" s="93">
        <v>404.33062388975623</v>
      </c>
      <c r="I333" s="93">
        <v>50.398342035850781</v>
      </c>
      <c r="J333" s="93">
        <v>454.72896592560699</v>
      </c>
      <c r="K333" s="93">
        <v>0.12464636378765183</v>
      </c>
    </row>
    <row r="334" spans="1:11" x14ac:dyDescent="0.2">
      <c r="A334" s="93">
        <v>463</v>
      </c>
      <c r="B334" s="93" t="s">
        <v>87</v>
      </c>
      <c r="C334" s="93">
        <v>7</v>
      </c>
      <c r="D334" s="93">
        <v>35</v>
      </c>
      <c r="E334" s="93">
        <v>584</v>
      </c>
      <c r="F334" s="93" t="s">
        <v>113</v>
      </c>
      <c r="G334" s="93">
        <v>2017</v>
      </c>
      <c r="H334" s="93">
        <v>358.07115008354634</v>
      </c>
      <c r="I334" s="93">
        <v>49.913597349366619</v>
      </c>
      <c r="J334" s="93">
        <v>407.98474743291297</v>
      </c>
      <c r="K334" s="93">
        <v>0.139395752318277</v>
      </c>
    </row>
    <row r="335" spans="1:11" x14ac:dyDescent="0.2">
      <c r="A335" s="93">
        <v>465</v>
      </c>
      <c r="B335" s="93" t="s">
        <v>205</v>
      </c>
      <c r="C335" s="93">
        <v>7</v>
      </c>
      <c r="D335" s="93">
        <v>35</v>
      </c>
      <c r="E335" s="93">
        <v>584</v>
      </c>
      <c r="F335" s="93" t="s">
        <v>113</v>
      </c>
      <c r="G335" s="93">
        <v>2017</v>
      </c>
      <c r="H335" s="93">
        <v>398.77536738978307</v>
      </c>
      <c r="I335" s="93">
        <v>51.224632610216936</v>
      </c>
      <c r="J335" s="93">
        <v>450</v>
      </c>
      <c r="K335" s="93">
        <v>0.12845485654119504</v>
      </c>
    </row>
    <row r="336" spans="1:11" x14ac:dyDescent="0.2">
      <c r="A336" s="93">
        <v>475</v>
      </c>
      <c r="B336" s="93" t="s">
        <v>87</v>
      </c>
      <c r="C336" s="93">
        <v>8</v>
      </c>
      <c r="D336" s="93">
        <v>35</v>
      </c>
      <c r="E336" s="93">
        <v>584</v>
      </c>
      <c r="F336" s="93" t="s">
        <v>113</v>
      </c>
      <c r="G336" s="93">
        <v>2017</v>
      </c>
      <c r="H336" s="93">
        <v>217.17622644241212</v>
      </c>
      <c r="I336" s="93">
        <v>53.57013585579498</v>
      </c>
      <c r="J336" s="93">
        <v>270.74636229820709</v>
      </c>
      <c r="K336" s="93">
        <v>0.24666666666666662</v>
      </c>
    </row>
    <row r="337" spans="1:11" x14ac:dyDescent="0.2">
      <c r="A337" s="93">
        <v>478</v>
      </c>
      <c r="B337" s="93" t="s">
        <v>205</v>
      </c>
      <c r="C337" s="93">
        <v>8</v>
      </c>
      <c r="D337" s="93">
        <v>35</v>
      </c>
      <c r="E337" s="93">
        <v>584</v>
      </c>
      <c r="F337" s="93" t="s">
        <v>113</v>
      </c>
      <c r="G337" s="93">
        <v>2017</v>
      </c>
      <c r="H337" s="93">
        <v>352.33769491793976</v>
      </c>
      <c r="I337" s="93">
        <v>56.907456065067265</v>
      </c>
      <c r="J337" s="93">
        <v>409.24515098300702</v>
      </c>
      <c r="K337" s="93">
        <v>0.16151395915308223</v>
      </c>
    </row>
    <row r="338" spans="1:11" x14ac:dyDescent="0.2">
      <c r="A338" s="93">
        <v>486</v>
      </c>
      <c r="B338" s="93" t="s">
        <v>87</v>
      </c>
      <c r="C338" s="93">
        <v>9</v>
      </c>
      <c r="D338" s="93">
        <v>35</v>
      </c>
      <c r="E338" s="93">
        <v>584</v>
      </c>
      <c r="F338" s="93" t="s">
        <v>113</v>
      </c>
      <c r="G338" s="93">
        <v>2017</v>
      </c>
      <c r="H338" s="93">
        <v>273.23945673440818</v>
      </c>
      <c r="I338" s="93">
        <v>50.270633095785549</v>
      </c>
      <c r="J338" s="93">
        <v>323.51008983019375</v>
      </c>
      <c r="K338" s="93">
        <v>0.18398013850777478</v>
      </c>
    </row>
    <row r="339" spans="1:11" x14ac:dyDescent="0.2">
      <c r="A339" s="93">
        <v>490</v>
      </c>
      <c r="B339" s="93" t="s">
        <v>205</v>
      </c>
      <c r="C339" s="93">
        <v>9</v>
      </c>
      <c r="D339" s="93">
        <v>35</v>
      </c>
      <c r="E339" s="93">
        <v>584</v>
      </c>
      <c r="F339" s="93" t="s">
        <v>113</v>
      </c>
      <c r="G339" s="93">
        <v>2017</v>
      </c>
      <c r="H339" s="93">
        <v>433.28668066246797</v>
      </c>
      <c r="I339" s="93">
        <v>48.985304408677393</v>
      </c>
      <c r="J339" s="93">
        <v>482.27198507114537</v>
      </c>
      <c r="K339" s="93">
        <v>0.11305518169582771</v>
      </c>
    </row>
    <row r="340" spans="1:11" x14ac:dyDescent="0.2">
      <c r="A340" s="93">
        <v>491</v>
      </c>
      <c r="B340" s="93" t="s">
        <v>87</v>
      </c>
      <c r="C340" s="93">
        <v>10</v>
      </c>
      <c r="D340" s="93">
        <v>35</v>
      </c>
      <c r="E340" s="93">
        <v>584</v>
      </c>
      <c r="F340" s="93" t="s">
        <v>113</v>
      </c>
      <c r="G340" s="93">
        <v>2017</v>
      </c>
      <c r="H340" s="93">
        <v>426.7690281150949</v>
      </c>
      <c r="I340" s="93">
        <v>62.981105668299513</v>
      </c>
      <c r="J340" s="93">
        <v>489.7501337833944</v>
      </c>
      <c r="K340" s="93">
        <v>0.14757656136966482</v>
      </c>
    </row>
    <row r="341" spans="1:11" x14ac:dyDescent="0.2">
      <c r="A341" s="93">
        <v>499</v>
      </c>
      <c r="B341" s="93" t="s">
        <v>205</v>
      </c>
      <c r="C341" s="93">
        <v>10</v>
      </c>
      <c r="D341" s="93">
        <v>35</v>
      </c>
      <c r="E341" s="93">
        <v>584</v>
      </c>
      <c r="F341" s="93" t="s">
        <v>113</v>
      </c>
      <c r="G341" s="93">
        <v>2017</v>
      </c>
      <c r="H341" s="93">
        <v>379.74545136459056</v>
      </c>
      <c r="I341" s="93">
        <v>48.547935619314202</v>
      </c>
      <c r="J341" s="93">
        <v>428.29338698390478</v>
      </c>
      <c r="K341" s="93">
        <v>0.1278433630866686</v>
      </c>
    </row>
    <row r="342" spans="1:11" x14ac:dyDescent="0.2">
      <c r="A342" s="93">
        <v>502</v>
      </c>
      <c r="B342" s="93" t="s">
        <v>87</v>
      </c>
      <c r="C342" s="93">
        <v>11</v>
      </c>
      <c r="D342" s="93">
        <v>35</v>
      </c>
      <c r="E342" s="93">
        <v>584</v>
      </c>
      <c r="F342" s="93" t="s">
        <v>113</v>
      </c>
      <c r="G342" s="93">
        <v>2017</v>
      </c>
      <c r="H342" s="93">
        <v>205.86681138515584</v>
      </c>
      <c r="I342" s="93">
        <v>57.482755173447963</v>
      </c>
      <c r="J342" s="93">
        <v>263.34956655860378</v>
      </c>
      <c r="K342" s="93">
        <v>0.27922303156434275</v>
      </c>
    </row>
    <row r="343" spans="1:11" x14ac:dyDescent="0.2">
      <c r="A343" s="93">
        <v>510</v>
      </c>
      <c r="B343" s="93" t="s">
        <v>205</v>
      </c>
      <c r="C343" s="93">
        <v>11</v>
      </c>
      <c r="D343" s="93">
        <v>35</v>
      </c>
      <c r="E343" s="93">
        <v>584</v>
      </c>
      <c r="F343" s="93" t="s">
        <v>113</v>
      </c>
      <c r="G343" s="93">
        <v>2017</v>
      </c>
      <c r="H343" s="93">
        <v>187.69369189243227</v>
      </c>
      <c r="I343" s="93">
        <v>65.813589256556355</v>
      </c>
      <c r="J343" s="93">
        <v>253.50728114898862</v>
      </c>
      <c r="K343" s="93">
        <v>0.35064358632933862</v>
      </c>
    </row>
    <row r="344" spans="1:11" x14ac:dyDescent="0.2">
      <c r="A344" s="93">
        <v>515</v>
      </c>
      <c r="B344" s="93" t="s">
        <v>205</v>
      </c>
      <c r="C344" s="93">
        <v>12</v>
      </c>
      <c r="D344" s="93">
        <v>35</v>
      </c>
      <c r="E344" s="93">
        <v>584</v>
      </c>
      <c r="F344" s="93" t="s">
        <v>113</v>
      </c>
      <c r="G344" s="93">
        <v>2017</v>
      </c>
      <c r="H344" s="93">
        <v>267.11135595491561</v>
      </c>
      <c r="I344" s="93">
        <v>47.496389381058023</v>
      </c>
      <c r="J344" s="93">
        <v>314.60774533597362</v>
      </c>
      <c r="K344" s="93">
        <v>0.17781493868450393</v>
      </c>
    </row>
    <row r="345" spans="1:11" x14ac:dyDescent="0.2">
      <c r="A345" s="93">
        <v>517</v>
      </c>
      <c r="B345" s="93" t="s">
        <v>87</v>
      </c>
      <c r="C345" s="93">
        <v>12</v>
      </c>
      <c r="D345" s="93">
        <v>35</v>
      </c>
      <c r="E345" s="93">
        <v>584</v>
      </c>
      <c r="F345" s="93" t="s">
        <v>113</v>
      </c>
      <c r="G345" s="93">
        <v>2017</v>
      </c>
      <c r="H345" s="93">
        <v>347.60725628465309</v>
      </c>
      <c r="I345" s="93">
        <v>56.386930074823709</v>
      </c>
      <c r="J345" s="93">
        <v>403.99418635947677</v>
      </c>
      <c r="K345" s="93">
        <v>0.16221447928765001</v>
      </c>
    </row>
    <row r="346" spans="1:11" x14ac:dyDescent="0.2">
      <c r="A346" s="93">
        <v>524</v>
      </c>
      <c r="B346" s="93" t="s">
        <v>87</v>
      </c>
      <c r="C346" s="93">
        <v>13</v>
      </c>
      <c r="D346" s="93">
        <v>35</v>
      </c>
      <c r="E346" s="93">
        <v>584</v>
      </c>
      <c r="F346" s="93" t="s">
        <v>113</v>
      </c>
      <c r="G346" s="93">
        <v>2017</v>
      </c>
      <c r="H346" s="93">
        <v>186.3191042687194</v>
      </c>
      <c r="I346" s="93">
        <v>56.732980105968203</v>
      </c>
      <c r="J346" s="93">
        <v>243.05208437468761</v>
      </c>
      <c r="K346" s="93">
        <v>0.30449362843729033</v>
      </c>
    </row>
    <row r="347" spans="1:11" x14ac:dyDescent="0.2">
      <c r="A347" s="93">
        <v>526</v>
      </c>
      <c r="B347" s="93" t="s">
        <v>205</v>
      </c>
      <c r="C347" s="93">
        <v>13</v>
      </c>
      <c r="D347" s="93">
        <v>35</v>
      </c>
      <c r="E347" s="93">
        <v>584</v>
      </c>
      <c r="F347" s="93" t="s">
        <v>113</v>
      </c>
      <c r="G347" s="93">
        <v>2017</v>
      </c>
      <c r="H347" s="93">
        <v>344.44078541143546</v>
      </c>
      <c r="I347" s="93">
        <v>48.436449457319675</v>
      </c>
      <c r="J347" s="93">
        <v>392.87723486875512</v>
      </c>
      <c r="K347" s="93">
        <v>0.14062344388009163</v>
      </c>
    </row>
    <row r="348" spans="1:11" x14ac:dyDescent="0.2">
      <c r="A348" s="93">
        <v>533</v>
      </c>
      <c r="B348" s="93" t="s">
        <v>205</v>
      </c>
      <c r="C348" s="93">
        <v>14</v>
      </c>
      <c r="D348" s="93">
        <v>35</v>
      </c>
      <c r="E348" s="93">
        <v>584</v>
      </c>
      <c r="F348" s="93" t="s">
        <v>113</v>
      </c>
      <c r="G348" s="93">
        <v>2017</v>
      </c>
      <c r="H348" s="93">
        <v>377.67669699090266</v>
      </c>
      <c r="I348" s="93">
        <v>47.0258922323303</v>
      </c>
      <c r="J348" s="93">
        <v>424.70258922323296</v>
      </c>
      <c r="K348" s="93">
        <v>0.12451361867704282</v>
      </c>
    </row>
    <row r="349" spans="1:11" x14ac:dyDescent="0.2">
      <c r="A349" s="93">
        <v>535</v>
      </c>
      <c r="B349" s="93" t="s">
        <v>87</v>
      </c>
      <c r="C349" s="93">
        <v>14</v>
      </c>
      <c r="D349" s="93">
        <v>35</v>
      </c>
      <c r="E349" s="93">
        <v>584</v>
      </c>
      <c r="F349" s="93" t="s">
        <v>113</v>
      </c>
      <c r="G349" s="93">
        <v>2017</v>
      </c>
      <c r="H349" s="93">
        <v>313.22603219034289</v>
      </c>
      <c r="I349" s="93">
        <v>63.33100069979006</v>
      </c>
      <c r="J349" s="93">
        <v>376.55703289013297</v>
      </c>
      <c r="K349" s="93">
        <v>0.20218945487042</v>
      </c>
    </row>
    <row r="350" spans="1:11" x14ac:dyDescent="0.2">
      <c r="A350" s="93">
        <v>542</v>
      </c>
      <c r="B350" s="93" t="s">
        <v>205</v>
      </c>
      <c r="C350" s="93">
        <v>15</v>
      </c>
      <c r="D350" s="93">
        <v>35</v>
      </c>
      <c r="E350" s="93">
        <v>584</v>
      </c>
      <c r="F350" s="93" t="s">
        <v>113</v>
      </c>
      <c r="G350" s="93">
        <v>2017</v>
      </c>
      <c r="H350" s="93">
        <v>366.00861846709142</v>
      </c>
      <c r="I350" s="93">
        <v>48.555608755969693</v>
      </c>
      <c r="J350" s="93">
        <v>414.5642272230611</v>
      </c>
      <c r="K350" s="93">
        <v>0.13266247379454926</v>
      </c>
    </row>
    <row r="351" spans="1:11" x14ac:dyDescent="0.2">
      <c r="A351" s="93">
        <v>544</v>
      </c>
      <c r="B351" s="93" t="s">
        <v>87</v>
      </c>
      <c r="C351" s="93">
        <v>15</v>
      </c>
      <c r="D351" s="93">
        <v>35</v>
      </c>
      <c r="E351" s="93">
        <v>584</v>
      </c>
      <c r="F351" s="93" t="s">
        <v>113</v>
      </c>
      <c r="G351" s="93">
        <v>2017</v>
      </c>
      <c r="H351" s="93">
        <v>369.90902729181244</v>
      </c>
      <c r="I351" s="93">
        <v>61.651504548635401</v>
      </c>
      <c r="J351" s="93">
        <v>431.56053184044782</v>
      </c>
      <c r="K351" s="93">
        <v>0.16666666666666666</v>
      </c>
    </row>
    <row r="352" spans="1:11" x14ac:dyDescent="0.2">
      <c r="A352" s="93">
        <v>405</v>
      </c>
      <c r="B352" s="93" t="s">
        <v>87</v>
      </c>
      <c r="C352" s="93">
        <v>1</v>
      </c>
      <c r="D352" s="93">
        <v>35</v>
      </c>
      <c r="E352" s="93">
        <v>584</v>
      </c>
      <c r="F352" s="93" t="s">
        <v>114</v>
      </c>
      <c r="G352" s="93">
        <v>2017</v>
      </c>
      <c r="H352" s="93">
        <v>63.788555740970011</v>
      </c>
      <c r="I352" s="93">
        <v>48.379716854174518</v>
      </c>
      <c r="J352" s="93">
        <v>112.16827259514453</v>
      </c>
      <c r="K352" s="93">
        <v>0.75843881856540096</v>
      </c>
    </row>
    <row r="353" spans="1:11" x14ac:dyDescent="0.2">
      <c r="A353" s="93">
        <v>406</v>
      </c>
      <c r="B353" s="93" t="s">
        <v>205</v>
      </c>
      <c r="C353" s="93">
        <v>1</v>
      </c>
      <c r="D353" s="93">
        <v>35</v>
      </c>
      <c r="E353" s="93">
        <v>584</v>
      </c>
      <c r="F353" s="93" t="s">
        <v>114</v>
      </c>
      <c r="G353" s="93">
        <v>2017</v>
      </c>
      <c r="H353" s="93">
        <v>68.852225688225744</v>
      </c>
      <c r="I353" s="93">
        <v>43.588618329755306</v>
      </c>
      <c r="J353" s="93">
        <v>112.44084401798105</v>
      </c>
      <c r="K353" s="93">
        <v>0.63307493540051663</v>
      </c>
    </row>
    <row r="354" spans="1:11" x14ac:dyDescent="0.2">
      <c r="A354" s="93">
        <v>417</v>
      </c>
      <c r="B354" s="93" t="s">
        <v>205</v>
      </c>
      <c r="C354" s="93">
        <v>2</v>
      </c>
      <c r="D354" s="93">
        <v>35</v>
      </c>
      <c r="E354" s="93">
        <v>584</v>
      </c>
      <c r="F354" s="93" t="s">
        <v>114</v>
      </c>
      <c r="G354" s="93">
        <v>2017</v>
      </c>
      <c r="H354" s="93">
        <v>42.181789907472208</v>
      </c>
      <c r="I354" s="93">
        <v>44.644014203146469</v>
      </c>
      <c r="J354" s="93">
        <v>86.825804110618677</v>
      </c>
      <c r="K354" s="93">
        <v>1.0583717357910907</v>
      </c>
    </row>
    <row r="355" spans="1:11" x14ac:dyDescent="0.2">
      <c r="A355" s="93">
        <v>419</v>
      </c>
      <c r="B355" s="93" t="s">
        <v>87</v>
      </c>
      <c r="C355" s="93">
        <v>2</v>
      </c>
      <c r="D355" s="93">
        <v>35</v>
      </c>
      <c r="E355" s="93">
        <v>584</v>
      </c>
      <c r="F355" s="93" t="s">
        <v>114</v>
      </c>
      <c r="G355" s="93">
        <v>2017</v>
      </c>
      <c r="H355" s="93">
        <v>69.830745691546767</v>
      </c>
      <c r="I355" s="93">
        <v>48.748087438175332</v>
      </c>
      <c r="J355" s="93">
        <v>118.5788331297221</v>
      </c>
      <c r="K355" s="93">
        <v>0.69808917197452247</v>
      </c>
    </row>
    <row r="356" spans="1:11" x14ac:dyDescent="0.2">
      <c r="A356" s="93">
        <v>426</v>
      </c>
      <c r="B356" s="93" t="s">
        <v>205</v>
      </c>
      <c r="C356" s="93">
        <v>3</v>
      </c>
      <c r="D356" s="93">
        <v>35</v>
      </c>
      <c r="E356" s="93">
        <v>584</v>
      </c>
      <c r="F356" s="93" t="s">
        <v>114</v>
      </c>
      <c r="G356" s="93">
        <v>2017</v>
      </c>
      <c r="H356" s="93">
        <v>76.87971386361869</v>
      </c>
      <c r="I356" s="93">
        <v>39.201202602182313</v>
      </c>
      <c r="J356" s="93">
        <v>116.08091646580101</v>
      </c>
      <c r="K356" s="93">
        <v>0.50990307627475773</v>
      </c>
    </row>
    <row r="357" spans="1:11" x14ac:dyDescent="0.2">
      <c r="A357" s="93">
        <v>430</v>
      </c>
      <c r="B357" s="93" t="s">
        <v>87</v>
      </c>
      <c r="C357" s="93">
        <v>3</v>
      </c>
      <c r="D357" s="93">
        <v>35</v>
      </c>
      <c r="E357" s="93">
        <v>584</v>
      </c>
      <c r="F357" s="93" t="s">
        <v>114</v>
      </c>
      <c r="G357" s="93">
        <v>2017</v>
      </c>
      <c r="H357" s="93">
        <v>98.891385216014143</v>
      </c>
      <c r="I357" s="93">
        <v>66.664211262936917</v>
      </c>
      <c r="J357" s="93">
        <v>165.55559647895106</v>
      </c>
      <c r="K357" s="93">
        <v>0.67411545623836133</v>
      </c>
    </row>
    <row r="358" spans="1:11" x14ac:dyDescent="0.2">
      <c r="A358" s="93">
        <v>432</v>
      </c>
      <c r="B358" s="93" t="s">
        <v>205</v>
      </c>
      <c r="C358" s="93">
        <v>4</v>
      </c>
      <c r="D358" s="93">
        <v>35</v>
      </c>
      <c r="E358" s="93">
        <v>584</v>
      </c>
      <c r="F358" s="93" t="s">
        <v>114</v>
      </c>
      <c r="G358" s="93">
        <v>2017</v>
      </c>
      <c r="H358" s="93">
        <v>85.060688689944726</v>
      </c>
      <c r="I358" s="93">
        <v>51.880987427909552</v>
      </c>
      <c r="J358" s="93">
        <v>136.94167611785429</v>
      </c>
      <c r="K358" s="93">
        <v>0.60992907801418439</v>
      </c>
    </row>
    <row r="359" spans="1:11" x14ac:dyDescent="0.2">
      <c r="A359" s="93">
        <v>435</v>
      </c>
      <c r="B359" s="93" t="s">
        <v>87</v>
      </c>
      <c r="C359" s="93">
        <v>4</v>
      </c>
      <c r="D359" s="93">
        <v>35</v>
      </c>
      <c r="E359" s="93">
        <v>584</v>
      </c>
      <c r="F359" s="93" t="s">
        <v>114</v>
      </c>
      <c r="G359" s="93">
        <v>2017</v>
      </c>
      <c r="H359" s="93">
        <v>73.580866916395692</v>
      </c>
      <c r="I359" s="93">
        <v>52.14122037898435</v>
      </c>
      <c r="J359" s="93">
        <v>125.72208729538005</v>
      </c>
      <c r="K359" s="93">
        <v>0.7086247086247085</v>
      </c>
    </row>
    <row r="360" spans="1:11" x14ac:dyDescent="0.2">
      <c r="A360" s="93">
        <v>441</v>
      </c>
      <c r="B360" s="93" t="s">
        <v>205</v>
      </c>
      <c r="C360" s="93">
        <v>5</v>
      </c>
      <c r="D360" s="93">
        <v>35</v>
      </c>
      <c r="E360" s="93">
        <v>584</v>
      </c>
      <c r="F360" s="93" t="s">
        <v>114</v>
      </c>
      <c r="G360" s="93">
        <v>2017</v>
      </c>
      <c r="H360" s="93">
        <v>37.311533812583498</v>
      </c>
      <c r="I360" s="93">
        <v>45.804440486036007</v>
      </c>
      <c r="J360" s="93">
        <v>83.115974298619506</v>
      </c>
      <c r="K360" s="93">
        <v>1.2276214833759591</v>
      </c>
    </row>
    <row r="361" spans="1:11" x14ac:dyDescent="0.2">
      <c r="A361" s="93">
        <v>450</v>
      </c>
      <c r="B361" s="93" t="s">
        <v>87</v>
      </c>
      <c r="C361" s="93">
        <v>5</v>
      </c>
      <c r="D361" s="93">
        <v>35</v>
      </c>
      <c r="E361" s="93">
        <v>584</v>
      </c>
      <c r="F361" s="93" t="s">
        <v>114</v>
      </c>
      <c r="G361" s="93">
        <v>2017</v>
      </c>
      <c r="H361" s="93"/>
      <c r="I361" s="93"/>
      <c r="J361" s="93"/>
      <c r="K361" s="93"/>
    </row>
    <row r="362" spans="1:11" x14ac:dyDescent="0.2">
      <c r="A362" s="93">
        <v>453</v>
      </c>
      <c r="B362" s="93" t="s">
        <v>205</v>
      </c>
      <c r="C362" s="93">
        <v>6</v>
      </c>
      <c r="D362" s="93">
        <v>35</v>
      </c>
      <c r="E362" s="93">
        <v>584</v>
      </c>
      <c r="F362" s="93" t="s">
        <v>114</v>
      </c>
      <c r="G362" s="93">
        <v>2017</v>
      </c>
      <c r="H362" s="93"/>
      <c r="I362" s="93"/>
      <c r="J362" s="93"/>
      <c r="K362" s="93"/>
    </row>
    <row r="363" spans="1:11" x14ac:dyDescent="0.2">
      <c r="A363" s="93">
        <v>456</v>
      </c>
      <c r="B363" s="93" t="s">
        <v>87</v>
      </c>
      <c r="C363" s="93">
        <v>6</v>
      </c>
      <c r="D363" s="93">
        <v>35</v>
      </c>
      <c r="E363" s="93">
        <v>584</v>
      </c>
      <c r="F363" s="93" t="s">
        <v>114</v>
      </c>
      <c r="G363" s="93">
        <v>2017</v>
      </c>
      <c r="H363" s="93">
        <v>85.286913925822262</v>
      </c>
      <c r="I363" s="93">
        <v>45.486354093771872</v>
      </c>
      <c r="J363" s="93">
        <v>130.77326801959413</v>
      </c>
      <c r="K363" s="93">
        <v>0.53333333333333333</v>
      </c>
    </row>
    <row r="364" spans="1:11" x14ac:dyDescent="0.2">
      <c r="A364" s="93">
        <v>463</v>
      </c>
      <c r="B364" s="93" t="s">
        <v>87</v>
      </c>
      <c r="C364" s="93">
        <v>7</v>
      </c>
      <c r="D364" s="93">
        <v>35</v>
      </c>
      <c r="E364" s="93">
        <v>584</v>
      </c>
      <c r="F364" s="93" t="s">
        <v>114</v>
      </c>
      <c r="G364" s="93">
        <v>2017</v>
      </c>
      <c r="H364" s="93">
        <v>104.4638531517468</v>
      </c>
      <c r="I364" s="93">
        <v>52.955267265974058</v>
      </c>
      <c r="J364" s="93">
        <v>157.41912041772088</v>
      </c>
      <c r="K364" s="93">
        <v>0.50692431561996776</v>
      </c>
    </row>
    <row r="365" spans="1:11" x14ac:dyDescent="0.2">
      <c r="A365" s="93">
        <v>465</v>
      </c>
      <c r="B365" s="93" t="s">
        <v>205</v>
      </c>
      <c r="C365" s="93">
        <v>7</v>
      </c>
      <c r="D365" s="93">
        <v>35</v>
      </c>
      <c r="E365" s="93">
        <v>584</v>
      </c>
      <c r="F365" s="93" t="s">
        <v>114</v>
      </c>
      <c r="G365" s="93">
        <v>2017</v>
      </c>
      <c r="H365" s="93">
        <v>88.605771209813526</v>
      </c>
      <c r="I365" s="93">
        <v>50.42604865599143</v>
      </c>
      <c r="J365" s="93">
        <v>139.03181986580495</v>
      </c>
      <c r="K365" s="93">
        <v>0.56910569105691045</v>
      </c>
    </row>
    <row r="366" spans="1:11" x14ac:dyDescent="0.2">
      <c r="A366" s="93">
        <v>475</v>
      </c>
      <c r="B366" s="93" t="s">
        <v>87</v>
      </c>
      <c r="C366" s="93">
        <v>8</v>
      </c>
      <c r="D366" s="93">
        <v>35</v>
      </c>
      <c r="E366" s="93">
        <v>584</v>
      </c>
      <c r="F366" s="93" t="s">
        <v>114</v>
      </c>
      <c r="G366" s="93">
        <v>2017</v>
      </c>
      <c r="H366" s="93">
        <v>47.331255168903866</v>
      </c>
      <c r="I366" s="93">
        <v>43.76868757554552</v>
      </c>
      <c r="J366" s="93">
        <v>91.099942744449379</v>
      </c>
      <c r="K366" s="93">
        <v>0.9247311827956991</v>
      </c>
    </row>
    <row r="367" spans="1:11" x14ac:dyDescent="0.2">
      <c r="A367" s="93">
        <v>478</v>
      </c>
      <c r="B367" s="93" t="s">
        <v>205</v>
      </c>
      <c r="C367" s="93">
        <v>8</v>
      </c>
      <c r="D367" s="93">
        <v>35</v>
      </c>
      <c r="E367" s="93">
        <v>584</v>
      </c>
      <c r="F367" s="93" t="s">
        <v>114</v>
      </c>
      <c r="G367" s="93">
        <v>2017</v>
      </c>
      <c r="H367" s="93">
        <v>58.864693533116537</v>
      </c>
      <c r="I367" s="93">
        <v>45.143319749173287</v>
      </c>
      <c r="J367" s="93">
        <v>104.00801328228982</v>
      </c>
      <c r="K367" s="93">
        <v>0.76689976689976691</v>
      </c>
    </row>
    <row r="368" spans="1:11" x14ac:dyDescent="0.2">
      <c r="A368" s="93">
        <v>486</v>
      </c>
      <c r="B368" s="93" t="s">
        <v>87</v>
      </c>
      <c r="C368" s="93">
        <v>9</v>
      </c>
      <c r="D368" s="93">
        <v>35</v>
      </c>
      <c r="E368" s="93">
        <v>584</v>
      </c>
      <c r="F368" s="93" t="s">
        <v>114</v>
      </c>
      <c r="G368" s="93">
        <v>2017</v>
      </c>
      <c r="H368" s="93">
        <v>56.465818875027139</v>
      </c>
      <c r="I368" s="93">
        <v>45.003740257233176</v>
      </c>
      <c r="J368" s="93">
        <v>101.46955913226031</v>
      </c>
      <c r="K368" s="93">
        <v>0.79700854700854717</v>
      </c>
    </row>
    <row r="369" spans="1:11" x14ac:dyDescent="0.2">
      <c r="A369" s="93">
        <v>490</v>
      </c>
      <c r="B369" s="93" t="s">
        <v>205</v>
      </c>
      <c r="C369" s="93">
        <v>9</v>
      </c>
      <c r="D369" s="93">
        <v>35</v>
      </c>
      <c r="E369" s="93">
        <v>584</v>
      </c>
      <c r="F369" s="93" t="s">
        <v>114</v>
      </c>
      <c r="G369" s="93">
        <v>2017</v>
      </c>
      <c r="H369" s="93">
        <v>87.765337065547001</v>
      </c>
      <c r="I369" s="93">
        <v>45.291967965166009</v>
      </c>
      <c r="J369" s="93">
        <v>133.057305030713</v>
      </c>
      <c r="K369" s="93">
        <v>0.5160575858250277</v>
      </c>
    </row>
    <row r="370" spans="1:11" x14ac:dyDescent="0.2">
      <c r="A370" s="93">
        <v>491</v>
      </c>
      <c r="B370" s="93" t="s">
        <v>87</v>
      </c>
      <c r="C370" s="93">
        <v>10</v>
      </c>
      <c r="D370" s="93">
        <v>35</v>
      </c>
      <c r="E370" s="93">
        <v>584</v>
      </c>
      <c r="F370" s="93" t="s">
        <v>114</v>
      </c>
      <c r="G370" s="93">
        <v>2017</v>
      </c>
      <c r="H370" s="93">
        <v>85.755523342997108</v>
      </c>
      <c r="I370" s="93">
        <v>44.986504048785363</v>
      </c>
      <c r="J370" s="93">
        <v>130.74202739178247</v>
      </c>
      <c r="K370" s="93">
        <v>0.52459016393442615</v>
      </c>
    </row>
    <row r="371" spans="1:11" x14ac:dyDescent="0.2">
      <c r="A371" s="93">
        <v>499</v>
      </c>
      <c r="B371" s="93" t="s">
        <v>205</v>
      </c>
      <c r="C371" s="93">
        <v>10</v>
      </c>
      <c r="D371" s="93">
        <v>35</v>
      </c>
      <c r="E371" s="93">
        <v>584</v>
      </c>
      <c r="F371" s="93" t="s">
        <v>114</v>
      </c>
      <c r="G371" s="93">
        <v>2017</v>
      </c>
      <c r="H371" s="93">
        <v>77.637086232620774</v>
      </c>
      <c r="I371" s="93">
        <v>39.874830003829047</v>
      </c>
      <c r="J371" s="93">
        <v>117.51191623644982</v>
      </c>
      <c r="K371" s="93">
        <v>0.51360544217687087</v>
      </c>
    </row>
    <row r="372" spans="1:11" x14ac:dyDescent="0.2">
      <c r="A372" s="93">
        <v>502</v>
      </c>
      <c r="B372" s="93" t="s">
        <v>87</v>
      </c>
      <c r="C372" s="93">
        <v>11</v>
      </c>
      <c r="D372" s="93">
        <v>35</v>
      </c>
      <c r="E372" s="93">
        <v>584</v>
      </c>
      <c r="F372" s="93" t="s">
        <v>114</v>
      </c>
      <c r="G372" s="93">
        <v>2017</v>
      </c>
      <c r="H372" s="93">
        <v>66.510219347988695</v>
      </c>
      <c r="I372" s="93">
        <v>70.340966675514593</v>
      </c>
      <c r="J372" s="93">
        <v>136.85118602350329</v>
      </c>
      <c r="K372" s="93">
        <v>1.0575963718820864</v>
      </c>
    </row>
    <row r="373" spans="1:11" x14ac:dyDescent="0.2">
      <c r="A373" s="93">
        <v>510</v>
      </c>
      <c r="B373" s="93" t="s">
        <v>205</v>
      </c>
      <c r="C373" s="93">
        <v>11</v>
      </c>
      <c r="D373" s="93">
        <v>35</v>
      </c>
      <c r="E373" s="93">
        <v>584</v>
      </c>
      <c r="F373" s="93" t="s">
        <v>114</v>
      </c>
      <c r="G373" s="93">
        <v>2017</v>
      </c>
      <c r="H373" s="93">
        <v>127.61449342974886</v>
      </c>
      <c r="I373" s="93">
        <v>132.50654433299638</v>
      </c>
      <c r="J373" s="93">
        <v>260.12103776274523</v>
      </c>
      <c r="K373" s="93">
        <v>1.0383346026910381</v>
      </c>
    </row>
    <row r="374" spans="1:11" x14ac:dyDescent="0.2">
      <c r="A374" s="93">
        <v>515</v>
      </c>
      <c r="B374" s="93" t="s">
        <v>205</v>
      </c>
      <c r="C374" s="93">
        <v>12</v>
      </c>
      <c r="D374" s="93">
        <v>35</v>
      </c>
      <c r="E374" s="93">
        <v>584</v>
      </c>
      <c r="F374" s="93" t="s">
        <v>114</v>
      </c>
      <c r="G374" s="93">
        <v>2017</v>
      </c>
      <c r="H374" s="93">
        <v>124.00517132995697</v>
      </c>
      <c r="I374" s="93">
        <v>58.414678986134675</v>
      </c>
      <c r="J374" s="93">
        <v>182.41985031609164</v>
      </c>
      <c r="K374" s="93">
        <v>0.47106647537063606</v>
      </c>
    </row>
    <row r="375" spans="1:11" x14ac:dyDescent="0.2">
      <c r="A375" s="93">
        <v>517</v>
      </c>
      <c r="B375" s="93" t="s">
        <v>87</v>
      </c>
      <c r="C375" s="93">
        <v>12</v>
      </c>
      <c r="D375" s="93">
        <v>35</v>
      </c>
      <c r="E375" s="93">
        <v>584</v>
      </c>
      <c r="F375" s="93" t="s">
        <v>114</v>
      </c>
      <c r="G375" s="93">
        <v>2017</v>
      </c>
      <c r="H375" s="93">
        <v>67.370697881544629</v>
      </c>
      <c r="I375" s="93">
        <v>47.585724282715184</v>
      </c>
      <c r="J375" s="93">
        <v>114.95642216425981</v>
      </c>
      <c r="K375" s="93">
        <v>0.70632672332389046</v>
      </c>
    </row>
    <row r="376" spans="1:11" x14ac:dyDescent="0.2">
      <c r="A376" s="93">
        <v>524</v>
      </c>
      <c r="B376" s="93" t="s">
        <v>87</v>
      </c>
      <c r="C376" s="93">
        <v>13</v>
      </c>
      <c r="D376" s="93">
        <v>35</v>
      </c>
      <c r="E376" s="93">
        <v>584</v>
      </c>
      <c r="F376" s="93" t="s">
        <v>114</v>
      </c>
      <c r="G376" s="93">
        <v>2017</v>
      </c>
      <c r="H376" s="93">
        <v>50.929165694736028</v>
      </c>
      <c r="I376" s="93">
        <v>48.855713656273487</v>
      </c>
      <c r="J376" s="93">
        <v>99.784879351009522</v>
      </c>
      <c r="K376" s="93">
        <v>0.95928753180661563</v>
      </c>
    </row>
    <row r="377" spans="1:11" x14ac:dyDescent="0.2">
      <c r="A377" s="93">
        <v>526</v>
      </c>
      <c r="B377" s="93" t="s">
        <v>205</v>
      </c>
      <c r="C377" s="93">
        <v>13</v>
      </c>
      <c r="D377" s="93">
        <v>35</v>
      </c>
      <c r="E377" s="93">
        <v>584</v>
      </c>
      <c r="F377" s="93" t="s">
        <v>114</v>
      </c>
      <c r="G377" s="93">
        <v>2017</v>
      </c>
      <c r="H377" s="93">
        <v>73.897830650804764</v>
      </c>
      <c r="I377" s="93">
        <v>45.276417074877536</v>
      </c>
      <c r="J377" s="93">
        <v>119.17424772568231</v>
      </c>
      <c r="K377" s="93">
        <v>0.61268939393939392</v>
      </c>
    </row>
    <row r="378" spans="1:11" x14ac:dyDescent="0.2">
      <c r="A378" s="93">
        <v>533</v>
      </c>
      <c r="B378" s="93" t="s">
        <v>205</v>
      </c>
      <c r="C378" s="93">
        <v>14</v>
      </c>
      <c r="D378" s="93">
        <v>35</v>
      </c>
      <c r="E378" s="93">
        <v>584</v>
      </c>
      <c r="F378" s="93" t="s">
        <v>114</v>
      </c>
      <c r="G378" s="93">
        <v>2017</v>
      </c>
      <c r="H378" s="93">
        <v>78.545401896672374</v>
      </c>
      <c r="I378" s="93">
        <v>50.191839000024132</v>
      </c>
      <c r="J378" s="93">
        <v>128.73724089669651</v>
      </c>
      <c r="K378" s="93">
        <v>0.63901689708141329</v>
      </c>
    </row>
    <row r="379" spans="1:11" x14ac:dyDescent="0.2">
      <c r="A379" s="93">
        <v>535</v>
      </c>
      <c r="B379" s="93" t="s">
        <v>87</v>
      </c>
      <c r="C379" s="93">
        <v>14</v>
      </c>
      <c r="D379" s="93">
        <v>35</v>
      </c>
      <c r="E379" s="93">
        <v>584</v>
      </c>
      <c r="F379" s="93" t="s">
        <v>114</v>
      </c>
      <c r="G379" s="93">
        <v>2017</v>
      </c>
      <c r="H379" s="93">
        <v>67.752401552261603</v>
      </c>
      <c r="I379" s="93">
        <v>50.448501813092442</v>
      </c>
      <c r="J379" s="93">
        <v>118.20090336535404</v>
      </c>
      <c r="K379" s="93">
        <v>0.74460093896713619</v>
      </c>
    </row>
    <row r="380" spans="1:11" x14ac:dyDescent="0.2">
      <c r="A380" s="93">
        <v>542</v>
      </c>
      <c r="B380" s="93" t="s">
        <v>205</v>
      </c>
      <c r="C380" s="93">
        <v>15</v>
      </c>
      <c r="D380" s="93">
        <v>35</v>
      </c>
      <c r="E380" s="93">
        <v>584</v>
      </c>
      <c r="F380" s="93" t="s">
        <v>114</v>
      </c>
      <c r="G380" s="93">
        <v>2017</v>
      </c>
      <c r="H380" s="93">
        <v>81.839854823214054</v>
      </c>
      <c r="I380" s="93">
        <v>40.979231654232542</v>
      </c>
      <c r="J380" s="93">
        <v>122.8190864774466</v>
      </c>
      <c r="K380" s="93">
        <v>0.50072463768115938</v>
      </c>
    </row>
    <row r="381" spans="1:11" x14ac:dyDescent="0.2">
      <c r="A381" s="93">
        <v>544</v>
      </c>
      <c r="B381" s="93" t="s">
        <v>87</v>
      </c>
      <c r="C381" s="93">
        <v>15</v>
      </c>
      <c r="D381" s="93">
        <v>35</v>
      </c>
      <c r="E381" s="93">
        <v>584</v>
      </c>
      <c r="F381" s="93" t="s">
        <v>114</v>
      </c>
      <c r="G381" s="93">
        <v>2017</v>
      </c>
      <c r="H381" s="93">
        <v>81.875437368789378</v>
      </c>
      <c r="I381" s="93">
        <v>40.460589095998479</v>
      </c>
      <c r="J381" s="93">
        <v>122.33602646478786</v>
      </c>
      <c r="K381" s="93">
        <v>0.49417249417249415</v>
      </c>
    </row>
    <row r="382" spans="1:11" x14ac:dyDescent="0.2">
      <c r="A382" s="93">
        <v>407</v>
      </c>
      <c r="B382" s="93" t="s">
        <v>87</v>
      </c>
      <c r="C382" s="93">
        <v>1</v>
      </c>
      <c r="D382" s="93">
        <v>48</v>
      </c>
      <c r="E382" s="93">
        <v>819</v>
      </c>
      <c r="F382" s="93" t="s">
        <v>113</v>
      </c>
      <c r="G382" s="93">
        <v>2017</v>
      </c>
      <c r="H382" s="93">
        <v>447.21218378936504</v>
      </c>
      <c r="I382" s="93">
        <v>43.778352275498754</v>
      </c>
      <c r="J382" s="93">
        <v>490.99053606486382</v>
      </c>
      <c r="K382" s="93">
        <v>9.7891680643741499E-2</v>
      </c>
    </row>
    <row r="383" spans="1:11" x14ac:dyDescent="0.2">
      <c r="A383" s="93">
        <v>408</v>
      </c>
      <c r="B383" s="93" t="s">
        <v>205</v>
      </c>
      <c r="C383" s="93">
        <v>1</v>
      </c>
      <c r="D383" s="93">
        <v>48</v>
      </c>
      <c r="E383" s="93">
        <v>819</v>
      </c>
      <c r="F383" s="93" t="s">
        <v>113</v>
      </c>
      <c r="G383" s="93">
        <v>2017</v>
      </c>
      <c r="H383" s="93">
        <v>606.51255282127772</v>
      </c>
      <c r="I383" s="93">
        <v>37.342351863594736</v>
      </c>
      <c r="J383" s="93">
        <v>643.85490468487251</v>
      </c>
      <c r="K383" s="93">
        <v>6.1568967847230163E-2</v>
      </c>
    </row>
    <row r="384" spans="1:11" x14ac:dyDescent="0.2">
      <c r="A384" s="93">
        <v>414</v>
      </c>
      <c r="B384" s="93" t="s">
        <v>205</v>
      </c>
      <c r="C384" s="93">
        <v>2</v>
      </c>
      <c r="D384" s="93">
        <v>48</v>
      </c>
      <c r="E384" s="93">
        <v>819</v>
      </c>
      <c r="F384" s="93" t="s">
        <v>113</v>
      </c>
      <c r="G384" s="93">
        <v>2017</v>
      </c>
      <c r="H384" s="93"/>
      <c r="I384" s="93"/>
      <c r="J384" s="93"/>
      <c r="K384" s="93"/>
    </row>
    <row r="385" spans="1:11" x14ac:dyDescent="0.2">
      <c r="A385" s="93">
        <v>418</v>
      </c>
      <c r="B385" s="93" t="s">
        <v>87</v>
      </c>
      <c r="C385" s="93">
        <v>2</v>
      </c>
      <c r="D385" s="93">
        <v>48</v>
      </c>
      <c r="E385" s="93">
        <v>819</v>
      </c>
      <c r="F385" s="93" t="s">
        <v>113</v>
      </c>
      <c r="G385" s="93">
        <v>2017</v>
      </c>
      <c r="H385" s="93"/>
      <c r="I385" s="93"/>
      <c r="J385" s="93"/>
      <c r="K385" s="93"/>
    </row>
    <row r="386" spans="1:11" x14ac:dyDescent="0.2">
      <c r="A386" s="93">
        <v>423</v>
      </c>
      <c r="B386" s="93" t="s">
        <v>87</v>
      </c>
      <c r="C386" s="93">
        <v>3</v>
      </c>
      <c r="D386" s="93">
        <v>48</v>
      </c>
      <c r="E386" s="93">
        <v>819</v>
      </c>
      <c r="F386" s="93" t="s">
        <v>113</v>
      </c>
      <c r="G386" s="93">
        <v>2017</v>
      </c>
      <c r="H386" s="93">
        <v>484.84147188150888</v>
      </c>
      <c r="I386" s="93">
        <v>42.802790107799623</v>
      </c>
      <c r="J386" s="93">
        <v>527.64426198930846</v>
      </c>
      <c r="K386" s="93">
        <v>8.828203153021584E-2</v>
      </c>
    </row>
    <row r="387" spans="1:11" x14ac:dyDescent="0.2">
      <c r="A387" s="93">
        <v>429</v>
      </c>
      <c r="B387" s="93" t="s">
        <v>205</v>
      </c>
      <c r="C387" s="93">
        <v>3</v>
      </c>
      <c r="D387" s="93">
        <v>48</v>
      </c>
      <c r="E387" s="93">
        <v>819</v>
      </c>
      <c r="F387" s="93" t="s">
        <v>113</v>
      </c>
      <c r="G387" s="93">
        <v>2017</v>
      </c>
      <c r="H387" s="93">
        <v>569.27133269415151</v>
      </c>
      <c r="I387" s="93">
        <v>44.04837394691549</v>
      </c>
      <c r="J387" s="93">
        <v>613.319706641067</v>
      </c>
      <c r="K387" s="93">
        <v>7.7376764676434284E-2</v>
      </c>
    </row>
    <row r="388" spans="1:11" x14ac:dyDescent="0.2">
      <c r="A388" s="93">
        <v>433</v>
      </c>
      <c r="B388" s="93" t="s">
        <v>205</v>
      </c>
      <c r="C388" s="93">
        <v>4</v>
      </c>
      <c r="D388" s="93">
        <v>48</v>
      </c>
      <c r="E388" s="93">
        <v>819</v>
      </c>
      <c r="F388" s="93" t="s">
        <v>113</v>
      </c>
      <c r="G388" s="93">
        <v>2017</v>
      </c>
      <c r="H388" s="93">
        <v>548.3927940657012</v>
      </c>
      <c r="I388" s="93">
        <v>45.33368932794891</v>
      </c>
      <c r="J388" s="93">
        <v>593.72648339365014</v>
      </c>
      <c r="K388" s="93">
        <v>8.2666456996730017E-2</v>
      </c>
    </row>
    <row r="389" spans="1:11" x14ac:dyDescent="0.2">
      <c r="A389" s="93">
        <v>434</v>
      </c>
      <c r="B389" s="93" t="s">
        <v>87</v>
      </c>
      <c r="C389" s="93">
        <v>4</v>
      </c>
      <c r="D389" s="93">
        <v>48</v>
      </c>
      <c r="E389" s="93">
        <v>819</v>
      </c>
      <c r="F389" s="93" t="s">
        <v>113</v>
      </c>
      <c r="G389" s="93">
        <v>2017</v>
      </c>
      <c r="H389" s="93">
        <v>519.52410006101286</v>
      </c>
      <c r="I389" s="93">
        <v>38.565746238542687</v>
      </c>
      <c r="J389" s="93">
        <v>558.08984629955557</v>
      </c>
      <c r="K389" s="93">
        <v>7.4232833922456207E-2</v>
      </c>
    </row>
    <row r="390" spans="1:11" x14ac:dyDescent="0.2">
      <c r="A390" s="93">
        <v>445</v>
      </c>
      <c r="B390" s="93" t="s">
        <v>205</v>
      </c>
      <c r="C390" s="93">
        <v>5</v>
      </c>
      <c r="D390" s="93">
        <v>48</v>
      </c>
      <c r="E390" s="93">
        <v>819</v>
      </c>
      <c r="F390" s="93" t="s">
        <v>113</v>
      </c>
      <c r="G390" s="93">
        <v>2017</v>
      </c>
      <c r="H390" s="93">
        <v>551.75529168817764</v>
      </c>
      <c r="I390" s="93">
        <v>44.327105994829516</v>
      </c>
      <c r="J390" s="93">
        <v>596.08239768300712</v>
      </c>
      <c r="K390" s="93">
        <v>8.0338343215892186E-2</v>
      </c>
    </row>
    <row r="391" spans="1:11" x14ac:dyDescent="0.2">
      <c r="A391" s="93">
        <v>446</v>
      </c>
      <c r="B391" s="93" t="s">
        <v>87</v>
      </c>
      <c r="C391" s="93">
        <v>5</v>
      </c>
      <c r="D391" s="93">
        <v>48</v>
      </c>
      <c r="E391" s="93">
        <v>819</v>
      </c>
      <c r="F391" s="93" t="s">
        <v>113</v>
      </c>
      <c r="G391" s="93">
        <v>2017</v>
      </c>
      <c r="H391" s="93"/>
      <c r="I391" s="93"/>
      <c r="J391" s="93"/>
      <c r="K391" s="93"/>
    </row>
    <row r="392" spans="1:11" x14ac:dyDescent="0.2">
      <c r="A392" s="93">
        <v>451</v>
      </c>
      <c r="B392" s="93" t="s">
        <v>205</v>
      </c>
      <c r="C392" s="93">
        <v>6</v>
      </c>
      <c r="D392" s="93">
        <v>48</v>
      </c>
      <c r="E392" s="93">
        <v>819</v>
      </c>
      <c r="F392" s="93" t="s">
        <v>113</v>
      </c>
      <c r="G392" s="93">
        <v>2017</v>
      </c>
      <c r="H392" s="93">
        <v>431.5809097688292</v>
      </c>
      <c r="I392" s="93">
        <v>75.447990793583699</v>
      </c>
      <c r="J392" s="93">
        <v>507.0289005624129</v>
      </c>
      <c r="K392" s="93">
        <v>0.17481772035282203</v>
      </c>
    </row>
    <row r="393" spans="1:11" x14ac:dyDescent="0.2">
      <c r="A393" s="93">
        <v>458</v>
      </c>
      <c r="B393" s="93" t="s">
        <v>87</v>
      </c>
      <c r="C393" s="93">
        <v>6</v>
      </c>
      <c r="D393" s="93">
        <v>48</v>
      </c>
      <c r="E393" s="93">
        <v>819</v>
      </c>
      <c r="F393" s="93" t="s">
        <v>113</v>
      </c>
      <c r="G393" s="93">
        <v>2017</v>
      </c>
      <c r="H393" s="93">
        <v>500.4121040857176</v>
      </c>
      <c r="I393" s="93">
        <v>36.990065525258927</v>
      </c>
      <c r="J393" s="93">
        <v>537.40216961097656</v>
      </c>
      <c r="K393" s="93">
        <v>7.3919206236711554E-2</v>
      </c>
    </row>
    <row r="394" spans="1:11" x14ac:dyDescent="0.2">
      <c r="A394" s="93">
        <v>464</v>
      </c>
      <c r="B394" s="93" t="s">
        <v>87</v>
      </c>
      <c r="C394" s="93">
        <v>7</v>
      </c>
      <c r="D394" s="93">
        <v>48</v>
      </c>
      <c r="E394" s="93">
        <v>819</v>
      </c>
      <c r="F394" s="93" t="s">
        <v>113</v>
      </c>
      <c r="G394" s="93">
        <v>2017</v>
      </c>
      <c r="H394" s="93">
        <v>625.68639414276981</v>
      </c>
      <c r="I394" s="93">
        <v>38.565746238542687</v>
      </c>
      <c r="J394" s="93">
        <v>664.25214038131253</v>
      </c>
      <c r="K394" s="93">
        <v>6.1637501789343227E-2</v>
      </c>
    </row>
    <row r="395" spans="1:11" x14ac:dyDescent="0.2">
      <c r="A395" s="93">
        <v>467</v>
      </c>
      <c r="B395" s="93" t="s">
        <v>205</v>
      </c>
      <c r="C395" s="93">
        <v>7</v>
      </c>
      <c r="D395" s="93">
        <v>48</v>
      </c>
      <c r="E395" s="93">
        <v>819</v>
      </c>
      <c r="F395" s="93" t="s">
        <v>113</v>
      </c>
      <c r="G395" s="93">
        <v>2017</v>
      </c>
      <c r="H395" s="93">
        <v>469.18852959121421</v>
      </c>
      <c r="I395" s="93">
        <v>45.483368882227481</v>
      </c>
      <c r="J395" s="93">
        <v>514.67189847344173</v>
      </c>
      <c r="K395" s="93">
        <v>9.6940496226229952E-2</v>
      </c>
    </row>
    <row r="396" spans="1:11" x14ac:dyDescent="0.2">
      <c r="A396" s="93">
        <v>472</v>
      </c>
      <c r="B396" s="93" t="s">
        <v>205</v>
      </c>
      <c r="C396" s="93">
        <v>8</v>
      </c>
      <c r="D396" s="93">
        <v>48</v>
      </c>
      <c r="E396" s="93">
        <v>819</v>
      </c>
      <c r="F396" s="93" t="s">
        <v>113</v>
      </c>
      <c r="G396" s="93">
        <v>2017</v>
      </c>
      <c r="H396" s="93"/>
      <c r="I396" s="93"/>
      <c r="J396" s="93"/>
      <c r="K396" s="93"/>
    </row>
    <row r="397" spans="1:11" x14ac:dyDescent="0.2">
      <c r="A397" s="93">
        <v>477</v>
      </c>
      <c r="B397" s="93" t="s">
        <v>87</v>
      </c>
      <c r="C397" s="93">
        <v>8</v>
      </c>
      <c r="D397" s="93">
        <v>48</v>
      </c>
      <c r="E397" s="93">
        <v>819</v>
      </c>
      <c r="F397" s="93" t="s">
        <v>113</v>
      </c>
      <c r="G397" s="93">
        <v>2017</v>
      </c>
      <c r="H397" s="93"/>
      <c r="I397" s="93"/>
      <c r="J397" s="93"/>
      <c r="K397" s="93"/>
    </row>
    <row r="398" spans="1:11" x14ac:dyDescent="0.2">
      <c r="A398" s="93">
        <v>481</v>
      </c>
      <c r="B398" s="93" t="s">
        <v>205</v>
      </c>
      <c r="C398" s="93">
        <v>9</v>
      </c>
      <c r="D398" s="93">
        <v>48</v>
      </c>
      <c r="E398" s="93">
        <v>819</v>
      </c>
      <c r="F398" s="93" t="s">
        <v>113</v>
      </c>
      <c r="G398" s="93">
        <v>2017</v>
      </c>
      <c r="H398" s="93">
        <v>618.27276180828176</v>
      </c>
      <c r="I398" s="93">
        <v>39.84159079216569</v>
      </c>
      <c r="J398" s="93">
        <v>658.11435260044743</v>
      </c>
      <c r="K398" s="93">
        <v>6.4440152070810525E-2</v>
      </c>
    </row>
    <row r="399" spans="1:11" x14ac:dyDescent="0.2">
      <c r="A399" s="93">
        <v>482</v>
      </c>
      <c r="B399" s="93" t="s">
        <v>87</v>
      </c>
      <c r="C399" s="93">
        <v>9</v>
      </c>
      <c r="D399" s="93">
        <v>48</v>
      </c>
      <c r="E399" s="93">
        <v>819</v>
      </c>
      <c r="F399" s="93" t="s">
        <v>113</v>
      </c>
      <c r="G399" s="93">
        <v>2017</v>
      </c>
      <c r="H399" s="93">
        <v>547.89505796217213</v>
      </c>
      <c r="I399" s="93">
        <v>36.72104686689341</v>
      </c>
      <c r="J399" s="93">
        <v>584.61610482906553</v>
      </c>
      <c r="K399" s="93">
        <v>6.7022044337236408E-2</v>
      </c>
    </row>
    <row r="400" spans="1:11" x14ac:dyDescent="0.2">
      <c r="A400" s="93">
        <v>496</v>
      </c>
      <c r="B400" s="93" t="s">
        <v>87</v>
      </c>
      <c r="C400" s="93">
        <v>10</v>
      </c>
      <c r="D400" s="93">
        <v>48</v>
      </c>
      <c r="E400" s="93">
        <v>819</v>
      </c>
      <c r="F400" s="93" t="s">
        <v>113</v>
      </c>
      <c r="G400" s="93">
        <v>2017</v>
      </c>
      <c r="H400" s="93">
        <v>526.91017036654625</v>
      </c>
      <c r="I400" s="93">
        <v>36.583581288717625</v>
      </c>
      <c r="J400" s="93">
        <v>563.49375165526385</v>
      </c>
      <c r="K400" s="93">
        <v>6.9430395058171251E-2</v>
      </c>
    </row>
    <row r="401" spans="1:11" x14ac:dyDescent="0.2">
      <c r="A401" s="93">
        <v>498</v>
      </c>
      <c r="B401" s="93" t="s">
        <v>205</v>
      </c>
      <c r="C401" s="93">
        <v>10</v>
      </c>
      <c r="D401" s="93">
        <v>48</v>
      </c>
      <c r="E401" s="93">
        <v>819</v>
      </c>
      <c r="F401" s="93" t="s">
        <v>113</v>
      </c>
      <c r="G401" s="93">
        <v>2017</v>
      </c>
      <c r="H401" s="93">
        <v>636.31758895783196</v>
      </c>
      <c r="I401" s="93">
        <v>43.969323171534199</v>
      </c>
      <c r="J401" s="93">
        <v>680.2869121293661</v>
      </c>
      <c r="K401" s="93">
        <v>6.9099650763304613E-2</v>
      </c>
    </row>
    <row r="402" spans="1:11" x14ac:dyDescent="0.2">
      <c r="A402" s="93">
        <v>501</v>
      </c>
      <c r="B402" s="93" t="s">
        <v>87</v>
      </c>
      <c r="C402" s="93">
        <v>11</v>
      </c>
      <c r="D402" s="93">
        <v>48</v>
      </c>
      <c r="E402" s="93">
        <v>819</v>
      </c>
      <c r="F402" s="93" t="s">
        <v>113</v>
      </c>
      <c r="G402" s="93">
        <v>2017</v>
      </c>
      <c r="H402" s="93">
        <v>578.85906040268458</v>
      </c>
      <c r="I402" s="93">
        <v>38.164353319711601</v>
      </c>
      <c r="J402" s="93">
        <v>617.02341372239619</v>
      </c>
      <c r="K402" s="93">
        <v>6.5930303126226414E-2</v>
      </c>
    </row>
    <row r="403" spans="1:11" x14ac:dyDescent="0.2">
      <c r="A403" s="93">
        <v>504</v>
      </c>
      <c r="B403" s="93" t="s">
        <v>205</v>
      </c>
      <c r="C403" s="93">
        <v>11</v>
      </c>
      <c r="D403" s="93">
        <v>48</v>
      </c>
      <c r="E403" s="93">
        <v>819</v>
      </c>
      <c r="F403" s="93" t="s">
        <v>113</v>
      </c>
      <c r="G403" s="93">
        <v>2017</v>
      </c>
      <c r="H403" s="93">
        <v>510.45431078988128</v>
      </c>
      <c r="I403" s="93">
        <v>39.266377249890247</v>
      </c>
      <c r="J403" s="93">
        <v>549.72068803977152</v>
      </c>
      <c r="K403" s="93">
        <v>7.6924371917104842E-2</v>
      </c>
    </row>
    <row r="404" spans="1:11" x14ac:dyDescent="0.2">
      <c r="A404" s="93">
        <v>512</v>
      </c>
      <c r="B404" s="93" t="s">
        <v>205</v>
      </c>
      <c r="C404" s="93">
        <v>12</v>
      </c>
      <c r="D404" s="93">
        <v>48</v>
      </c>
      <c r="E404" s="93">
        <v>819</v>
      </c>
      <c r="F404" s="93" t="s">
        <v>113</v>
      </c>
      <c r="G404" s="93">
        <v>2017</v>
      </c>
      <c r="H404" s="93"/>
      <c r="I404" s="93"/>
      <c r="J404" s="93"/>
      <c r="K404" s="93"/>
    </row>
    <row r="405" spans="1:11" x14ac:dyDescent="0.2">
      <c r="A405" s="93">
        <v>520</v>
      </c>
      <c r="B405" s="93" t="s">
        <v>87</v>
      </c>
      <c r="C405" s="93">
        <v>12</v>
      </c>
      <c r="D405" s="93">
        <v>48</v>
      </c>
      <c r="E405" s="93">
        <v>819</v>
      </c>
      <c r="F405" s="93" t="s">
        <v>113</v>
      </c>
      <c r="G405" s="93">
        <v>2017</v>
      </c>
      <c r="H405" s="93"/>
      <c r="I405" s="93"/>
      <c r="J405" s="93"/>
      <c r="K405" s="93"/>
    </row>
    <row r="406" spans="1:11" x14ac:dyDescent="0.2">
      <c r="A406" s="93">
        <v>523</v>
      </c>
      <c r="B406" s="93" t="s">
        <v>205</v>
      </c>
      <c r="C406" s="93">
        <v>13</v>
      </c>
      <c r="D406" s="93">
        <v>48</v>
      </c>
      <c r="E406" s="93">
        <v>819</v>
      </c>
      <c r="F406" s="93" t="s">
        <v>113</v>
      </c>
      <c r="G406" s="93">
        <v>2017</v>
      </c>
      <c r="H406" s="93">
        <v>563.45332519829174</v>
      </c>
      <c r="I406" s="93">
        <v>37.989277684902291</v>
      </c>
      <c r="J406" s="93">
        <v>601.44260288319401</v>
      </c>
      <c r="K406" s="93">
        <v>6.7422226448895339E-2</v>
      </c>
    </row>
    <row r="407" spans="1:11" x14ac:dyDescent="0.2">
      <c r="A407" s="93">
        <v>525</v>
      </c>
      <c r="B407" s="93" t="s">
        <v>87</v>
      </c>
      <c r="C407" s="93">
        <v>13</v>
      </c>
      <c r="D407" s="93">
        <v>48</v>
      </c>
      <c r="E407" s="93">
        <v>819</v>
      </c>
      <c r="F407" s="93" t="s">
        <v>113</v>
      </c>
      <c r="G407" s="93">
        <v>2017</v>
      </c>
      <c r="H407" s="93">
        <v>533.49490430027345</v>
      </c>
      <c r="I407" s="93">
        <v>40.395500129171658</v>
      </c>
      <c r="J407" s="93">
        <v>573.89040442944508</v>
      </c>
      <c r="K407" s="93">
        <v>7.5718624120981987E-2</v>
      </c>
    </row>
    <row r="408" spans="1:11" x14ac:dyDescent="0.2">
      <c r="A408" s="93">
        <v>537</v>
      </c>
      <c r="B408" s="93" t="s">
        <v>87</v>
      </c>
      <c r="C408" s="93">
        <v>14</v>
      </c>
      <c r="D408" s="93">
        <v>48</v>
      </c>
      <c r="E408" s="93">
        <v>819</v>
      </c>
      <c r="F408" s="93" t="s">
        <v>113</v>
      </c>
      <c r="G408" s="93">
        <v>2017</v>
      </c>
      <c r="H408" s="93"/>
      <c r="I408" s="93"/>
      <c r="J408" s="93"/>
      <c r="K408" s="93"/>
    </row>
    <row r="409" spans="1:11" x14ac:dyDescent="0.2">
      <c r="A409" s="93">
        <v>540</v>
      </c>
      <c r="B409" s="93" t="s">
        <v>205</v>
      </c>
      <c r="C409" s="93">
        <v>14</v>
      </c>
      <c r="D409" s="93">
        <v>48</v>
      </c>
      <c r="E409" s="93">
        <v>819</v>
      </c>
      <c r="F409" s="93" t="s">
        <v>113</v>
      </c>
      <c r="G409" s="93">
        <v>2017</v>
      </c>
      <c r="H409" s="93"/>
      <c r="I409" s="93"/>
      <c r="J409" s="93"/>
      <c r="K409" s="93"/>
    </row>
    <row r="410" spans="1:11" x14ac:dyDescent="0.2">
      <c r="A410" s="93">
        <v>545</v>
      </c>
      <c r="B410" s="93" t="s">
        <v>205</v>
      </c>
      <c r="C410" s="93">
        <v>15</v>
      </c>
      <c r="D410" s="93">
        <v>48</v>
      </c>
      <c r="E410" s="93">
        <v>819</v>
      </c>
      <c r="F410" s="93" t="s">
        <v>113</v>
      </c>
      <c r="G410" s="93">
        <v>2017</v>
      </c>
      <c r="H410" s="93"/>
      <c r="I410" s="93"/>
      <c r="J410" s="93"/>
      <c r="K410" s="93"/>
    </row>
    <row r="411" spans="1:11" x14ac:dyDescent="0.2">
      <c r="A411" s="93">
        <v>549</v>
      </c>
      <c r="B411" s="93" t="s">
        <v>87</v>
      </c>
      <c r="C411" s="93">
        <v>15</v>
      </c>
      <c r="D411" s="93">
        <v>48</v>
      </c>
      <c r="E411" s="93">
        <v>819</v>
      </c>
      <c r="F411" s="93" t="s">
        <v>113</v>
      </c>
      <c r="G411" s="93">
        <v>2017</v>
      </c>
      <c r="H411" s="93">
        <v>472.37996902426431</v>
      </c>
      <c r="I411" s="93">
        <v>41.888200575581685</v>
      </c>
      <c r="J411" s="93">
        <v>514.26816959984603</v>
      </c>
      <c r="K411" s="93">
        <v>8.8674802748526474E-2</v>
      </c>
    </row>
    <row r="412" spans="1:11" x14ac:dyDescent="0.2">
      <c r="A412" s="93">
        <v>407</v>
      </c>
      <c r="B412" s="93" t="s">
        <v>87</v>
      </c>
      <c r="C412" s="93">
        <v>1</v>
      </c>
      <c r="D412" s="93">
        <v>48</v>
      </c>
      <c r="E412" s="93">
        <v>819</v>
      </c>
      <c r="F412" s="93" t="s">
        <v>114</v>
      </c>
      <c r="G412" s="93">
        <v>2017</v>
      </c>
      <c r="H412" s="93">
        <v>124.34084372003835</v>
      </c>
      <c r="I412" s="93">
        <v>46.992481203007522</v>
      </c>
      <c r="J412" s="93">
        <v>171.33332492304586</v>
      </c>
      <c r="K412" s="93">
        <v>0.37793278376664557</v>
      </c>
    </row>
    <row r="413" spans="1:11" x14ac:dyDescent="0.2">
      <c r="A413" s="93">
        <v>408</v>
      </c>
      <c r="B413" s="93" t="s">
        <v>205</v>
      </c>
      <c r="C413" s="93">
        <v>1</v>
      </c>
      <c r="D413" s="93">
        <v>48</v>
      </c>
      <c r="E413" s="93">
        <v>819</v>
      </c>
      <c r="F413" s="93" t="s">
        <v>114</v>
      </c>
      <c r="G413" s="93">
        <v>2017</v>
      </c>
      <c r="H413" s="93">
        <v>182.24947928720204</v>
      </c>
      <c r="I413" s="93">
        <v>47.449325432401118</v>
      </c>
      <c r="J413" s="93">
        <v>229.69880471960315</v>
      </c>
      <c r="K413" s="93">
        <v>0.2603536954836892</v>
      </c>
    </row>
    <row r="414" spans="1:11" x14ac:dyDescent="0.2">
      <c r="A414" s="93">
        <v>414</v>
      </c>
      <c r="B414" s="93" t="s">
        <v>205</v>
      </c>
      <c r="C414" s="93">
        <v>2</v>
      </c>
      <c r="D414" s="93">
        <v>48</v>
      </c>
      <c r="E414" s="93">
        <v>819</v>
      </c>
      <c r="F414" s="93" t="s">
        <v>114</v>
      </c>
      <c r="G414" s="93">
        <v>2017</v>
      </c>
      <c r="H414" s="93"/>
      <c r="I414" s="93"/>
      <c r="J414" s="93"/>
      <c r="K414" s="93"/>
    </row>
    <row r="415" spans="1:11" x14ac:dyDescent="0.2">
      <c r="A415" s="93">
        <v>418</v>
      </c>
      <c r="B415" s="93" t="s">
        <v>87</v>
      </c>
      <c r="C415" s="93">
        <v>2</v>
      </c>
      <c r="D415" s="93">
        <v>48</v>
      </c>
      <c r="E415" s="93">
        <v>819</v>
      </c>
      <c r="F415" s="93" t="s">
        <v>114</v>
      </c>
      <c r="G415" s="93">
        <v>2017</v>
      </c>
      <c r="H415" s="93"/>
      <c r="I415" s="93"/>
      <c r="J415" s="93"/>
      <c r="K415" s="93"/>
    </row>
    <row r="416" spans="1:11" x14ac:dyDescent="0.2">
      <c r="A416" s="93">
        <v>423</v>
      </c>
      <c r="B416" s="93" t="s">
        <v>87</v>
      </c>
      <c r="C416" s="93">
        <v>3</v>
      </c>
      <c r="D416" s="93">
        <v>48</v>
      </c>
      <c r="E416" s="93">
        <v>819</v>
      </c>
      <c r="F416" s="93" t="s">
        <v>114</v>
      </c>
      <c r="G416" s="93">
        <v>2017</v>
      </c>
      <c r="H416" s="93">
        <v>126.46035297042009</v>
      </c>
      <c r="I416" s="93">
        <v>51.081519058690908</v>
      </c>
      <c r="J416" s="93">
        <v>177.541872029111</v>
      </c>
      <c r="K416" s="93">
        <v>0.40393307355894548</v>
      </c>
    </row>
    <row r="417" spans="1:11" x14ac:dyDescent="0.2">
      <c r="A417" s="93">
        <v>429</v>
      </c>
      <c r="B417" s="93" t="s">
        <v>205</v>
      </c>
      <c r="C417" s="93">
        <v>3</v>
      </c>
      <c r="D417" s="93">
        <v>48</v>
      </c>
      <c r="E417" s="93">
        <v>819</v>
      </c>
      <c r="F417" s="93" t="s">
        <v>114</v>
      </c>
      <c r="G417" s="93">
        <v>2017</v>
      </c>
      <c r="H417" s="93">
        <v>141.71860019175455</v>
      </c>
      <c r="I417" s="93">
        <v>41.896910952078997</v>
      </c>
      <c r="J417" s="93">
        <v>183.61551114383354</v>
      </c>
      <c r="K417" s="93">
        <v>0.29563452429949022</v>
      </c>
    </row>
    <row r="418" spans="1:11" x14ac:dyDescent="0.2">
      <c r="A418" s="93">
        <v>433</v>
      </c>
      <c r="B418" s="93" t="s">
        <v>205</v>
      </c>
      <c r="C418" s="93">
        <v>4</v>
      </c>
      <c r="D418" s="93">
        <v>48</v>
      </c>
      <c r="E418" s="93">
        <v>819</v>
      </c>
      <c r="F418" s="93" t="s">
        <v>114</v>
      </c>
      <c r="G418" s="93">
        <v>2017</v>
      </c>
      <c r="H418" s="93">
        <v>158.60453336710145</v>
      </c>
      <c r="I418" s="93">
        <v>44.926478505880524</v>
      </c>
      <c r="J418" s="93">
        <v>203.53101187298199</v>
      </c>
      <c r="K418" s="93">
        <v>0.2832609986115277</v>
      </c>
    </row>
    <row r="419" spans="1:11" x14ac:dyDescent="0.2">
      <c r="A419" s="93">
        <v>434</v>
      </c>
      <c r="B419" s="93" t="s">
        <v>87</v>
      </c>
      <c r="C419" s="93">
        <v>4</v>
      </c>
      <c r="D419" s="93">
        <v>48</v>
      </c>
      <c r="E419" s="93">
        <v>819</v>
      </c>
      <c r="F419" s="93" t="s">
        <v>114</v>
      </c>
      <c r="G419" s="93">
        <v>2017</v>
      </c>
      <c r="H419" s="93">
        <v>128.42023748064017</v>
      </c>
      <c r="I419" s="93">
        <v>52.436466513828591</v>
      </c>
      <c r="J419" s="93">
        <v>180.85670399446877</v>
      </c>
      <c r="K419" s="93">
        <v>0.40831933924537078</v>
      </c>
    </row>
    <row r="420" spans="1:11" x14ac:dyDescent="0.2">
      <c r="A420" s="93">
        <v>445</v>
      </c>
      <c r="B420" s="93" t="s">
        <v>205</v>
      </c>
      <c r="C420" s="93">
        <v>5</v>
      </c>
      <c r="D420" s="93">
        <v>48</v>
      </c>
      <c r="E420" s="93">
        <v>819</v>
      </c>
      <c r="F420" s="93" t="s">
        <v>114</v>
      </c>
      <c r="G420" s="93">
        <v>2017</v>
      </c>
      <c r="H420" s="93">
        <v>128.32463335819043</v>
      </c>
      <c r="I420" s="93">
        <v>49.202658587566646</v>
      </c>
      <c r="J420" s="93">
        <v>177.52729194575707</v>
      </c>
      <c r="K420" s="93">
        <v>0.38342333268335221</v>
      </c>
    </row>
    <row r="421" spans="1:11" x14ac:dyDescent="0.2">
      <c r="A421" s="93">
        <v>446</v>
      </c>
      <c r="B421" s="93" t="s">
        <v>87</v>
      </c>
      <c r="C421" s="93">
        <v>5</v>
      </c>
      <c r="D421" s="93">
        <v>48</v>
      </c>
      <c r="E421" s="93">
        <v>819</v>
      </c>
      <c r="F421" s="93" t="s">
        <v>114</v>
      </c>
      <c r="G421" s="93">
        <v>2017</v>
      </c>
      <c r="H421" s="93"/>
      <c r="I421" s="93"/>
      <c r="J421" s="93"/>
      <c r="K421" s="93"/>
    </row>
    <row r="422" spans="1:11" x14ac:dyDescent="0.2">
      <c r="A422" s="93">
        <v>451</v>
      </c>
      <c r="B422" s="93" t="s">
        <v>205</v>
      </c>
      <c r="C422" s="93">
        <v>6</v>
      </c>
      <c r="D422" s="93">
        <v>48</v>
      </c>
      <c r="E422" s="93">
        <v>819</v>
      </c>
      <c r="F422" s="93" t="s">
        <v>114</v>
      </c>
      <c r="G422" s="93">
        <v>2017</v>
      </c>
      <c r="H422" s="93">
        <v>122.11036539895602</v>
      </c>
      <c r="I422" s="93">
        <v>43.683505953639113</v>
      </c>
      <c r="J422" s="93">
        <v>165.79387135259515</v>
      </c>
      <c r="K422" s="93">
        <v>0.35773790219132851</v>
      </c>
    </row>
    <row r="423" spans="1:11" x14ac:dyDescent="0.2">
      <c r="A423" s="93">
        <v>458</v>
      </c>
      <c r="B423" s="93" t="s">
        <v>87</v>
      </c>
      <c r="C423" s="93">
        <v>6</v>
      </c>
      <c r="D423" s="93">
        <v>48</v>
      </c>
      <c r="E423" s="93">
        <v>819</v>
      </c>
      <c r="F423" s="93" t="s">
        <v>114</v>
      </c>
      <c r="G423" s="93">
        <v>2017</v>
      </c>
      <c r="H423" s="93">
        <v>147.0588235294118</v>
      </c>
      <c r="I423" s="93">
        <v>48.864187399753817</v>
      </c>
      <c r="J423" s="93">
        <v>195.92301092916563</v>
      </c>
      <c r="K423" s="93">
        <v>0.33227647431832591</v>
      </c>
    </row>
    <row r="424" spans="1:11" x14ac:dyDescent="0.2">
      <c r="A424" s="93">
        <v>464</v>
      </c>
      <c r="B424" s="93" t="s">
        <v>87</v>
      </c>
      <c r="C424" s="93">
        <v>7</v>
      </c>
      <c r="D424" s="93">
        <v>48</v>
      </c>
      <c r="E424" s="93">
        <v>819</v>
      </c>
      <c r="F424" s="93" t="s">
        <v>114</v>
      </c>
      <c r="G424" s="93">
        <v>2017</v>
      </c>
      <c r="H424" s="93">
        <v>146.81208053691273</v>
      </c>
      <c r="I424" s="93">
        <v>40.311622429567898</v>
      </c>
      <c r="J424" s="93">
        <v>187.12370296648064</v>
      </c>
      <c r="K424" s="93">
        <v>0.27457973677739966</v>
      </c>
    </row>
    <row r="425" spans="1:11" x14ac:dyDescent="0.2">
      <c r="A425" s="93">
        <v>467</v>
      </c>
      <c r="B425" s="93" t="s">
        <v>205</v>
      </c>
      <c r="C425" s="93">
        <v>7</v>
      </c>
      <c r="D425" s="93">
        <v>48</v>
      </c>
      <c r="E425" s="93">
        <v>819</v>
      </c>
      <c r="F425" s="93" t="s">
        <v>114</v>
      </c>
      <c r="G425" s="93">
        <v>2017</v>
      </c>
      <c r="H425" s="93">
        <v>142.61744966442956</v>
      </c>
      <c r="I425" s="93">
        <v>42.567932548909084</v>
      </c>
      <c r="J425" s="93">
        <v>185.18538221333864</v>
      </c>
      <c r="K425" s="93">
        <v>0.29847632704882127</v>
      </c>
    </row>
    <row r="426" spans="1:11" x14ac:dyDescent="0.2">
      <c r="A426" s="93">
        <v>472</v>
      </c>
      <c r="B426" s="93" t="s">
        <v>205</v>
      </c>
      <c r="C426" s="93">
        <v>8</v>
      </c>
      <c r="D426" s="93">
        <v>48</v>
      </c>
      <c r="E426" s="93">
        <v>819</v>
      </c>
      <c r="F426" s="93" t="s">
        <v>114</v>
      </c>
      <c r="G426" s="93">
        <v>2017</v>
      </c>
      <c r="H426" s="93"/>
      <c r="I426" s="93"/>
      <c r="J426" s="93"/>
      <c r="K426" s="93"/>
    </row>
    <row r="427" spans="1:11" x14ac:dyDescent="0.2">
      <c r="A427" s="93">
        <v>477</v>
      </c>
      <c r="B427" s="93" t="s">
        <v>87</v>
      </c>
      <c r="C427" s="93">
        <v>8</v>
      </c>
      <c r="D427" s="93">
        <v>48</v>
      </c>
      <c r="E427" s="93">
        <v>819</v>
      </c>
      <c r="F427" s="93" t="s">
        <v>114</v>
      </c>
      <c r="G427" s="93">
        <v>2017</v>
      </c>
      <c r="H427" s="93"/>
      <c r="I427" s="93"/>
      <c r="J427" s="93"/>
      <c r="K427" s="93"/>
    </row>
    <row r="428" spans="1:11" x14ac:dyDescent="0.2">
      <c r="A428" s="93">
        <v>481</v>
      </c>
      <c r="B428" s="93" t="s">
        <v>205</v>
      </c>
      <c r="C428" s="93">
        <v>9</v>
      </c>
      <c r="D428" s="93">
        <v>48</v>
      </c>
      <c r="E428" s="93">
        <v>819</v>
      </c>
      <c r="F428" s="93" t="s">
        <v>114</v>
      </c>
      <c r="G428" s="93">
        <v>2017</v>
      </c>
      <c r="H428" s="93">
        <v>186.62427881784998</v>
      </c>
      <c r="I428" s="93">
        <v>43.219971297934123</v>
      </c>
      <c r="J428" s="93">
        <v>229.84425011578412</v>
      </c>
      <c r="K428" s="93">
        <v>0.23158814904312588</v>
      </c>
    </row>
    <row r="429" spans="1:11" x14ac:dyDescent="0.2">
      <c r="A429" s="93">
        <v>482</v>
      </c>
      <c r="B429" s="93" t="s">
        <v>87</v>
      </c>
      <c r="C429" s="93">
        <v>9</v>
      </c>
      <c r="D429" s="93">
        <v>48</v>
      </c>
      <c r="E429" s="93">
        <v>819</v>
      </c>
      <c r="F429" s="93" t="s">
        <v>114</v>
      </c>
      <c r="G429" s="93">
        <v>2017</v>
      </c>
      <c r="H429" s="93">
        <v>222.86944409269344</v>
      </c>
      <c r="I429" s="93">
        <v>60.061497230231758</v>
      </c>
      <c r="J429" s="93">
        <v>282.93094132292521</v>
      </c>
      <c r="K429" s="93">
        <v>0.26949184296996598</v>
      </c>
    </row>
    <row r="430" spans="1:11" x14ac:dyDescent="0.2">
      <c r="A430" s="93">
        <v>496</v>
      </c>
      <c r="B430" s="93" t="s">
        <v>87</v>
      </c>
      <c r="C430" s="93">
        <v>10</v>
      </c>
      <c r="D430" s="93">
        <v>48</v>
      </c>
      <c r="E430" s="93">
        <v>819</v>
      </c>
      <c r="F430" s="93" t="s">
        <v>114</v>
      </c>
      <c r="G430" s="93">
        <v>2017</v>
      </c>
      <c r="H430" s="93">
        <v>156.21383938903031</v>
      </c>
      <c r="I430" s="93">
        <v>42.256138893140623</v>
      </c>
      <c r="J430" s="93">
        <v>198.46997828217093</v>
      </c>
      <c r="K430" s="93">
        <v>0.27050189060334912</v>
      </c>
    </row>
    <row r="431" spans="1:11" x14ac:dyDescent="0.2">
      <c r="A431" s="93">
        <v>498</v>
      </c>
      <c r="B431" s="93" t="s">
        <v>205</v>
      </c>
      <c r="C431" s="93">
        <v>10</v>
      </c>
      <c r="D431" s="93">
        <v>48</v>
      </c>
      <c r="E431" s="93">
        <v>819</v>
      </c>
      <c r="F431" s="93" t="s">
        <v>114</v>
      </c>
      <c r="G431" s="93">
        <v>2017</v>
      </c>
      <c r="H431" s="93">
        <v>190.15659955257274</v>
      </c>
      <c r="I431" s="93">
        <v>50.85356907506187</v>
      </c>
      <c r="J431" s="93">
        <v>241.01016862763461</v>
      </c>
      <c r="K431" s="93">
        <v>0.2674299456065018</v>
      </c>
    </row>
    <row r="432" spans="1:11" x14ac:dyDescent="0.2">
      <c r="A432" s="93">
        <v>501</v>
      </c>
      <c r="B432" s="93" t="s">
        <v>87</v>
      </c>
      <c r="C432" s="93">
        <v>11</v>
      </c>
      <c r="D432" s="93">
        <v>48</v>
      </c>
      <c r="E432" s="93">
        <v>819</v>
      </c>
      <c r="F432" s="93" t="s">
        <v>114</v>
      </c>
      <c r="G432" s="93">
        <v>2017</v>
      </c>
      <c r="H432" s="93">
        <v>145.3083449411169</v>
      </c>
      <c r="I432" s="93">
        <v>57.967719936349184</v>
      </c>
      <c r="J432" s="93">
        <v>203.27606487746607</v>
      </c>
      <c r="K432" s="93">
        <v>0.39892904953145919</v>
      </c>
    </row>
    <row r="433" spans="1:11" x14ac:dyDescent="0.2">
      <c r="A433" s="93">
        <v>504</v>
      </c>
      <c r="B433" s="93" t="s">
        <v>205</v>
      </c>
      <c r="C433" s="93">
        <v>11</v>
      </c>
      <c r="D433" s="93">
        <v>48</v>
      </c>
      <c r="E433" s="93">
        <v>819</v>
      </c>
      <c r="F433" s="93" t="s">
        <v>114</v>
      </c>
      <c r="G433" s="93">
        <v>2017</v>
      </c>
      <c r="H433" s="93">
        <v>144.42689827608899</v>
      </c>
      <c r="I433" s="93">
        <v>41.093165230581782</v>
      </c>
      <c r="J433" s="93">
        <v>185.52006350667077</v>
      </c>
      <c r="K433" s="93">
        <v>0.28452570622978668</v>
      </c>
    </row>
    <row r="434" spans="1:11" x14ac:dyDescent="0.2">
      <c r="A434" s="93">
        <v>512</v>
      </c>
      <c r="B434" s="93" t="s">
        <v>205</v>
      </c>
      <c r="C434" s="93">
        <v>12</v>
      </c>
      <c r="D434" s="93">
        <v>48</v>
      </c>
      <c r="E434" s="93">
        <v>819</v>
      </c>
      <c r="F434" s="93" t="s">
        <v>114</v>
      </c>
      <c r="G434" s="93">
        <v>2017</v>
      </c>
      <c r="H434" s="93"/>
      <c r="I434" s="93"/>
      <c r="J434" s="93"/>
      <c r="K434" s="93"/>
    </row>
    <row r="435" spans="1:11" x14ac:dyDescent="0.2">
      <c r="A435" s="93">
        <v>520</v>
      </c>
      <c r="B435" s="93" t="s">
        <v>87</v>
      </c>
      <c r="C435" s="93">
        <v>12</v>
      </c>
      <c r="D435" s="93">
        <v>48</v>
      </c>
      <c r="E435" s="93">
        <v>819</v>
      </c>
      <c r="F435" s="93" t="s">
        <v>114</v>
      </c>
      <c r="G435" s="93">
        <v>2017</v>
      </c>
      <c r="H435" s="93"/>
      <c r="I435" s="93"/>
      <c r="J435" s="93"/>
      <c r="K435" s="93"/>
    </row>
    <row r="436" spans="1:11" x14ac:dyDescent="0.2">
      <c r="A436" s="93">
        <v>523</v>
      </c>
      <c r="B436" s="93" t="s">
        <v>205</v>
      </c>
      <c r="C436" s="93">
        <v>13</v>
      </c>
      <c r="D436" s="93">
        <v>48</v>
      </c>
      <c r="E436" s="93">
        <v>819</v>
      </c>
      <c r="F436" s="93" t="s">
        <v>114</v>
      </c>
      <c r="G436" s="93">
        <v>2017</v>
      </c>
      <c r="H436" s="93">
        <v>192.19035997559487</v>
      </c>
      <c r="I436" s="93">
        <v>49.979823600622581</v>
      </c>
      <c r="J436" s="93">
        <v>242.17018357621745</v>
      </c>
      <c r="K436" s="93">
        <v>0.26005374882990606</v>
      </c>
    </row>
    <row r="437" spans="1:11" x14ac:dyDescent="0.2">
      <c r="A437" s="93">
        <v>525</v>
      </c>
      <c r="B437" s="93" t="s">
        <v>87</v>
      </c>
      <c r="C437" s="93">
        <v>13</v>
      </c>
      <c r="D437" s="93">
        <v>48</v>
      </c>
      <c r="E437" s="93">
        <v>819</v>
      </c>
      <c r="F437" s="93" t="s">
        <v>114</v>
      </c>
      <c r="G437" s="93">
        <v>2017</v>
      </c>
      <c r="H437" s="93">
        <v>166.14028161600211</v>
      </c>
      <c r="I437" s="93">
        <v>45.196264935904608</v>
      </c>
      <c r="J437" s="93">
        <v>211.33654655190674</v>
      </c>
      <c r="K437" s="93">
        <v>0.27203676613698147</v>
      </c>
    </row>
    <row r="438" spans="1:11" x14ac:dyDescent="0.2">
      <c r="A438" s="93">
        <v>537</v>
      </c>
      <c r="B438" s="93" t="s">
        <v>87</v>
      </c>
      <c r="C438" s="93">
        <v>14</v>
      </c>
      <c r="D438" s="93">
        <v>48</v>
      </c>
      <c r="E438" s="93">
        <v>819</v>
      </c>
      <c r="F438" s="93" t="s">
        <v>114</v>
      </c>
      <c r="G438" s="93">
        <v>2017</v>
      </c>
      <c r="H438" s="93"/>
      <c r="I438" s="93"/>
      <c r="J438" s="93"/>
      <c r="K438" s="93"/>
    </row>
    <row r="439" spans="1:11" x14ac:dyDescent="0.2">
      <c r="A439" s="93">
        <v>540</v>
      </c>
      <c r="B439" s="93" t="s">
        <v>205</v>
      </c>
      <c r="C439" s="93">
        <v>14</v>
      </c>
      <c r="D439" s="93">
        <v>48</v>
      </c>
      <c r="E439" s="93">
        <v>819</v>
      </c>
      <c r="F439" s="93" t="s">
        <v>114</v>
      </c>
      <c r="G439" s="93">
        <v>2017</v>
      </c>
      <c r="H439" s="93"/>
      <c r="I439" s="93"/>
      <c r="J439" s="93"/>
      <c r="K439" s="93"/>
    </row>
    <row r="440" spans="1:11" x14ac:dyDescent="0.2">
      <c r="A440" s="93">
        <v>545</v>
      </c>
      <c r="B440" s="93" t="s">
        <v>205</v>
      </c>
      <c r="C440" s="93">
        <v>15</v>
      </c>
      <c r="D440" s="93">
        <v>48</v>
      </c>
      <c r="E440" s="93">
        <v>819</v>
      </c>
      <c r="F440" s="93" t="s">
        <v>114</v>
      </c>
      <c r="G440" s="93">
        <v>2017</v>
      </c>
      <c r="H440" s="93"/>
      <c r="I440" s="93"/>
      <c r="J440" s="93"/>
      <c r="K440" s="93"/>
    </row>
    <row r="441" spans="1:11" x14ac:dyDescent="0.2">
      <c r="A441" s="93">
        <v>549</v>
      </c>
      <c r="B441" s="93" t="s">
        <v>87</v>
      </c>
      <c r="C441" s="93">
        <v>15</v>
      </c>
      <c r="D441" s="93">
        <v>48</v>
      </c>
      <c r="E441" s="93">
        <v>819</v>
      </c>
      <c r="F441" s="93" t="s">
        <v>114</v>
      </c>
      <c r="G441" s="93">
        <v>2017</v>
      </c>
      <c r="H441" s="93">
        <v>188.03517704235131</v>
      </c>
      <c r="I441" s="93">
        <v>49.143944197844007</v>
      </c>
      <c r="J441" s="93">
        <v>237.17912124019531</v>
      </c>
      <c r="K441" s="93">
        <v>0.2613550558509341</v>
      </c>
    </row>
    <row r="442" spans="1:11" x14ac:dyDescent="0.2">
      <c r="A442" s="93">
        <v>409</v>
      </c>
      <c r="B442" s="93" t="s">
        <v>87</v>
      </c>
      <c r="C442" s="93">
        <v>1</v>
      </c>
      <c r="D442" s="93">
        <v>55</v>
      </c>
      <c r="E442" s="93">
        <v>926.05</v>
      </c>
      <c r="F442" s="93" t="s">
        <v>113</v>
      </c>
      <c r="G442" s="93">
        <v>2017</v>
      </c>
      <c r="H442" s="93">
        <v>627.45892154593821</v>
      </c>
      <c r="I442" s="93">
        <v>31.268449478494741</v>
      </c>
      <c r="J442" s="93">
        <v>658.72737102443295</v>
      </c>
      <c r="K442" s="93">
        <v>4.9833460653416622E-2</v>
      </c>
    </row>
    <row r="443" spans="1:11" x14ac:dyDescent="0.2">
      <c r="A443" s="93">
        <v>410</v>
      </c>
      <c r="B443" s="93" t="s">
        <v>205</v>
      </c>
      <c r="C443" s="93">
        <v>1</v>
      </c>
      <c r="D443" s="93">
        <v>55</v>
      </c>
      <c r="E443" s="93">
        <v>926.05</v>
      </c>
      <c r="F443" s="93" t="s">
        <v>113</v>
      </c>
      <c r="G443" s="93">
        <v>2017</v>
      </c>
      <c r="H443" s="93">
        <v>538.9732721064405</v>
      </c>
      <c r="I443" s="93">
        <v>48.448642214286508</v>
      </c>
      <c r="J443" s="93">
        <v>587.42191432072696</v>
      </c>
      <c r="K443" s="93">
        <v>8.9890621152580091E-2</v>
      </c>
    </row>
    <row r="444" spans="1:11" x14ac:dyDescent="0.2">
      <c r="A444" s="93">
        <v>411</v>
      </c>
      <c r="B444" s="93" t="s">
        <v>87</v>
      </c>
      <c r="C444" s="93">
        <v>2</v>
      </c>
      <c r="D444" s="93">
        <v>55</v>
      </c>
      <c r="E444" s="93">
        <v>926.05</v>
      </c>
      <c r="F444" s="93" t="s">
        <v>113</v>
      </c>
      <c r="G444" s="93">
        <v>2017</v>
      </c>
      <c r="H444" s="93">
        <v>535.99755948749237</v>
      </c>
      <c r="I444" s="93">
        <v>34.933994350608174</v>
      </c>
      <c r="J444" s="93">
        <v>570.93155383810051</v>
      </c>
      <c r="K444" s="93">
        <v>6.5175659351903018E-2</v>
      </c>
    </row>
    <row r="445" spans="1:11" x14ac:dyDescent="0.2">
      <c r="A445" s="93">
        <v>413</v>
      </c>
      <c r="B445" s="93" t="s">
        <v>205</v>
      </c>
      <c r="C445" s="93">
        <v>2</v>
      </c>
      <c r="D445" s="93">
        <v>55</v>
      </c>
      <c r="E445" s="93">
        <v>926.05</v>
      </c>
      <c r="F445" s="93" t="s">
        <v>113</v>
      </c>
      <c r="G445" s="93">
        <v>2017</v>
      </c>
      <c r="H445" s="93"/>
      <c r="I445" s="93"/>
      <c r="J445" s="93"/>
      <c r="K445" s="93"/>
    </row>
    <row r="446" spans="1:11" x14ac:dyDescent="0.2">
      <c r="A446" s="93">
        <v>424</v>
      </c>
      <c r="B446" s="93" t="s">
        <v>205</v>
      </c>
      <c r="C446" s="93">
        <v>3</v>
      </c>
      <c r="D446" s="93">
        <v>55</v>
      </c>
      <c r="E446" s="93">
        <v>926.05</v>
      </c>
      <c r="F446" s="93" t="s">
        <v>113</v>
      </c>
      <c r="G446" s="93">
        <v>2017</v>
      </c>
      <c r="H446" s="93">
        <v>683.64258455059871</v>
      </c>
      <c r="I446" s="93">
        <v>35.808870155544788</v>
      </c>
      <c r="J446" s="93">
        <v>719.45145470614352</v>
      </c>
      <c r="K446" s="93">
        <v>5.2379519598072161E-2</v>
      </c>
    </row>
    <row r="447" spans="1:11" x14ac:dyDescent="0.2">
      <c r="A447" s="93">
        <v>427</v>
      </c>
      <c r="B447" s="93" t="s">
        <v>87</v>
      </c>
      <c r="C447" s="93">
        <v>3</v>
      </c>
      <c r="D447" s="93">
        <v>55</v>
      </c>
      <c r="E447" s="93">
        <v>926.05</v>
      </c>
      <c r="F447" s="93" t="s">
        <v>113</v>
      </c>
      <c r="G447" s="93">
        <v>2017</v>
      </c>
      <c r="H447" s="93">
        <v>609.93040019885655</v>
      </c>
      <c r="I447" s="93">
        <v>39.925785011390595</v>
      </c>
      <c r="J447" s="93">
        <v>649.85618521024719</v>
      </c>
      <c r="K447" s="93">
        <v>6.5459575384951355E-2</v>
      </c>
    </row>
    <row r="448" spans="1:11" x14ac:dyDescent="0.2">
      <c r="A448" s="93">
        <v>437</v>
      </c>
      <c r="B448" s="93" t="s">
        <v>205</v>
      </c>
      <c r="C448" s="93">
        <v>4</v>
      </c>
      <c r="D448" s="93">
        <v>55</v>
      </c>
      <c r="E448" s="93">
        <v>926.05</v>
      </c>
      <c r="F448" s="93" t="s">
        <v>113</v>
      </c>
      <c r="G448" s="93">
        <v>2017</v>
      </c>
      <c r="H448" s="93">
        <v>701.03721781574109</v>
      </c>
      <c r="I448" s="93">
        <v>34.184585230875655</v>
      </c>
      <c r="J448" s="93">
        <v>735.22180304661674</v>
      </c>
      <c r="K448" s="93">
        <v>4.8762867879377905E-2</v>
      </c>
    </row>
    <row r="449" spans="1:11" x14ac:dyDescent="0.2">
      <c r="A449" s="93">
        <v>439</v>
      </c>
      <c r="B449" s="93" t="s">
        <v>87</v>
      </c>
      <c r="C449" s="93">
        <v>4</v>
      </c>
      <c r="D449" s="93">
        <v>55</v>
      </c>
      <c r="E449" s="93">
        <v>926.05</v>
      </c>
      <c r="F449" s="93" t="s">
        <v>113</v>
      </c>
      <c r="G449" s="93">
        <v>2017</v>
      </c>
      <c r="H449" s="93">
        <v>631.1306143520909</v>
      </c>
      <c r="I449" s="93">
        <v>40.851665772401354</v>
      </c>
      <c r="J449" s="93">
        <v>671.98228012449226</v>
      </c>
      <c r="K449" s="93">
        <v>6.472775182097458E-2</v>
      </c>
    </row>
    <row r="450" spans="1:11" x14ac:dyDescent="0.2">
      <c r="A450" s="93">
        <v>443</v>
      </c>
      <c r="B450" s="93" t="s">
        <v>87</v>
      </c>
      <c r="C450" s="93">
        <v>5</v>
      </c>
      <c r="D450" s="93">
        <v>55</v>
      </c>
      <c r="E450" s="93">
        <v>926.05</v>
      </c>
      <c r="F450" s="93" t="s">
        <v>113</v>
      </c>
      <c r="G450" s="93">
        <v>2017</v>
      </c>
      <c r="H450" s="93"/>
      <c r="I450" s="93"/>
      <c r="J450" s="93"/>
      <c r="K450" s="93"/>
    </row>
    <row r="451" spans="1:11" x14ac:dyDescent="0.2">
      <c r="A451" s="93">
        <v>448</v>
      </c>
      <c r="B451" s="93" t="s">
        <v>205</v>
      </c>
      <c r="C451" s="93">
        <v>5</v>
      </c>
      <c r="D451" s="93">
        <v>55</v>
      </c>
      <c r="E451" s="93">
        <v>926.05</v>
      </c>
      <c r="F451" s="93" t="s">
        <v>113</v>
      </c>
      <c r="G451" s="93">
        <v>2017</v>
      </c>
      <c r="H451" s="93"/>
      <c r="I451" s="93"/>
      <c r="J451" s="93"/>
      <c r="K451" s="93"/>
    </row>
    <row r="452" spans="1:11" x14ac:dyDescent="0.2">
      <c r="A452" s="93">
        <v>459</v>
      </c>
      <c r="B452" s="93" t="s">
        <v>87</v>
      </c>
      <c r="C452" s="93">
        <v>6</v>
      </c>
      <c r="D452" s="93">
        <v>55</v>
      </c>
      <c r="E452" s="93">
        <v>926.05</v>
      </c>
      <c r="F452" s="93" t="s">
        <v>113</v>
      </c>
      <c r="G452" s="93">
        <v>2017</v>
      </c>
      <c r="H452" s="93"/>
      <c r="I452" s="93"/>
      <c r="J452" s="93"/>
      <c r="K452" s="93"/>
    </row>
    <row r="453" spans="1:11" x14ac:dyDescent="0.2">
      <c r="A453" s="93">
        <v>460</v>
      </c>
      <c r="B453" s="93" t="s">
        <v>205</v>
      </c>
      <c r="C453" s="93">
        <v>6</v>
      </c>
      <c r="D453" s="93">
        <v>55</v>
      </c>
      <c r="E453" s="93">
        <v>926.05</v>
      </c>
      <c r="F453" s="93" t="s">
        <v>113</v>
      </c>
      <c r="G453" s="93">
        <v>2017</v>
      </c>
      <c r="H453" s="93"/>
      <c r="I453" s="93"/>
      <c r="J453" s="93"/>
      <c r="K453" s="93"/>
    </row>
    <row r="454" spans="1:11" x14ac:dyDescent="0.2">
      <c r="A454" s="93">
        <v>461</v>
      </c>
      <c r="B454" s="93" t="s">
        <v>87</v>
      </c>
      <c r="C454" s="93">
        <v>7</v>
      </c>
      <c r="D454" s="93">
        <v>55</v>
      </c>
      <c r="E454" s="93">
        <v>926.05</v>
      </c>
      <c r="F454" s="93" t="s">
        <v>113</v>
      </c>
      <c r="G454" s="93">
        <v>2017</v>
      </c>
      <c r="H454" s="93">
        <v>569.83664682790948</v>
      </c>
      <c r="I454" s="93">
        <v>37.807635706679747</v>
      </c>
      <c r="J454" s="93">
        <v>607.64428253458925</v>
      </c>
      <c r="K454" s="93">
        <v>6.6348199816811088E-2</v>
      </c>
    </row>
    <row r="455" spans="1:11" x14ac:dyDescent="0.2">
      <c r="A455" s="93">
        <v>469</v>
      </c>
      <c r="B455" s="93" t="s">
        <v>205</v>
      </c>
      <c r="C455" s="93">
        <v>7</v>
      </c>
      <c r="D455" s="93">
        <v>55</v>
      </c>
      <c r="E455" s="93">
        <v>926.05</v>
      </c>
      <c r="F455" s="93" t="s">
        <v>113</v>
      </c>
      <c r="G455" s="93">
        <v>2017</v>
      </c>
      <c r="H455" s="93">
        <v>622.38824870203882</v>
      </c>
      <c r="I455" s="93">
        <v>32.363814742585042</v>
      </c>
      <c r="J455" s="93">
        <v>654.7520634446239</v>
      </c>
      <c r="K455" s="93">
        <v>5.1999398783762779E-2</v>
      </c>
    </row>
    <row r="456" spans="1:11" x14ac:dyDescent="0.2">
      <c r="A456" s="93">
        <v>476</v>
      </c>
      <c r="B456" s="93" t="s">
        <v>205</v>
      </c>
      <c r="C456" s="93">
        <v>8</v>
      </c>
      <c r="D456" s="93">
        <v>55</v>
      </c>
      <c r="E456" s="93">
        <v>926.05</v>
      </c>
      <c r="F456" s="93" t="s">
        <v>113</v>
      </c>
      <c r="G456" s="93">
        <v>2017</v>
      </c>
      <c r="H456" s="93">
        <v>697.58844272551471</v>
      </c>
      <c r="I456" s="93">
        <v>30.469782788603126</v>
      </c>
      <c r="J456" s="93">
        <v>728.05822551411779</v>
      </c>
      <c r="K456" s="93">
        <v>4.3678737952647387E-2</v>
      </c>
    </row>
    <row r="457" spans="1:11" x14ac:dyDescent="0.2">
      <c r="A457" s="93">
        <v>479</v>
      </c>
      <c r="B457" s="93" t="s">
        <v>87</v>
      </c>
      <c r="C457" s="93">
        <v>8</v>
      </c>
      <c r="D457" s="93">
        <v>55</v>
      </c>
      <c r="E457" s="93">
        <v>926.05</v>
      </c>
      <c r="F457" s="93" t="s">
        <v>113</v>
      </c>
      <c r="G457" s="93">
        <v>2017</v>
      </c>
      <c r="H457" s="93">
        <v>574.00211939244082</v>
      </c>
      <c r="I457" s="93">
        <v>34.264481749713539</v>
      </c>
      <c r="J457" s="93">
        <v>608.2666011421544</v>
      </c>
      <c r="K457" s="93">
        <v>5.969399866673171E-2</v>
      </c>
    </row>
    <row r="458" spans="1:11" x14ac:dyDescent="0.2">
      <c r="A458" s="93">
        <v>483</v>
      </c>
      <c r="B458" s="93" t="s">
        <v>87</v>
      </c>
      <c r="C458" s="93">
        <v>9</v>
      </c>
      <c r="D458" s="93">
        <v>55</v>
      </c>
      <c r="E458" s="93">
        <v>926.05</v>
      </c>
      <c r="F458" s="93" t="s">
        <v>113</v>
      </c>
      <c r="G458" s="93">
        <v>2017</v>
      </c>
      <c r="H458" s="93">
        <v>685.17388651616841</v>
      </c>
      <c r="I458" s="93">
        <v>31.417536173401746</v>
      </c>
      <c r="J458" s="93">
        <v>716.59142268957021</v>
      </c>
      <c r="K458" s="93">
        <v>4.5853376481037808E-2</v>
      </c>
    </row>
    <row r="459" spans="1:11" x14ac:dyDescent="0.2">
      <c r="A459" s="93">
        <v>489</v>
      </c>
      <c r="B459" s="93" t="s">
        <v>205</v>
      </c>
      <c r="C459" s="93">
        <v>9</v>
      </c>
      <c r="D459" s="93">
        <v>55</v>
      </c>
      <c r="E459" s="93">
        <v>926.05</v>
      </c>
      <c r="F459" s="93" t="s">
        <v>113</v>
      </c>
      <c r="G459" s="93">
        <v>2017</v>
      </c>
      <c r="H459" s="93">
        <v>661.9890176937156</v>
      </c>
      <c r="I459" s="93">
        <v>30.206952210756906</v>
      </c>
      <c r="J459" s="93">
        <v>692.19596990447246</v>
      </c>
      <c r="K459" s="93">
        <v>4.5630594169060436E-2</v>
      </c>
    </row>
    <row r="460" spans="1:11" x14ac:dyDescent="0.2">
      <c r="A460" s="93">
        <v>493</v>
      </c>
      <c r="B460" s="93" t="s">
        <v>205</v>
      </c>
      <c r="C460" s="93">
        <v>10</v>
      </c>
      <c r="D460" s="93">
        <v>55</v>
      </c>
      <c r="E460" s="93">
        <v>926.05</v>
      </c>
      <c r="F460" s="93" t="s">
        <v>113</v>
      </c>
      <c r="G460" s="93">
        <v>2017</v>
      </c>
      <c r="H460" s="93">
        <v>640.8796740172578</v>
      </c>
      <c r="I460" s="93">
        <v>31.252830872361631</v>
      </c>
      <c r="J460" s="93">
        <v>672.13250488961944</v>
      </c>
      <c r="K460" s="93">
        <v>4.8765520486018794E-2</v>
      </c>
    </row>
    <row r="461" spans="1:11" x14ac:dyDescent="0.2">
      <c r="A461" s="93">
        <v>500</v>
      </c>
      <c r="B461" s="93" t="s">
        <v>87</v>
      </c>
      <c r="C461" s="93">
        <v>10</v>
      </c>
      <c r="D461" s="93">
        <v>55</v>
      </c>
      <c r="E461" s="93">
        <v>926.05</v>
      </c>
      <c r="F461" s="93" t="s">
        <v>113</v>
      </c>
      <c r="G461" s="93">
        <v>2017</v>
      </c>
      <c r="H461" s="93">
        <v>653.11956251553568</v>
      </c>
      <c r="I461" s="93">
        <v>31.412198501608774</v>
      </c>
      <c r="J461" s="93">
        <v>684.5317610171445</v>
      </c>
      <c r="K461" s="93">
        <v>4.8095632567829533E-2</v>
      </c>
    </row>
    <row r="462" spans="1:11" x14ac:dyDescent="0.2">
      <c r="A462" s="93">
        <v>506</v>
      </c>
      <c r="B462" s="93" t="s">
        <v>87</v>
      </c>
      <c r="C462" s="93">
        <v>11</v>
      </c>
      <c r="D462" s="93">
        <v>55</v>
      </c>
      <c r="E462" s="93">
        <v>926.05</v>
      </c>
      <c r="F462" s="93" t="s">
        <v>113</v>
      </c>
      <c r="G462" s="93">
        <v>2017</v>
      </c>
      <c r="H462" s="93">
        <v>691.71837406610098</v>
      </c>
      <c r="I462" s="93">
        <v>39.662124166975751</v>
      </c>
      <c r="J462" s="93">
        <v>731.38049823307676</v>
      </c>
      <c r="K462" s="93">
        <v>5.7338543624092915E-2</v>
      </c>
    </row>
    <row r="463" spans="1:11" x14ac:dyDescent="0.2">
      <c r="A463" s="93">
        <v>508</v>
      </c>
      <c r="B463" s="93" t="s">
        <v>205</v>
      </c>
      <c r="C463" s="93">
        <v>11</v>
      </c>
      <c r="D463" s="93">
        <v>55</v>
      </c>
      <c r="E463" s="93">
        <v>926.05</v>
      </c>
      <c r="F463" s="93" t="s">
        <v>113</v>
      </c>
      <c r="G463" s="93">
        <v>2017</v>
      </c>
      <c r="H463" s="93"/>
      <c r="I463" s="93"/>
      <c r="J463" s="93"/>
      <c r="K463" s="93"/>
    </row>
    <row r="464" spans="1:11" x14ac:dyDescent="0.2">
      <c r="A464" s="93">
        <v>511</v>
      </c>
      <c r="B464" s="93" t="s">
        <v>87</v>
      </c>
      <c r="C464" s="93">
        <v>12</v>
      </c>
      <c r="D464" s="93">
        <v>55</v>
      </c>
      <c r="E464" s="93">
        <v>926.05</v>
      </c>
      <c r="F464" s="93" t="s">
        <v>113</v>
      </c>
      <c r="G464" s="93">
        <v>2017</v>
      </c>
      <c r="H464" s="93">
        <v>645.15067772075281</v>
      </c>
      <c r="I464" s="93">
        <v>27.851343454312612</v>
      </c>
      <c r="J464" s="93">
        <v>673.00202117506547</v>
      </c>
      <c r="K464" s="93">
        <v>4.31702924853282E-2</v>
      </c>
    </row>
    <row r="465" spans="1:11" x14ac:dyDescent="0.2">
      <c r="A465" s="93">
        <v>519</v>
      </c>
      <c r="B465" s="93" t="s">
        <v>205</v>
      </c>
      <c r="C465" s="93">
        <v>12</v>
      </c>
      <c r="D465" s="93">
        <v>55</v>
      </c>
      <c r="E465" s="93">
        <v>926.05</v>
      </c>
      <c r="F465" s="93" t="s">
        <v>113</v>
      </c>
      <c r="G465" s="93">
        <v>2017</v>
      </c>
      <c r="H465" s="93">
        <v>575.73364916436378</v>
      </c>
      <c r="I465" s="93">
        <v>34.192497544356996</v>
      </c>
      <c r="J465" s="93">
        <v>609.92614670872081</v>
      </c>
      <c r="K465" s="93">
        <v>5.9389437449044298E-2</v>
      </c>
    </row>
    <row r="466" spans="1:11" x14ac:dyDescent="0.2">
      <c r="A466" s="93">
        <v>527</v>
      </c>
      <c r="B466" s="93" t="s">
        <v>205</v>
      </c>
      <c r="C466" s="93">
        <v>13</v>
      </c>
      <c r="D466" s="93">
        <v>55</v>
      </c>
      <c r="E466" s="93">
        <v>926.05</v>
      </c>
      <c r="F466" s="93" t="s">
        <v>113</v>
      </c>
      <c r="G466" s="93">
        <v>2017</v>
      </c>
      <c r="H466" s="93">
        <v>724.58364404673125</v>
      </c>
      <c r="I466" s="93">
        <v>37.107494304704197</v>
      </c>
      <c r="J466" s="93">
        <v>761.69113835143548</v>
      </c>
      <c r="K466" s="93">
        <v>5.1212161093593479E-2</v>
      </c>
    </row>
    <row r="467" spans="1:11" x14ac:dyDescent="0.2">
      <c r="A467" s="93">
        <v>530</v>
      </c>
      <c r="B467" s="93" t="s">
        <v>87</v>
      </c>
      <c r="C467" s="93">
        <v>13</v>
      </c>
      <c r="D467" s="93">
        <v>55</v>
      </c>
      <c r="E467" s="93">
        <v>926.05</v>
      </c>
      <c r="F467" s="93" t="s">
        <v>113</v>
      </c>
      <c r="G467" s="93">
        <v>2017</v>
      </c>
      <c r="H467" s="93"/>
      <c r="I467" s="93"/>
      <c r="J467" s="93"/>
      <c r="K467" s="93"/>
    </row>
    <row r="468" spans="1:11" x14ac:dyDescent="0.2">
      <c r="A468" s="93">
        <v>531</v>
      </c>
      <c r="B468" s="93" t="s">
        <v>205</v>
      </c>
      <c r="C468" s="93">
        <v>14</v>
      </c>
      <c r="D468" s="93">
        <v>55</v>
      </c>
      <c r="E468" s="93">
        <v>926.05</v>
      </c>
      <c r="F468" s="93" t="s">
        <v>113</v>
      </c>
      <c r="G468" s="93">
        <v>2017</v>
      </c>
      <c r="H468" s="93"/>
      <c r="I468" s="93"/>
      <c r="J468" s="93"/>
      <c r="K468" s="93"/>
    </row>
    <row r="469" spans="1:11" x14ac:dyDescent="0.2">
      <c r="A469" s="93">
        <v>536</v>
      </c>
      <c r="B469" s="93" t="s">
        <v>87</v>
      </c>
      <c r="C469" s="93">
        <v>14</v>
      </c>
      <c r="D469" s="93">
        <v>55</v>
      </c>
      <c r="E469" s="93">
        <v>926.05</v>
      </c>
      <c r="F469" s="93" t="s">
        <v>113</v>
      </c>
      <c r="G469" s="93">
        <v>2017</v>
      </c>
      <c r="H469" s="93">
        <v>721.15384615384619</v>
      </c>
      <c r="I469" s="93">
        <v>38.96151407248427</v>
      </c>
      <c r="J469" s="93">
        <v>760.11536022633049</v>
      </c>
      <c r="K469" s="93">
        <v>5.4026632847178187E-2</v>
      </c>
    </row>
    <row r="470" spans="1:11" x14ac:dyDescent="0.2">
      <c r="A470" s="93">
        <v>548</v>
      </c>
      <c r="B470" s="93" t="s">
        <v>205</v>
      </c>
      <c r="C470" s="93">
        <v>15</v>
      </c>
      <c r="D470" s="93">
        <v>55</v>
      </c>
      <c r="E470" s="93">
        <v>926.05</v>
      </c>
      <c r="F470" s="93" t="s">
        <v>113</v>
      </c>
      <c r="G470" s="93">
        <v>2017</v>
      </c>
      <c r="H470" s="93"/>
      <c r="I470" s="93"/>
      <c r="J470" s="93"/>
      <c r="K470" s="93"/>
    </row>
    <row r="471" spans="1:11" x14ac:dyDescent="0.2">
      <c r="A471" s="93">
        <v>550</v>
      </c>
      <c r="B471" s="93" t="s">
        <v>87</v>
      </c>
      <c r="C471" s="93">
        <v>15</v>
      </c>
      <c r="D471" s="93">
        <v>55</v>
      </c>
      <c r="E471" s="93">
        <v>926.05</v>
      </c>
      <c r="F471" s="93" t="s">
        <v>113</v>
      </c>
      <c r="G471" s="93">
        <v>2017</v>
      </c>
      <c r="H471" s="93"/>
      <c r="I471" s="93"/>
      <c r="J471" s="93"/>
      <c r="K471" s="93"/>
    </row>
    <row r="472" spans="1:11" x14ac:dyDescent="0.2">
      <c r="A472" s="93">
        <v>409</v>
      </c>
      <c r="B472" s="93" t="s">
        <v>87</v>
      </c>
      <c r="C472" s="93">
        <v>1</v>
      </c>
      <c r="D472" s="93">
        <v>55</v>
      </c>
      <c r="E472" s="93">
        <v>926.05</v>
      </c>
      <c r="F472" s="93" t="s">
        <v>114</v>
      </c>
      <c r="G472" s="93">
        <v>2017</v>
      </c>
      <c r="H472" s="93">
        <v>223.71364653243847</v>
      </c>
      <c r="I472" s="93">
        <v>34.935061884966771</v>
      </c>
      <c r="J472" s="93">
        <v>258.64870841740526</v>
      </c>
      <c r="K472" s="93">
        <v>0.15615972662580146</v>
      </c>
    </row>
    <row r="473" spans="1:11" x14ac:dyDescent="0.2">
      <c r="A473" s="93">
        <v>410</v>
      </c>
      <c r="B473" s="93" t="s">
        <v>205</v>
      </c>
      <c r="C473" s="93">
        <v>1</v>
      </c>
      <c r="D473" s="93">
        <v>55</v>
      </c>
      <c r="E473" s="93">
        <v>926.05</v>
      </c>
      <c r="F473" s="93" t="s">
        <v>114</v>
      </c>
      <c r="G473" s="93">
        <v>2017</v>
      </c>
      <c r="H473" s="93">
        <v>132.01215651513235</v>
      </c>
      <c r="I473" s="93">
        <v>46.661322549383236</v>
      </c>
      <c r="J473" s="93">
        <v>178.67347906451559</v>
      </c>
      <c r="K473" s="93">
        <v>0.35346231575297782</v>
      </c>
    </row>
    <row r="474" spans="1:11" x14ac:dyDescent="0.2">
      <c r="A474" s="93">
        <v>411</v>
      </c>
      <c r="B474" s="93" t="s">
        <v>87</v>
      </c>
      <c r="C474" s="93">
        <v>2</v>
      </c>
      <c r="D474" s="93">
        <v>55</v>
      </c>
      <c r="E474" s="93">
        <v>926.05</v>
      </c>
      <c r="F474" s="93" t="s">
        <v>114</v>
      </c>
      <c r="G474" s="93">
        <v>2017</v>
      </c>
      <c r="H474" s="93">
        <v>133.89919726279774</v>
      </c>
      <c r="I474" s="93">
        <v>47.496487497979544</v>
      </c>
      <c r="J474" s="93">
        <v>181.39568476077727</v>
      </c>
      <c r="K474" s="93">
        <v>0.35471823930923491</v>
      </c>
    </row>
    <row r="475" spans="1:11" x14ac:dyDescent="0.2">
      <c r="A475" s="93">
        <v>413</v>
      </c>
      <c r="B475" s="93" t="s">
        <v>205</v>
      </c>
      <c r="C475" s="93">
        <v>2</v>
      </c>
      <c r="D475" s="93">
        <v>55</v>
      </c>
      <c r="E475" s="93">
        <v>926.05</v>
      </c>
      <c r="F475" s="93" t="s">
        <v>114</v>
      </c>
      <c r="G475" s="93">
        <v>2017</v>
      </c>
      <c r="H475" s="93"/>
      <c r="I475" s="93"/>
      <c r="J475" s="93"/>
      <c r="K475" s="93"/>
    </row>
    <row r="476" spans="1:11" x14ac:dyDescent="0.2">
      <c r="A476" s="93">
        <v>424</v>
      </c>
      <c r="B476" s="93" t="s">
        <v>205</v>
      </c>
      <c r="C476" s="93">
        <v>3</v>
      </c>
      <c r="D476" s="93">
        <v>55</v>
      </c>
      <c r="E476" s="93">
        <v>926.05</v>
      </c>
      <c r="F476" s="93" t="s">
        <v>114</v>
      </c>
      <c r="G476" s="93">
        <v>2017</v>
      </c>
      <c r="H476" s="93">
        <v>276.10973743082536</v>
      </c>
      <c r="I476" s="93">
        <v>45.945555073479518</v>
      </c>
      <c r="J476" s="93">
        <v>322.05529250430487</v>
      </c>
      <c r="K476" s="93">
        <v>0.16640324061367232</v>
      </c>
    </row>
    <row r="477" spans="1:11" x14ac:dyDescent="0.2">
      <c r="A477" s="93">
        <v>427</v>
      </c>
      <c r="B477" s="93" t="s">
        <v>87</v>
      </c>
      <c r="C477" s="93">
        <v>3</v>
      </c>
      <c r="D477" s="93">
        <v>55</v>
      </c>
      <c r="E477" s="93">
        <v>926.05</v>
      </c>
      <c r="F477" s="93" t="s">
        <v>114</v>
      </c>
      <c r="G477" s="93">
        <v>2017</v>
      </c>
      <c r="H477" s="93">
        <v>168.40666169525232</v>
      </c>
      <c r="I477" s="93">
        <v>42.567932548909084</v>
      </c>
      <c r="J477" s="93">
        <v>210.97459424416141</v>
      </c>
      <c r="K477" s="93">
        <v>0.25276869762990584</v>
      </c>
    </row>
    <row r="478" spans="1:11" x14ac:dyDescent="0.2">
      <c r="A478" s="93">
        <v>437</v>
      </c>
      <c r="B478" s="93" t="s">
        <v>205</v>
      </c>
      <c r="C478" s="93">
        <v>4</v>
      </c>
      <c r="D478" s="93">
        <v>55</v>
      </c>
      <c r="E478" s="93">
        <v>926.05</v>
      </c>
      <c r="F478" s="93" t="s">
        <v>114</v>
      </c>
      <c r="G478" s="93">
        <v>2017</v>
      </c>
      <c r="H478" s="93">
        <v>184.56375838926178</v>
      </c>
      <c r="I478" s="93">
        <v>54.448563484708068</v>
      </c>
      <c r="J478" s="93">
        <v>239.01232187396985</v>
      </c>
      <c r="K478" s="93">
        <v>0.29501221669896366</v>
      </c>
    </row>
    <row r="479" spans="1:11" x14ac:dyDescent="0.2">
      <c r="A479" s="93">
        <v>439</v>
      </c>
      <c r="B479" s="93" t="s">
        <v>87</v>
      </c>
      <c r="C479" s="93">
        <v>4</v>
      </c>
      <c r="D479" s="93">
        <v>55</v>
      </c>
      <c r="E479" s="93">
        <v>926.05</v>
      </c>
      <c r="F479" s="93" t="s">
        <v>114</v>
      </c>
      <c r="G479" s="93">
        <v>2017</v>
      </c>
      <c r="H479" s="93">
        <v>183.90577707593104</v>
      </c>
      <c r="I479" s="93">
        <v>36.368383751725176</v>
      </c>
      <c r="J479" s="93">
        <v>220.2741608276562</v>
      </c>
      <c r="K479" s="93">
        <v>0.19775552638952387</v>
      </c>
    </row>
    <row r="480" spans="1:11" x14ac:dyDescent="0.2">
      <c r="A480" s="93">
        <v>443</v>
      </c>
      <c r="B480" s="93" t="s">
        <v>87</v>
      </c>
      <c r="C480" s="93">
        <v>5</v>
      </c>
      <c r="D480" s="93">
        <v>55</v>
      </c>
      <c r="E480" s="93">
        <v>926.05</v>
      </c>
      <c r="F480" s="93" t="s">
        <v>114</v>
      </c>
      <c r="G480" s="93">
        <v>2017</v>
      </c>
      <c r="H480" s="93"/>
      <c r="I480" s="93"/>
      <c r="J480" s="93"/>
      <c r="K480" s="93"/>
    </row>
    <row r="481" spans="1:11" x14ac:dyDescent="0.2">
      <c r="A481" s="93">
        <v>448</v>
      </c>
      <c r="B481" s="93" t="s">
        <v>205</v>
      </c>
      <c r="C481" s="93">
        <v>5</v>
      </c>
      <c r="D481" s="93">
        <v>55</v>
      </c>
      <c r="E481" s="93">
        <v>926.05</v>
      </c>
      <c r="F481" s="93" t="s">
        <v>114</v>
      </c>
      <c r="G481" s="93">
        <v>2017</v>
      </c>
      <c r="H481" s="93"/>
      <c r="I481" s="93"/>
      <c r="J481" s="93"/>
      <c r="K481" s="93"/>
    </row>
    <row r="482" spans="1:11" x14ac:dyDescent="0.2">
      <c r="A482" s="93">
        <v>459</v>
      </c>
      <c r="B482" s="93" t="s">
        <v>87</v>
      </c>
      <c r="C482" s="93">
        <v>6</v>
      </c>
      <c r="D482" s="93">
        <v>55</v>
      </c>
      <c r="E482" s="93">
        <v>926.05</v>
      </c>
      <c r="F482" s="93" t="s">
        <v>114</v>
      </c>
      <c r="G482" s="93">
        <v>2017</v>
      </c>
      <c r="H482" s="93"/>
      <c r="I482" s="93"/>
      <c r="J482" s="93"/>
      <c r="K482" s="93"/>
    </row>
    <row r="483" spans="1:11" x14ac:dyDescent="0.2">
      <c r="A483" s="93">
        <v>460</v>
      </c>
      <c r="B483" s="93" t="s">
        <v>205</v>
      </c>
      <c r="C483" s="93">
        <v>6</v>
      </c>
      <c r="D483" s="93">
        <v>55</v>
      </c>
      <c r="E483" s="93">
        <v>926.05</v>
      </c>
      <c r="F483" s="93" t="s">
        <v>114</v>
      </c>
      <c r="G483" s="93">
        <v>2017</v>
      </c>
      <c r="H483" s="93"/>
      <c r="I483" s="93"/>
      <c r="J483" s="93"/>
      <c r="K483" s="93"/>
    </row>
    <row r="484" spans="1:11" x14ac:dyDescent="0.2">
      <c r="A484" s="93">
        <v>461</v>
      </c>
      <c r="B484" s="93" t="s">
        <v>87</v>
      </c>
      <c r="C484" s="93">
        <v>7</v>
      </c>
      <c r="D484" s="93">
        <v>55</v>
      </c>
      <c r="E484" s="93">
        <v>926.05</v>
      </c>
      <c r="F484" s="93" t="s">
        <v>114</v>
      </c>
      <c r="G484" s="93">
        <v>2017</v>
      </c>
      <c r="H484" s="93">
        <v>176.327028676022</v>
      </c>
      <c r="I484" s="93">
        <v>51.363348129359551</v>
      </c>
      <c r="J484" s="93">
        <v>227.69037680538156</v>
      </c>
      <c r="K484" s="93">
        <v>0.29129594319730207</v>
      </c>
    </row>
    <row r="485" spans="1:11" x14ac:dyDescent="0.2">
      <c r="A485" s="93">
        <v>469</v>
      </c>
      <c r="B485" s="93" t="s">
        <v>205</v>
      </c>
      <c r="C485" s="93">
        <v>7</v>
      </c>
      <c r="D485" s="93">
        <v>55</v>
      </c>
      <c r="E485" s="93">
        <v>926.05</v>
      </c>
      <c r="F485" s="93" t="s">
        <v>114</v>
      </c>
      <c r="G485" s="93">
        <v>2017</v>
      </c>
      <c r="H485" s="93">
        <v>248.12854930304599</v>
      </c>
      <c r="I485" s="93">
        <v>46.095312423784208</v>
      </c>
      <c r="J485" s="93">
        <v>294.22386172683019</v>
      </c>
      <c r="K485" s="93">
        <v>0.1857719015133836</v>
      </c>
    </row>
    <row r="486" spans="1:11" x14ac:dyDescent="0.2">
      <c r="A486" s="93">
        <v>476</v>
      </c>
      <c r="B486" s="93" t="s">
        <v>205</v>
      </c>
      <c r="C486" s="93">
        <v>8</v>
      </c>
      <c r="D486" s="93">
        <v>55</v>
      </c>
      <c r="E486" s="93">
        <v>926.05</v>
      </c>
      <c r="F486" s="93" t="s">
        <v>114</v>
      </c>
      <c r="G486" s="93">
        <v>2017</v>
      </c>
      <c r="H486" s="93">
        <v>169.92068334350213</v>
      </c>
      <c r="I486" s="93">
        <v>33.896350954055457</v>
      </c>
      <c r="J486" s="93">
        <v>203.8170342975576</v>
      </c>
      <c r="K486" s="93">
        <v>0.19948337240106606</v>
      </c>
    </row>
    <row r="487" spans="1:11" x14ac:dyDescent="0.2">
      <c r="A487" s="93">
        <v>479</v>
      </c>
      <c r="B487" s="93" t="s">
        <v>87</v>
      </c>
      <c r="C487" s="93">
        <v>8</v>
      </c>
      <c r="D487" s="93">
        <v>55</v>
      </c>
      <c r="E487" s="93">
        <v>926.05</v>
      </c>
      <c r="F487" s="93" t="s">
        <v>114</v>
      </c>
      <c r="G487" s="93">
        <v>2017</v>
      </c>
      <c r="H487" s="93">
        <v>137.22435282837969</v>
      </c>
      <c r="I487" s="93">
        <v>48.691004619983687</v>
      </c>
      <c r="J487" s="93">
        <v>185.91535744836338</v>
      </c>
      <c r="K487" s="93">
        <v>0.35482772275034397</v>
      </c>
    </row>
    <row r="488" spans="1:11" x14ac:dyDescent="0.2">
      <c r="A488" s="93">
        <v>483</v>
      </c>
      <c r="B488" s="93" t="s">
        <v>87</v>
      </c>
      <c r="C488" s="93">
        <v>9</v>
      </c>
      <c r="D488" s="93">
        <v>55</v>
      </c>
      <c r="E488" s="93">
        <v>926.05</v>
      </c>
      <c r="F488" s="93" t="s">
        <v>114</v>
      </c>
      <c r="G488" s="93">
        <v>2017</v>
      </c>
      <c r="H488" s="93">
        <v>205.00305064063454</v>
      </c>
      <c r="I488" s="93">
        <v>48.711592782613714</v>
      </c>
      <c r="J488" s="93">
        <v>253.71464342324825</v>
      </c>
      <c r="K488" s="93">
        <v>0.23761398979376153</v>
      </c>
    </row>
    <row r="489" spans="1:11" x14ac:dyDescent="0.2">
      <c r="A489" s="93">
        <v>489</v>
      </c>
      <c r="B489" s="93" t="s">
        <v>205</v>
      </c>
      <c r="C489" s="93">
        <v>9</v>
      </c>
      <c r="D489" s="93">
        <v>55</v>
      </c>
      <c r="E489" s="93">
        <v>926.05</v>
      </c>
      <c r="F489" s="93" t="s">
        <v>114</v>
      </c>
      <c r="G489" s="93">
        <v>2017</v>
      </c>
      <c r="H489" s="93">
        <v>159.69558964525407</v>
      </c>
      <c r="I489" s="93">
        <v>44.388078630310723</v>
      </c>
      <c r="J489" s="93">
        <v>204.0836682755648</v>
      </c>
      <c r="K489" s="93">
        <v>0.27795431751693261</v>
      </c>
    </row>
    <row r="490" spans="1:11" x14ac:dyDescent="0.2">
      <c r="A490" s="93">
        <v>493</v>
      </c>
      <c r="B490" s="93" t="s">
        <v>205</v>
      </c>
      <c r="C490" s="93">
        <v>10</v>
      </c>
      <c r="D490" s="93">
        <v>55</v>
      </c>
      <c r="E490" s="93">
        <v>926.05</v>
      </c>
      <c r="F490" s="93" t="s">
        <v>114</v>
      </c>
      <c r="G490" s="93">
        <v>2017</v>
      </c>
      <c r="H490" s="93">
        <v>157.10799267846249</v>
      </c>
      <c r="I490" s="93">
        <v>42.716319824753555</v>
      </c>
      <c r="J490" s="93">
        <v>199.82431250321605</v>
      </c>
      <c r="K490" s="93">
        <v>0.27189144929231485</v>
      </c>
    </row>
    <row r="491" spans="1:11" x14ac:dyDescent="0.2">
      <c r="A491" s="93">
        <v>500</v>
      </c>
      <c r="B491" s="93" t="s">
        <v>87</v>
      </c>
      <c r="C491" s="93">
        <v>10</v>
      </c>
      <c r="D491" s="93">
        <v>55</v>
      </c>
      <c r="E491" s="93">
        <v>926.05</v>
      </c>
      <c r="F491" s="93" t="s">
        <v>114</v>
      </c>
      <c r="G491" s="93">
        <v>2017</v>
      </c>
      <c r="H491" s="93">
        <v>119.51018485811846</v>
      </c>
      <c r="I491" s="93">
        <v>56.959138493030295</v>
      </c>
      <c r="J491" s="93">
        <v>176.46932335114877</v>
      </c>
      <c r="K491" s="93">
        <v>0.47660488987320809</v>
      </c>
    </row>
    <row r="492" spans="1:11" x14ac:dyDescent="0.2">
      <c r="A492" s="93">
        <v>506</v>
      </c>
      <c r="B492" s="93" t="s">
        <v>87</v>
      </c>
      <c r="C492" s="93">
        <v>11</v>
      </c>
      <c r="D492" s="93">
        <v>55</v>
      </c>
      <c r="E492" s="93">
        <v>926.05</v>
      </c>
      <c r="F492" s="93" t="s">
        <v>114</v>
      </c>
      <c r="G492" s="93">
        <v>2017</v>
      </c>
      <c r="H492" s="93">
        <v>201.65299527715632</v>
      </c>
      <c r="I492" s="93">
        <v>44.505507409755985</v>
      </c>
      <c r="J492" s="93">
        <v>246.1585026869123</v>
      </c>
      <c r="K492" s="93">
        <v>0.22070342842458965</v>
      </c>
    </row>
    <row r="493" spans="1:11" x14ac:dyDescent="0.2">
      <c r="A493" s="93">
        <v>508</v>
      </c>
      <c r="B493" s="93" t="s">
        <v>205</v>
      </c>
      <c r="C493" s="93">
        <v>11</v>
      </c>
      <c r="D493" s="93">
        <v>55</v>
      </c>
      <c r="E493" s="93">
        <v>926.05</v>
      </c>
      <c r="F493" s="93" t="s">
        <v>114</v>
      </c>
      <c r="G493" s="93">
        <v>2017</v>
      </c>
      <c r="H493" s="93"/>
      <c r="I493" s="93"/>
      <c r="J493" s="93"/>
      <c r="K493" s="93"/>
    </row>
    <row r="494" spans="1:11" x14ac:dyDescent="0.2">
      <c r="A494" s="93">
        <v>511</v>
      </c>
      <c r="B494" s="93" t="s">
        <v>87</v>
      </c>
      <c r="C494" s="93">
        <v>12</v>
      </c>
      <c r="D494" s="93">
        <v>55</v>
      </c>
      <c r="E494" s="93">
        <v>926.05</v>
      </c>
      <c r="F494" s="93" t="s">
        <v>114</v>
      </c>
      <c r="G494" s="93">
        <v>2017</v>
      </c>
      <c r="H494" s="93">
        <v>193.26373353218989</v>
      </c>
      <c r="I494" s="93">
        <v>42.802790107799623</v>
      </c>
      <c r="J494" s="93">
        <v>236.0665236399895</v>
      </c>
      <c r="K494" s="93">
        <v>0.22147347215907126</v>
      </c>
    </row>
    <row r="495" spans="1:11" x14ac:dyDescent="0.2">
      <c r="A495" s="93">
        <v>519</v>
      </c>
      <c r="B495" s="93" t="s">
        <v>205</v>
      </c>
      <c r="C495" s="93">
        <v>12</v>
      </c>
      <c r="D495" s="93">
        <v>55</v>
      </c>
      <c r="E495" s="93">
        <v>926.05</v>
      </c>
      <c r="F495" s="93" t="s">
        <v>114</v>
      </c>
      <c r="G495" s="93">
        <v>2017</v>
      </c>
      <c r="H495" s="93">
        <v>275.60278399204572</v>
      </c>
      <c r="I495" s="93">
        <v>43.096362056412787</v>
      </c>
      <c r="J495" s="93">
        <v>318.69914604845849</v>
      </c>
      <c r="K495" s="93">
        <v>0.15637128708270454</v>
      </c>
    </row>
    <row r="496" spans="1:11" x14ac:dyDescent="0.2">
      <c r="A496" s="93">
        <v>527</v>
      </c>
      <c r="B496" s="93" t="s">
        <v>205</v>
      </c>
      <c r="C496" s="93">
        <v>13</v>
      </c>
      <c r="D496" s="93">
        <v>55</v>
      </c>
      <c r="E496" s="93">
        <v>926.05</v>
      </c>
      <c r="F496" s="93" t="s">
        <v>114</v>
      </c>
      <c r="G496" s="93">
        <v>2017</v>
      </c>
      <c r="H496" s="93">
        <v>165.81129095933676</v>
      </c>
      <c r="I496" s="93">
        <v>42.398696955002677</v>
      </c>
      <c r="J496" s="93">
        <v>208.20998791433942</v>
      </c>
      <c r="K496" s="93">
        <v>0.25570452235005187</v>
      </c>
    </row>
    <row r="497" spans="1:11" x14ac:dyDescent="0.2">
      <c r="A497" s="93">
        <v>530</v>
      </c>
      <c r="B497" s="93" t="s">
        <v>87</v>
      </c>
      <c r="C497" s="93">
        <v>13</v>
      </c>
      <c r="D497" s="93">
        <v>55</v>
      </c>
      <c r="E497" s="93">
        <v>926.05</v>
      </c>
      <c r="F497" s="93" t="s">
        <v>114</v>
      </c>
      <c r="G497" s="93">
        <v>2017</v>
      </c>
      <c r="H497" s="93"/>
      <c r="I497" s="93"/>
      <c r="J497" s="93"/>
      <c r="K497" s="93"/>
    </row>
    <row r="498" spans="1:11" x14ac:dyDescent="0.2">
      <c r="A498" s="93">
        <v>531</v>
      </c>
      <c r="B498" s="93" t="s">
        <v>205</v>
      </c>
      <c r="C498" s="93">
        <v>14</v>
      </c>
      <c r="D498" s="93">
        <v>55</v>
      </c>
      <c r="E498" s="93">
        <v>926.05</v>
      </c>
      <c r="F498" s="93" t="s">
        <v>114</v>
      </c>
      <c r="G498" s="93">
        <v>2017</v>
      </c>
      <c r="H498" s="93"/>
      <c r="I498" s="93"/>
      <c r="J498" s="93"/>
      <c r="K498" s="93"/>
    </row>
    <row r="499" spans="1:11" x14ac:dyDescent="0.2">
      <c r="A499" s="93">
        <v>536</v>
      </c>
      <c r="B499" s="93" t="s">
        <v>87</v>
      </c>
      <c r="C499" s="93">
        <v>14</v>
      </c>
      <c r="D499" s="93">
        <v>55</v>
      </c>
      <c r="E499" s="93">
        <v>926.05</v>
      </c>
      <c r="F499" s="93" t="s">
        <v>114</v>
      </c>
      <c r="G499" s="93">
        <v>2017</v>
      </c>
      <c r="H499" s="93">
        <v>175.14423643000114</v>
      </c>
      <c r="I499" s="93">
        <v>52.954199067739104</v>
      </c>
      <c r="J499" s="93">
        <v>228.09843549774024</v>
      </c>
      <c r="K499" s="93">
        <v>0.30234622701331648</v>
      </c>
    </row>
    <row r="500" spans="1:11" x14ac:dyDescent="0.2">
      <c r="A500" s="93">
        <v>548</v>
      </c>
      <c r="B500" s="93" t="s">
        <v>205</v>
      </c>
      <c r="C500" s="93">
        <v>15</v>
      </c>
      <c r="D500" s="93">
        <v>55</v>
      </c>
      <c r="E500" s="93">
        <v>926.05</v>
      </c>
      <c r="F500" s="93" t="s">
        <v>114</v>
      </c>
      <c r="G500" s="93">
        <v>2017</v>
      </c>
      <c r="H500" s="93"/>
      <c r="I500" s="93"/>
      <c r="J500" s="93"/>
      <c r="K500" s="93"/>
    </row>
    <row r="501" spans="1:11" x14ac:dyDescent="0.2">
      <c r="A501" s="93">
        <v>550</v>
      </c>
      <c r="B501" s="93" t="s">
        <v>87</v>
      </c>
      <c r="C501" s="93">
        <v>15</v>
      </c>
      <c r="D501" s="93">
        <v>55</v>
      </c>
      <c r="E501" s="93">
        <v>926.05</v>
      </c>
      <c r="F501" s="93" t="s">
        <v>114</v>
      </c>
      <c r="G501" s="93">
        <v>2017</v>
      </c>
      <c r="H501" s="93"/>
      <c r="I501" s="93"/>
      <c r="J501" s="93"/>
      <c r="K501" s="93"/>
    </row>
  </sheetData>
  <sortState xmlns:xlrd2="http://schemas.microsoft.com/office/spreadsheetml/2017/richdata2" ref="A2:K502">
    <sortCondition ref="G1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bestFit="1" customWidth="1"/>
    <col min="2" max="2" width="16.33203125" bestFit="1" customWidth="1"/>
    <col min="3" max="3" width="9.83203125" bestFit="1" customWidth="1"/>
  </cols>
  <sheetData>
    <row r="1" spans="1:9" x14ac:dyDescent="0.2">
      <c r="A1" s="50" t="s">
        <v>126</v>
      </c>
      <c r="B1" s="50" t="s">
        <v>124</v>
      </c>
      <c r="C1" s="50" t="s">
        <v>125</v>
      </c>
      <c r="D1" s="50" t="s">
        <v>81</v>
      </c>
      <c r="E1" s="50" t="s">
        <v>127</v>
      </c>
      <c r="F1" s="50" t="s">
        <v>116</v>
      </c>
      <c r="G1" s="50" t="s">
        <v>117</v>
      </c>
      <c r="H1" s="50" t="s">
        <v>115</v>
      </c>
      <c r="I1" s="50" t="s">
        <v>118</v>
      </c>
    </row>
    <row r="2" spans="1:9" x14ac:dyDescent="0.2">
      <c r="A2" s="51">
        <v>438</v>
      </c>
      <c r="B2" s="51" t="s">
        <v>122</v>
      </c>
      <c r="C2" s="51" t="s">
        <v>143</v>
      </c>
      <c r="D2" s="51">
        <v>32</v>
      </c>
      <c r="E2" s="51" t="s">
        <v>113</v>
      </c>
      <c r="F2" s="52">
        <v>18.234672304439748</v>
      </c>
      <c r="G2" s="52">
        <v>22.03640175338289</v>
      </c>
      <c r="H2" s="52">
        <v>40.271074057822638</v>
      </c>
      <c r="I2" s="52">
        <v>1.2084890468811718</v>
      </c>
    </row>
    <row r="3" spans="1:9" x14ac:dyDescent="0.2">
      <c r="A3" s="51">
        <v>527</v>
      </c>
      <c r="B3" s="51" t="s">
        <v>119</v>
      </c>
      <c r="C3" s="51" t="s">
        <v>143</v>
      </c>
      <c r="D3" s="51">
        <v>32</v>
      </c>
      <c r="E3" s="51" t="s">
        <v>114</v>
      </c>
      <c r="F3" s="52">
        <v>47.181595203488371</v>
      </c>
      <c r="G3" s="52">
        <v>91.145833333333343</v>
      </c>
      <c r="H3" s="52">
        <v>138.32742853682171</v>
      </c>
      <c r="I3" s="52">
        <v>1.9318090653830728</v>
      </c>
    </row>
    <row r="4" spans="1:9" x14ac:dyDescent="0.2">
      <c r="A4" s="51">
        <v>529</v>
      </c>
      <c r="B4" s="51" t="s">
        <v>122</v>
      </c>
      <c r="C4" s="51" t="s">
        <v>143</v>
      </c>
      <c r="D4" s="51">
        <v>32</v>
      </c>
      <c r="E4" s="51" t="s">
        <v>114</v>
      </c>
      <c r="F4" s="52">
        <v>38.448228128460684</v>
      </c>
      <c r="G4" s="52">
        <v>79.439952081461527</v>
      </c>
      <c r="H4" s="52">
        <v>117.88818020992221</v>
      </c>
      <c r="I4" s="52">
        <v>2.0661537851898402</v>
      </c>
    </row>
    <row r="5" spans="1:9" x14ac:dyDescent="0.2">
      <c r="A5" s="51">
        <v>479</v>
      </c>
      <c r="B5" s="51" t="s">
        <v>87</v>
      </c>
      <c r="C5" s="51" t="s">
        <v>143</v>
      </c>
      <c r="D5" s="51">
        <v>32</v>
      </c>
      <c r="E5" s="51" t="s">
        <v>114</v>
      </c>
      <c r="F5" s="52">
        <v>54.251453488372093</v>
      </c>
      <c r="G5" s="52">
        <v>112.69654088050312</v>
      </c>
      <c r="H5" s="52">
        <v>166.94799436887521</v>
      </c>
      <c r="I5" s="52">
        <v>2.0772999363907876</v>
      </c>
    </row>
    <row r="6" spans="1:9" x14ac:dyDescent="0.2">
      <c r="A6" s="51">
        <v>458</v>
      </c>
      <c r="B6" s="51" t="s">
        <v>121</v>
      </c>
      <c r="C6" s="51" t="s">
        <v>143</v>
      </c>
      <c r="D6" s="51">
        <v>32</v>
      </c>
      <c r="E6" s="51" t="s">
        <v>114</v>
      </c>
      <c r="F6" s="52">
        <v>32.848837209302332</v>
      </c>
      <c r="G6" s="52">
        <v>62.683438155136272</v>
      </c>
      <c r="H6" s="52">
        <v>95.532275364438604</v>
      </c>
      <c r="I6" s="52">
        <v>1.9082391792360065</v>
      </c>
    </row>
    <row r="7" spans="1:9" x14ac:dyDescent="0.2">
      <c r="A7" s="51">
        <v>453</v>
      </c>
      <c r="B7" s="51" t="s">
        <v>87</v>
      </c>
      <c r="C7" s="51" t="s">
        <v>143</v>
      </c>
      <c r="D7" s="51">
        <v>32</v>
      </c>
      <c r="E7" s="51" t="s">
        <v>113</v>
      </c>
      <c r="F7" s="52">
        <v>41.539167686658509</v>
      </c>
      <c r="G7" s="52">
        <v>33.515392254220444</v>
      </c>
      <c r="H7" s="52">
        <v>75.05455994087896</v>
      </c>
      <c r="I7" s="52">
        <v>0.80683831960804719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5490-FBB7-4644-A875-93636F8CF142}">
  <dimension ref="A1:AP631"/>
  <sheetViews>
    <sheetView workbookViewId="0">
      <pane xSplit="19" ySplit="1" topLeftCell="T2" activePane="bottomRight" state="frozen"/>
      <selection pane="topRight" activeCell="R1" sqref="R1"/>
      <selection pane="bottomLeft" activeCell="A2" sqref="A2"/>
      <selection pane="bottomRight" activeCell="O1" sqref="O1"/>
    </sheetView>
  </sheetViews>
  <sheetFormatPr baseColWidth="10" defaultColWidth="8.83203125" defaultRowHeight="15" x14ac:dyDescent="0.2"/>
  <cols>
    <col min="2" max="2" width="5.6640625" bestFit="1" customWidth="1"/>
    <col min="3" max="3" width="14.83203125" bestFit="1" customWidth="1"/>
    <col min="4" max="4" width="4.6640625" bestFit="1" customWidth="1"/>
    <col min="5" max="5" width="4.6640625" customWidth="1"/>
    <col min="6" max="6" width="4" bestFit="1" customWidth="1"/>
    <col min="7" max="7" width="4.6640625" bestFit="1" customWidth="1"/>
    <col min="8" max="8" width="9.1640625" bestFit="1" customWidth="1"/>
    <col min="9" max="44" width="5.33203125" customWidth="1"/>
  </cols>
  <sheetData>
    <row r="1" spans="1:42" x14ac:dyDescent="0.2">
      <c r="A1" s="121" t="s">
        <v>210</v>
      </c>
      <c r="B1" s="121" t="s">
        <v>236</v>
      </c>
      <c r="C1" s="121" t="s">
        <v>124</v>
      </c>
      <c r="D1" s="121" t="s">
        <v>81</v>
      </c>
      <c r="E1" s="121" t="s">
        <v>246</v>
      </c>
      <c r="F1" s="121" t="s">
        <v>125</v>
      </c>
      <c r="G1" s="121" t="s">
        <v>211</v>
      </c>
      <c r="H1" s="121" t="s">
        <v>182</v>
      </c>
      <c r="I1" s="121" t="s">
        <v>170</v>
      </c>
      <c r="J1" s="121" t="s">
        <v>171</v>
      </c>
      <c r="K1" s="121" t="s">
        <v>172</v>
      </c>
      <c r="L1" s="121" t="s">
        <v>173</v>
      </c>
      <c r="M1" s="121" t="s">
        <v>174</v>
      </c>
      <c r="N1" s="121" t="s">
        <v>175</v>
      </c>
      <c r="O1" s="121" t="s">
        <v>176</v>
      </c>
      <c r="P1" s="121" t="s">
        <v>177</v>
      </c>
      <c r="Q1" s="121" t="s">
        <v>178</v>
      </c>
      <c r="R1" s="121" t="s">
        <v>179</v>
      </c>
      <c r="S1" s="121" t="s">
        <v>180</v>
      </c>
      <c r="T1" s="121" t="s">
        <v>181</v>
      </c>
      <c r="U1" s="121" t="s">
        <v>183</v>
      </c>
      <c r="V1" s="121" t="s">
        <v>184</v>
      </c>
      <c r="W1" s="121" t="s">
        <v>185</v>
      </c>
      <c r="X1" s="121" t="s">
        <v>186</v>
      </c>
      <c r="Y1" s="121" t="s">
        <v>187</v>
      </c>
      <c r="Z1" s="121" t="s">
        <v>188</v>
      </c>
      <c r="AA1" s="121" t="s">
        <v>189</v>
      </c>
      <c r="AB1" s="121" t="s">
        <v>190</v>
      </c>
      <c r="AC1" s="121" t="s">
        <v>191</v>
      </c>
      <c r="AD1" s="121" t="s">
        <v>192</v>
      </c>
      <c r="AE1" s="121" t="s">
        <v>193</v>
      </c>
      <c r="AF1" s="121" t="s">
        <v>194</v>
      </c>
      <c r="AG1" s="121" t="s">
        <v>195</v>
      </c>
      <c r="AH1" s="121" t="s">
        <v>196</v>
      </c>
      <c r="AI1" s="121" t="s">
        <v>197</v>
      </c>
      <c r="AJ1" s="121" t="s">
        <v>198</v>
      </c>
      <c r="AK1" s="121" t="s">
        <v>199</v>
      </c>
      <c r="AL1" s="121" t="s">
        <v>200</v>
      </c>
      <c r="AM1" s="121" t="s">
        <v>201</v>
      </c>
      <c r="AN1" s="121" t="s">
        <v>202</v>
      </c>
      <c r="AO1" s="121" t="s">
        <v>203</v>
      </c>
      <c r="AP1" s="121" t="s">
        <v>204</v>
      </c>
    </row>
    <row r="2" spans="1:42" x14ac:dyDescent="0.2">
      <c r="A2" s="86">
        <v>403</v>
      </c>
      <c r="B2" s="92">
        <v>3</v>
      </c>
      <c r="C2" s="92" t="s">
        <v>87</v>
      </c>
      <c r="D2" s="92">
        <v>32</v>
      </c>
      <c r="E2" s="92">
        <v>494.1</v>
      </c>
      <c r="F2" s="92">
        <v>1</v>
      </c>
      <c r="G2" s="92">
        <v>2016</v>
      </c>
      <c r="H2" s="86" t="s">
        <v>130</v>
      </c>
      <c r="I2" s="86">
        <v>9.5</v>
      </c>
      <c r="J2" s="86">
        <v>7.5</v>
      </c>
      <c r="K2" s="86">
        <v>4.5999999999999996</v>
      </c>
      <c r="L2" s="86">
        <v>9</v>
      </c>
      <c r="M2" s="86">
        <v>8</v>
      </c>
      <c r="N2" s="86">
        <v>5.5</v>
      </c>
      <c r="O2" s="86">
        <v>2.5</v>
      </c>
      <c r="P2" s="86">
        <v>1</v>
      </c>
      <c r="Q2" s="86">
        <v>1</v>
      </c>
      <c r="R2" s="86"/>
      <c r="S2" s="86"/>
      <c r="T2" s="86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</row>
    <row r="3" spans="1:42" x14ac:dyDescent="0.2">
      <c r="A3" s="91">
        <v>403</v>
      </c>
      <c r="B3" s="92">
        <v>3</v>
      </c>
      <c r="C3" s="92" t="s">
        <v>87</v>
      </c>
      <c r="D3" s="92">
        <v>32</v>
      </c>
      <c r="E3" s="92">
        <v>494.1</v>
      </c>
      <c r="F3" s="92">
        <v>1</v>
      </c>
      <c r="G3" s="92">
        <v>2016</v>
      </c>
      <c r="H3" s="86" t="s">
        <v>133</v>
      </c>
      <c r="I3" s="86">
        <v>3.5</v>
      </c>
      <c r="J3" s="86">
        <v>2</v>
      </c>
      <c r="K3" s="86">
        <v>1</v>
      </c>
      <c r="L3" s="86">
        <v>3</v>
      </c>
      <c r="M3" s="86">
        <v>3.5</v>
      </c>
      <c r="N3" s="86">
        <v>1.5</v>
      </c>
      <c r="O3" s="86">
        <v>0.5</v>
      </c>
      <c r="P3" s="86"/>
      <c r="Q3" s="86"/>
      <c r="R3" s="86"/>
      <c r="S3" s="86"/>
      <c r="T3" s="86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</row>
    <row r="4" spans="1:42" x14ac:dyDescent="0.2">
      <c r="A4" s="122">
        <f>IF(A3=A2,A3+1,A3)</f>
        <v>404</v>
      </c>
      <c r="B4" s="92">
        <v>4</v>
      </c>
      <c r="C4" s="92" t="s">
        <v>121</v>
      </c>
      <c r="D4" s="92">
        <v>32</v>
      </c>
      <c r="E4" s="92">
        <v>494.1</v>
      </c>
      <c r="F4" s="92">
        <v>1</v>
      </c>
      <c r="G4" s="92">
        <v>2016</v>
      </c>
      <c r="H4" s="123" t="s">
        <v>130</v>
      </c>
      <c r="I4" s="123">
        <v>3.5</v>
      </c>
      <c r="J4" s="123">
        <v>3.6</v>
      </c>
      <c r="K4" s="123">
        <v>2.2000000000000002</v>
      </c>
      <c r="L4" s="123">
        <v>1</v>
      </c>
      <c r="M4" s="123"/>
      <c r="N4" s="123"/>
      <c r="O4" s="123"/>
      <c r="P4" s="123"/>
      <c r="Q4" s="123"/>
      <c r="R4" s="123"/>
      <c r="S4" s="123"/>
      <c r="T4" s="123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</row>
    <row r="5" spans="1:42" x14ac:dyDescent="0.2">
      <c r="A5" s="122">
        <f t="shared" ref="A5:A67" si="0">IF(A4=A3,A4+1,A4)</f>
        <v>404</v>
      </c>
      <c r="B5" s="92">
        <v>4</v>
      </c>
      <c r="C5" s="92" t="s">
        <v>121</v>
      </c>
      <c r="D5" s="92">
        <v>32</v>
      </c>
      <c r="E5" s="92">
        <v>494.1</v>
      </c>
      <c r="F5" s="92">
        <v>1</v>
      </c>
      <c r="G5" s="92">
        <v>2016</v>
      </c>
      <c r="H5" s="123" t="s">
        <v>133</v>
      </c>
      <c r="I5" s="123">
        <v>1</v>
      </c>
      <c r="J5" s="123">
        <v>1</v>
      </c>
      <c r="K5" s="123">
        <v>0.5</v>
      </c>
      <c r="L5" s="123"/>
      <c r="M5" s="123"/>
      <c r="N5" s="123"/>
      <c r="O5" s="123"/>
      <c r="P5" s="123"/>
      <c r="Q5" s="123"/>
      <c r="R5" s="123"/>
      <c r="S5" s="123"/>
      <c r="T5" s="123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</row>
    <row r="6" spans="1:42" x14ac:dyDescent="0.2">
      <c r="A6" s="122">
        <f t="shared" si="0"/>
        <v>405</v>
      </c>
      <c r="B6" s="92">
        <v>5</v>
      </c>
      <c r="C6" s="92" t="s">
        <v>122</v>
      </c>
      <c r="D6" s="92">
        <v>32</v>
      </c>
      <c r="E6" s="92">
        <v>494.1</v>
      </c>
      <c r="F6" s="92">
        <v>1</v>
      </c>
      <c r="G6" s="92">
        <v>2016</v>
      </c>
      <c r="H6" s="86" t="s">
        <v>130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</row>
    <row r="7" spans="1:42" x14ac:dyDescent="0.2">
      <c r="A7" s="122">
        <f t="shared" si="0"/>
        <v>405</v>
      </c>
      <c r="B7" s="92">
        <v>5</v>
      </c>
      <c r="C7" s="92" t="s">
        <v>122</v>
      </c>
      <c r="D7" s="92">
        <v>32</v>
      </c>
      <c r="E7" s="92">
        <v>494.1</v>
      </c>
      <c r="F7" s="92">
        <v>1</v>
      </c>
      <c r="G7" s="92">
        <v>2016</v>
      </c>
      <c r="H7" s="86" t="s">
        <v>133</v>
      </c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</row>
    <row r="8" spans="1:42" x14ac:dyDescent="0.2">
      <c r="A8" s="122">
        <f t="shared" si="0"/>
        <v>406</v>
      </c>
      <c r="B8" s="92">
        <v>6</v>
      </c>
      <c r="C8" s="92" t="s">
        <v>205</v>
      </c>
      <c r="D8" s="92">
        <v>32</v>
      </c>
      <c r="E8" s="92">
        <v>494.1</v>
      </c>
      <c r="F8" s="92">
        <v>1</v>
      </c>
      <c r="G8" s="92">
        <v>2016</v>
      </c>
      <c r="H8" s="123" t="s">
        <v>130</v>
      </c>
      <c r="I8" s="123">
        <v>10</v>
      </c>
      <c r="J8" s="123">
        <v>9</v>
      </c>
      <c r="K8" s="123">
        <v>9.3000000000000007</v>
      </c>
      <c r="L8" s="123">
        <v>9</v>
      </c>
      <c r="M8" s="123">
        <v>7.8</v>
      </c>
      <c r="N8" s="123">
        <v>5.5</v>
      </c>
      <c r="O8" s="123">
        <v>4</v>
      </c>
      <c r="P8" s="123">
        <v>2.5</v>
      </c>
      <c r="Q8" s="123">
        <v>1.5</v>
      </c>
      <c r="R8" s="123"/>
      <c r="S8" s="123"/>
      <c r="T8" s="123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</row>
    <row r="9" spans="1:42" x14ac:dyDescent="0.2">
      <c r="A9" s="122">
        <f t="shared" si="0"/>
        <v>406</v>
      </c>
      <c r="B9" s="92">
        <v>6</v>
      </c>
      <c r="C9" s="92" t="s">
        <v>205</v>
      </c>
      <c r="D9" s="92">
        <v>32</v>
      </c>
      <c r="E9" s="92">
        <v>494.1</v>
      </c>
      <c r="F9" s="92">
        <v>1</v>
      </c>
      <c r="G9" s="92">
        <v>2016</v>
      </c>
      <c r="H9" s="123" t="s">
        <v>133</v>
      </c>
      <c r="I9" s="123">
        <v>3.5</v>
      </c>
      <c r="J9" s="123">
        <v>2.5</v>
      </c>
      <c r="K9" s="123">
        <v>2.5</v>
      </c>
      <c r="L9" s="123">
        <v>3</v>
      </c>
      <c r="M9" s="123">
        <v>2</v>
      </c>
      <c r="N9" s="123">
        <v>1</v>
      </c>
      <c r="O9" s="123">
        <v>0.5</v>
      </c>
      <c r="P9" s="123"/>
      <c r="Q9" s="123"/>
      <c r="R9" s="123"/>
      <c r="S9" s="123"/>
      <c r="T9" s="123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</row>
    <row r="10" spans="1:42" x14ac:dyDescent="0.2">
      <c r="A10" s="122">
        <v>412</v>
      </c>
      <c r="B10" s="92">
        <v>5</v>
      </c>
      <c r="C10" s="92" t="s">
        <v>122</v>
      </c>
      <c r="D10" s="92">
        <v>32</v>
      </c>
      <c r="E10" s="92">
        <v>494.1</v>
      </c>
      <c r="F10" s="92">
        <v>2</v>
      </c>
      <c r="G10" s="92">
        <v>2016</v>
      </c>
      <c r="H10" s="86" t="s">
        <v>130</v>
      </c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</row>
    <row r="11" spans="1:42" x14ac:dyDescent="0.2">
      <c r="A11" s="122">
        <f t="shared" si="0"/>
        <v>412</v>
      </c>
      <c r="B11" s="92">
        <v>5</v>
      </c>
      <c r="C11" s="92" t="s">
        <v>122</v>
      </c>
      <c r="D11" s="92">
        <v>32</v>
      </c>
      <c r="E11" s="92">
        <v>494.1</v>
      </c>
      <c r="F11" s="92">
        <v>2</v>
      </c>
      <c r="G11" s="92">
        <v>2016</v>
      </c>
      <c r="H11" s="86" t="s">
        <v>133</v>
      </c>
      <c r="I11" s="86"/>
      <c r="J11" s="86"/>
      <c r="K11" s="86"/>
      <c r="L11" s="86"/>
      <c r="M11" s="86"/>
      <c r="N11" s="86"/>
      <c r="O11" s="86"/>
      <c r="P11" s="86"/>
      <c r="Q11" s="124"/>
      <c r="R11" s="86"/>
      <c r="S11" s="86"/>
      <c r="T11" s="86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</row>
    <row r="12" spans="1:42" x14ac:dyDescent="0.2">
      <c r="A12" s="122">
        <v>417</v>
      </c>
      <c r="B12" s="92">
        <v>4</v>
      </c>
      <c r="C12" s="92" t="s">
        <v>121</v>
      </c>
      <c r="D12" s="92">
        <v>32</v>
      </c>
      <c r="E12" s="92">
        <v>494.1</v>
      </c>
      <c r="F12" s="92">
        <v>2</v>
      </c>
      <c r="G12" s="92">
        <v>2016</v>
      </c>
      <c r="H12" s="123" t="s">
        <v>130</v>
      </c>
      <c r="I12" s="123">
        <v>10.5</v>
      </c>
      <c r="J12" s="123"/>
      <c r="K12" s="123">
        <v>11</v>
      </c>
      <c r="L12" s="123">
        <v>10</v>
      </c>
      <c r="M12" s="123">
        <v>8.5</v>
      </c>
      <c r="N12" s="123">
        <v>1</v>
      </c>
      <c r="O12" s="123">
        <v>0.5</v>
      </c>
      <c r="P12" s="123">
        <v>5.5</v>
      </c>
      <c r="Q12" s="123">
        <v>4.5</v>
      </c>
      <c r="R12" s="123">
        <v>2.8</v>
      </c>
      <c r="S12" s="123">
        <v>2.2000000000000002</v>
      </c>
      <c r="T12" s="123">
        <v>10.5</v>
      </c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</row>
    <row r="13" spans="1:42" x14ac:dyDescent="0.2">
      <c r="A13" s="122">
        <f t="shared" si="0"/>
        <v>417</v>
      </c>
      <c r="B13" s="92">
        <v>4</v>
      </c>
      <c r="C13" s="92" t="s">
        <v>121</v>
      </c>
      <c r="D13" s="92">
        <v>32</v>
      </c>
      <c r="E13" s="92">
        <v>494.1</v>
      </c>
      <c r="F13" s="92">
        <v>2</v>
      </c>
      <c r="G13" s="92">
        <v>2016</v>
      </c>
      <c r="H13" s="123" t="s">
        <v>133</v>
      </c>
      <c r="I13" s="123">
        <v>3.5</v>
      </c>
      <c r="J13" s="123">
        <v>2.5</v>
      </c>
      <c r="K13" s="123">
        <v>3.5</v>
      </c>
      <c r="L13" s="123">
        <v>3</v>
      </c>
      <c r="M13" s="123">
        <v>2.5</v>
      </c>
      <c r="N13" s="123"/>
      <c r="O13" s="123"/>
      <c r="P13" s="123">
        <v>1</v>
      </c>
      <c r="Q13" s="123">
        <v>1</v>
      </c>
      <c r="R13" s="123">
        <v>0.5</v>
      </c>
      <c r="S13" s="123"/>
      <c r="T13" s="123">
        <v>3.5</v>
      </c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</row>
    <row r="14" spans="1:42" x14ac:dyDescent="0.2">
      <c r="A14" s="122">
        <v>419</v>
      </c>
      <c r="B14" s="92">
        <v>3</v>
      </c>
      <c r="C14" s="92" t="s">
        <v>87</v>
      </c>
      <c r="D14" s="92">
        <v>32</v>
      </c>
      <c r="E14" s="92">
        <v>494.1</v>
      </c>
      <c r="F14" s="92">
        <v>2</v>
      </c>
      <c r="G14" s="92">
        <v>2016</v>
      </c>
      <c r="H14" s="86" t="s">
        <v>130</v>
      </c>
      <c r="I14" s="86">
        <v>12.7</v>
      </c>
      <c r="J14" s="86">
        <v>10.7</v>
      </c>
      <c r="K14" s="86">
        <v>8.5</v>
      </c>
      <c r="L14" s="86">
        <v>9.5</v>
      </c>
      <c r="M14" s="86">
        <v>5.5</v>
      </c>
      <c r="N14" s="86">
        <v>4.2</v>
      </c>
      <c r="O14" s="86">
        <v>1.5</v>
      </c>
      <c r="P14" s="86">
        <v>1</v>
      </c>
      <c r="Q14" s="86"/>
      <c r="R14" s="86"/>
      <c r="S14" s="86"/>
      <c r="T14" s="86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</row>
    <row r="15" spans="1:42" x14ac:dyDescent="0.2">
      <c r="A15" s="122">
        <f t="shared" si="0"/>
        <v>419</v>
      </c>
      <c r="B15" s="92">
        <v>3</v>
      </c>
      <c r="C15" s="92" t="s">
        <v>87</v>
      </c>
      <c r="D15" s="92">
        <v>32</v>
      </c>
      <c r="E15" s="92">
        <v>494.1</v>
      </c>
      <c r="F15" s="92">
        <v>2</v>
      </c>
      <c r="G15" s="92">
        <v>2016</v>
      </c>
      <c r="H15" s="86" t="s">
        <v>133</v>
      </c>
      <c r="I15" s="86">
        <v>4</v>
      </c>
      <c r="J15" s="86">
        <v>3</v>
      </c>
      <c r="K15" s="86">
        <v>2.5</v>
      </c>
      <c r="L15" s="86">
        <v>3</v>
      </c>
      <c r="M15" s="86">
        <v>1.5</v>
      </c>
      <c r="N15" s="86">
        <v>1</v>
      </c>
      <c r="O15" s="86"/>
      <c r="P15" s="86"/>
      <c r="Q15" s="86"/>
      <c r="R15" s="86"/>
      <c r="S15" s="86"/>
      <c r="T15" s="86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</row>
    <row r="16" spans="1:42" x14ac:dyDescent="0.2">
      <c r="A16" s="122">
        <f t="shared" si="0"/>
        <v>420</v>
      </c>
      <c r="B16" s="92">
        <v>6</v>
      </c>
      <c r="C16" s="92" t="s">
        <v>205</v>
      </c>
      <c r="D16" s="92">
        <v>32</v>
      </c>
      <c r="E16" s="92">
        <v>494.1</v>
      </c>
      <c r="F16" s="92">
        <v>2</v>
      </c>
      <c r="G16" s="92">
        <v>2016</v>
      </c>
      <c r="H16" s="123" t="s">
        <v>130</v>
      </c>
      <c r="I16" s="123">
        <v>11.7</v>
      </c>
      <c r="J16" s="123">
        <v>8.8000000000000007</v>
      </c>
      <c r="K16" s="123"/>
      <c r="L16" s="123"/>
      <c r="M16" s="123">
        <v>6</v>
      </c>
      <c r="N16" s="123">
        <v>9</v>
      </c>
      <c r="O16" s="123"/>
      <c r="P16" s="123">
        <v>5</v>
      </c>
      <c r="Q16" s="123">
        <v>3.2</v>
      </c>
      <c r="R16" s="123">
        <v>2.5</v>
      </c>
      <c r="S16" s="123">
        <v>1</v>
      </c>
      <c r="T16" s="123">
        <v>0.5</v>
      </c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</row>
    <row r="17" spans="1:42" x14ac:dyDescent="0.2">
      <c r="A17" s="122">
        <f t="shared" si="0"/>
        <v>420</v>
      </c>
      <c r="B17" s="92">
        <v>6</v>
      </c>
      <c r="C17" s="92" t="s">
        <v>205</v>
      </c>
      <c r="D17" s="92">
        <v>32</v>
      </c>
      <c r="E17" s="92">
        <v>494.1</v>
      </c>
      <c r="F17" s="92">
        <v>2</v>
      </c>
      <c r="G17" s="92">
        <v>2016</v>
      </c>
      <c r="H17" s="123" t="s">
        <v>133</v>
      </c>
      <c r="I17" s="123">
        <v>4</v>
      </c>
      <c r="J17" s="123">
        <v>2</v>
      </c>
      <c r="K17" s="123">
        <v>4</v>
      </c>
      <c r="L17" s="123">
        <v>3.5</v>
      </c>
      <c r="M17" s="123">
        <v>1</v>
      </c>
      <c r="N17" s="123">
        <v>3</v>
      </c>
      <c r="O17" s="123">
        <v>3</v>
      </c>
      <c r="P17" s="123">
        <v>1</v>
      </c>
      <c r="Q17" s="123">
        <v>0.2</v>
      </c>
      <c r="R17" s="123"/>
      <c r="S17" s="123"/>
      <c r="T17" s="123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</row>
    <row r="18" spans="1:42" x14ac:dyDescent="0.2">
      <c r="A18" s="122">
        <f t="shared" si="0"/>
        <v>421</v>
      </c>
      <c r="B18" s="92">
        <v>5</v>
      </c>
      <c r="C18" s="92" t="s">
        <v>122</v>
      </c>
      <c r="D18" s="92">
        <v>32</v>
      </c>
      <c r="E18" s="92">
        <v>494.1</v>
      </c>
      <c r="F18" s="92">
        <v>3</v>
      </c>
      <c r="G18" s="92">
        <v>2016</v>
      </c>
      <c r="H18" s="86" t="s">
        <v>130</v>
      </c>
      <c r="I18" s="86">
        <v>5</v>
      </c>
      <c r="J18" s="86">
        <v>6.3</v>
      </c>
      <c r="K18" s="86">
        <v>4.7</v>
      </c>
      <c r="L18" s="86"/>
      <c r="M18" s="86"/>
      <c r="N18" s="86">
        <v>3.4</v>
      </c>
      <c r="O18" s="86">
        <v>2</v>
      </c>
      <c r="P18" s="86">
        <v>1</v>
      </c>
      <c r="Q18" s="86"/>
      <c r="R18" s="86"/>
      <c r="S18" s="86"/>
      <c r="T18" s="86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</row>
    <row r="19" spans="1:42" x14ac:dyDescent="0.2">
      <c r="A19" s="122">
        <f t="shared" si="0"/>
        <v>421</v>
      </c>
      <c r="B19" s="92">
        <v>5</v>
      </c>
      <c r="C19" s="92" t="s">
        <v>122</v>
      </c>
      <c r="D19" s="92">
        <v>32</v>
      </c>
      <c r="E19" s="92">
        <v>494.1</v>
      </c>
      <c r="F19" s="92">
        <v>3</v>
      </c>
      <c r="G19" s="92">
        <v>2016</v>
      </c>
      <c r="H19" s="86" t="s">
        <v>133</v>
      </c>
      <c r="I19" s="86">
        <v>2</v>
      </c>
      <c r="J19" s="86">
        <v>2</v>
      </c>
      <c r="K19" s="86">
        <v>1</v>
      </c>
      <c r="L19" s="86">
        <v>3</v>
      </c>
      <c r="M19" s="86">
        <v>3.2</v>
      </c>
      <c r="N19" s="86">
        <v>0.5</v>
      </c>
      <c r="O19" s="86">
        <v>0.3</v>
      </c>
      <c r="P19" s="86"/>
      <c r="Q19" s="86"/>
      <c r="R19" s="86"/>
      <c r="S19" s="86"/>
      <c r="T19" s="86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</row>
    <row r="20" spans="1:42" x14ac:dyDescent="0.2">
      <c r="A20" s="122">
        <f t="shared" si="0"/>
        <v>422</v>
      </c>
      <c r="B20" s="92">
        <v>3</v>
      </c>
      <c r="C20" s="92" t="s">
        <v>87</v>
      </c>
      <c r="D20" s="92">
        <v>32</v>
      </c>
      <c r="E20" s="92">
        <v>494.1</v>
      </c>
      <c r="F20" s="92">
        <v>3</v>
      </c>
      <c r="G20" s="92">
        <v>2016</v>
      </c>
      <c r="H20" s="123" t="s">
        <v>130</v>
      </c>
      <c r="I20" s="123">
        <v>10</v>
      </c>
      <c r="J20" s="123">
        <v>9</v>
      </c>
      <c r="K20" s="123">
        <v>7.5</v>
      </c>
      <c r="L20" s="123">
        <v>4</v>
      </c>
      <c r="M20" s="123">
        <v>2.7</v>
      </c>
      <c r="N20" s="123">
        <v>1</v>
      </c>
      <c r="O20" s="123">
        <v>1</v>
      </c>
      <c r="P20" s="123">
        <v>10</v>
      </c>
      <c r="Q20" s="123"/>
      <c r="R20" s="123"/>
      <c r="S20" s="123"/>
      <c r="T20" s="123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</row>
    <row r="21" spans="1:42" x14ac:dyDescent="0.2">
      <c r="A21" s="122">
        <f t="shared" si="0"/>
        <v>422</v>
      </c>
      <c r="B21" s="92">
        <v>3</v>
      </c>
      <c r="C21" s="92" t="s">
        <v>87</v>
      </c>
      <c r="D21" s="92">
        <v>32</v>
      </c>
      <c r="E21" s="92">
        <v>494.1</v>
      </c>
      <c r="F21" s="92">
        <v>3</v>
      </c>
      <c r="G21" s="92">
        <v>2016</v>
      </c>
      <c r="H21" s="123" t="s">
        <v>133</v>
      </c>
      <c r="I21" s="123">
        <v>3.5</v>
      </c>
      <c r="J21" s="123">
        <v>2.5</v>
      </c>
      <c r="K21" s="123">
        <v>2</v>
      </c>
      <c r="L21" s="123">
        <v>0.5</v>
      </c>
      <c r="M21" s="123">
        <v>0.5</v>
      </c>
      <c r="N21" s="123"/>
      <c r="O21" s="123"/>
      <c r="P21" s="123">
        <v>3.5</v>
      </c>
      <c r="Q21" s="123"/>
      <c r="R21" s="123"/>
      <c r="S21" s="123"/>
      <c r="T21" s="123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</row>
    <row r="22" spans="1:42" x14ac:dyDescent="0.2">
      <c r="A22" s="122">
        <v>424</v>
      </c>
      <c r="B22" s="92">
        <v>6</v>
      </c>
      <c r="C22" s="92" t="s">
        <v>205</v>
      </c>
      <c r="D22" s="92">
        <v>32</v>
      </c>
      <c r="E22" s="92">
        <v>494.1</v>
      </c>
      <c r="F22" s="92">
        <v>3</v>
      </c>
      <c r="G22" s="92">
        <v>2016</v>
      </c>
      <c r="H22" s="86" t="s">
        <v>130</v>
      </c>
      <c r="I22" s="86">
        <v>8.1999999999999993</v>
      </c>
      <c r="J22" s="86">
        <v>9</v>
      </c>
      <c r="K22" s="86">
        <v>7</v>
      </c>
      <c r="L22" s="86">
        <v>3.7</v>
      </c>
      <c r="M22" s="86">
        <v>2.7</v>
      </c>
      <c r="N22" s="86">
        <v>5</v>
      </c>
      <c r="O22" s="86">
        <v>2</v>
      </c>
      <c r="P22" s="86">
        <v>1</v>
      </c>
      <c r="Q22" s="86">
        <v>8.1999999999999993</v>
      </c>
      <c r="R22" s="86"/>
      <c r="S22" s="86"/>
      <c r="T22" s="86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</row>
    <row r="23" spans="1:42" x14ac:dyDescent="0.2">
      <c r="A23" s="122">
        <f t="shared" si="0"/>
        <v>424</v>
      </c>
      <c r="B23" s="92">
        <v>6</v>
      </c>
      <c r="C23" s="92" t="s">
        <v>205</v>
      </c>
      <c r="D23" s="92">
        <v>32</v>
      </c>
      <c r="E23" s="92">
        <v>494.1</v>
      </c>
      <c r="F23" s="92">
        <v>3</v>
      </c>
      <c r="G23" s="92">
        <v>2016</v>
      </c>
      <c r="H23" s="86" t="s">
        <v>133</v>
      </c>
      <c r="I23" s="86">
        <v>2.5</v>
      </c>
      <c r="J23" s="86">
        <v>2.5</v>
      </c>
      <c r="K23" s="86">
        <v>2</v>
      </c>
      <c r="L23" s="86">
        <v>0.5</v>
      </c>
      <c r="M23" s="86">
        <v>0.5</v>
      </c>
      <c r="N23" s="86">
        <v>1</v>
      </c>
      <c r="O23" s="86"/>
      <c r="P23" s="86"/>
      <c r="Q23" s="86">
        <v>2.5</v>
      </c>
      <c r="R23" s="86"/>
      <c r="S23" s="86"/>
      <c r="T23" s="86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</row>
    <row r="24" spans="1:42" x14ac:dyDescent="0.2">
      <c r="A24" s="122">
        <v>426</v>
      </c>
      <c r="B24" s="92">
        <v>4</v>
      </c>
      <c r="C24" s="92" t="s">
        <v>121</v>
      </c>
      <c r="D24" s="92">
        <v>32</v>
      </c>
      <c r="E24" s="92">
        <v>494.1</v>
      </c>
      <c r="F24" s="92">
        <v>3</v>
      </c>
      <c r="G24" s="92">
        <v>2016</v>
      </c>
      <c r="H24" s="123" t="s">
        <v>130</v>
      </c>
      <c r="I24" s="123"/>
      <c r="J24" s="123">
        <v>4.5</v>
      </c>
      <c r="K24" s="123">
        <v>3.2</v>
      </c>
      <c r="L24" s="123"/>
      <c r="M24" s="123"/>
      <c r="N24" s="123">
        <v>2.5</v>
      </c>
      <c r="O24" s="123">
        <v>1.2</v>
      </c>
      <c r="P24" s="123"/>
      <c r="Q24" s="123"/>
      <c r="R24" s="123"/>
      <c r="S24" s="123"/>
      <c r="T24" s="123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</row>
    <row r="25" spans="1:42" x14ac:dyDescent="0.2">
      <c r="A25" s="122">
        <f t="shared" si="0"/>
        <v>426</v>
      </c>
      <c r="B25" s="92">
        <v>4</v>
      </c>
      <c r="C25" s="92" t="s">
        <v>121</v>
      </c>
      <c r="D25" s="92">
        <v>32</v>
      </c>
      <c r="E25" s="92">
        <v>494.1</v>
      </c>
      <c r="F25" s="92">
        <v>3</v>
      </c>
      <c r="G25" s="92">
        <v>2016</v>
      </c>
      <c r="H25" s="123" t="s">
        <v>133</v>
      </c>
      <c r="I25" s="123">
        <v>2.5</v>
      </c>
      <c r="J25" s="123">
        <v>1</v>
      </c>
      <c r="K25" s="123">
        <v>1</v>
      </c>
      <c r="L25" s="123">
        <v>2.5</v>
      </c>
      <c r="M25" s="123">
        <v>2.5</v>
      </c>
      <c r="N25" s="123">
        <v>0.5</v>
      </c>
      <c r="O25" s="123"/>
      <c r="P25" s="123"/>
      <c r="Q25" s="123"/>
      <c r="R25" s="123"/>
      <c r="S25" s="123"/>
      <c r="T25" s="123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</row>
    <row r="26" spans="1:42" x14ac:dyDescent="0.2">
      <c r="A26" s="122">
        <v>432</v>
      </c>
      <c r="B26" s="92">
        <v>4</v>
      </c>
      <c r="C26" s="92" t="s">
        <v>121</v>
      </c>
      <c r="D26" s="92">
        <v>32</v>
      </c>
      <c r="E26" s="92">
        <v>494.1</v>
      </c>
      <c r="F26" s="92">
        <v>4</v>
      </c>
      <c r="G26" s="92">
        <v>2016</v>
      </c>
      <c r="H26" s="86" t="s">
        <v>130</v>
      </c>
      <c r="I26" s="86">
        <v>7.2</v>
      </c>
      <c r="J26" s="86">
        <v>6.5</v>
      </c>
      <c r="K26" s="86">
        <v>9</v>
      </c>
      <c r="L26" s="86">
        <v>10.199999999999999</v>
      </c>
      <c r="M26" s="86">
        <v>10.5</v>
      </c>
      <c r="N26" s="86">
        <v>10</v>
      </c>
      <c r="O26" s="86">
        <v>4.3</v>
      </c>
      <c r="P26" s="86">
        <v>1</v>
      </c>
      <c r="Q26" s="86">
        <v>2.2999999999999998</v>
      </c>
      <c r="R26" s="86">
        <v>3</v>
      </c>
      <c r="S26" s="86"/>
      <c r="T26" s="86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</row>
    <row r="27" spans="1:42" x14ac:dyDescent="0.2">
      <c r="A27" s="122">
        <f t="shared" si="0"/>
        <v>432</v>
      </c>
      <c r="B27" s="92">
        <v>4</v>
      </c>
      <c r="C27" s="92" t="s">
        <v>121</v>
      </c>
      <c r="D27" s="92">
        <v>32</v>
      </c>
      <c r="E27" s="92">
        <v>494.1</v>
      </c>
      <c r="F27" s="92">
        <v>4</v>
      </c>
      <c r="G27" s="92">
        <v>2016</v>
      </c>
      <c r="H27" s="86" t="s">
        <v>133</v>
      </c>
      <c r="I27" s="86">
        <v>2</v>
      </c>
      <c r="J27" s="86">
        <v>1.5</v>
      </c>
      <c r="K27" s="86">
        <v>3</v>
      </c>
      <c r="L27" s="86">
        <v>3.5</v>
      </c>
      <c r="M27" s="86">
        <v>3</v>
      </c>
      <c r="N27" s="86">
        <v>3</v>
      </c>
      <c r="O27" s="86">
        <v>0.5</v>
      </c>
      <c r="P27" s="86"/>
      <c r="Q27" s="86"/>
      <c r="R27" s="86"/>
      <c r="S27" s="86"/>
      <c r="T27" s="86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</row>
    <row r="28" spans="1:42" x14ac:dyDescent="0.2">
      <c r="A28" s="122">
        <f t="shared" si="0"/>
        <v>433</v>
      </c>
      <c r="B28" s="92">
        <v>3</v>
      </c>
      <c r="C28" s="92" t="s">
        <v>87</v>
      </c>
      <c r="D28" s="92">
        <v>32</v>
      </c>
      <c r="E28" s="92">
        <v>494.1</v>
      </c>
      <c r="F28" s="92">
        <v>4</v>
      </c>
      <c r="G28" s="92">
        <v>2016</v>
      </c>
      <c r="H28" s="123" t="s">
        <v>130</v>
      </c>
      <c r="I28" s="123">
        <v>9.5</v>
      </c>
      <c r="J28" s="123">
        <v>9.6</v>
      </c>
      <c r="K28" s="123">
        <v>8</v>
      </c>
      <c r="L28" s="123">
        <v>6.5</v>
      </c>
      <c r="M28" s="123">
        <v>3</v>
      </c>
      <c r="N28" s="123">
        <v>2.5</v>
      </c>
      <c r="O28" s="123">
        <v>1</v>
      </c>
      <c r="P28" s="123"/>
      <c r="Q28" s="123"/>
      <c r="R28" s="123"/>
      <c r="S28" s="123"/>
      <c r="T28" s="123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</row>
    <row r="29" spans="1:42" x14ac:dyDescent="0.2">
      <c r="A29" s="122">
        <f t="shared" si="0"/>
        <v>433</v>
      </c>
      <c r="B29" s="92">
        <v>3</v>
      </c>
      <c r="C29" s="92" t="s">
        <v>87</v>
      </c>
      <c r="D29" s="92">
        <v>32</v>
      </c>
      <c r="E29" s="92">
        <v>494.1</v>
      </c>
      <c r="F29" s="92">
        <v>4</v>
      </c>
      <c r="G29" s="92">
        <v>2016</v>
      </c>
      <c r="H29" s="123" t="s">
        <v>133</v>
      </c>
      <c r="I29" s="123">
        <v>3</v>
      </c>
      <c r="J29" s="123">
        <v>3.5</v>
      </c>
      <c r="K29" s="123">
        <v>2.5</v>
      </c>
      <c r="L29" s="123">
        <v>1.5</v>
      </c>
      <c r="M29" s="123">
        <v>0.5</v>
      </c>
      <c r="N29" s="123">
        <v>0.5</v>
      </c>
      <c r="O29" s="123"/>
      <c r="P29" s="123"/>
      <c r="Q29" s="123"/>
      <c r="R29" s="123"/>
      <c r="S29" s="123"/>
      <c r="T29" s="123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</row>
    <row r="30" spans="1:42" x14ac:dyDescent="0.2">
      <c r="A30" s="122">
        <v>436</v>
      </c>
      <c r="B30" s="92">
        <v>6</v>
      </c>
      <c r="C30" s="92" t="s">
        <v>205</v>
      </c>
      <c r="D30" s="92">
        <v>32</v>
      </c>
      <c r="E30" s="92">
        <v>494.1</v>
      </c>
      <c r="F30" s="92">
        <v>4</v>
      </c>
      <c r="G30" s="92">
        <v>2016</v>
      </c>
      <c r="H30" s="92" t="s">
        <v>130</v>
      </c>
      <c r="I30" s="86">
        <v>10.5</v>
      </c>
      <c r="J30" s="86">
        <v>9</v>
      </c>
      <c r="K30" s="86">
        <v>8</v>
      </c>
      <c r="L30" s="86">
        <v>10.5</v>
      </c>
      <c r="M30" s="86">
        <v>5.3</v>
      </c>
      <c r="N30" s="86">
        <v>4</v>
      </c>
      <c r="O30" s="86">
        <v>2</v>
      </c>
      <c r="P30" s="86">
        <v>1</v>
      </c>
      <c r="Q30" s="86">
        <v>1</v>
      </c>
      <c r="R30" s="86"/>
      <c r="S30" s="86"/>
      <c r="T30" s="86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</row>
    <row r="31" spans="1:42" x14ac:dyDescent="0.2">
      <c r="A31" s="122">
        <f t="shared" si="0"/>
        <v>436</v>
      </c>
      <c r="B31" s="92">
        <v>6</v>
      </c>
      <c r="C31" s="92" t="s">
        <v>205</v>
      </c>
      <c r="D31" s="92">
        <v>32</v>
      </c>
      <c r="E31" s="92">
        <v>494.1</v>
      </c>
      <c r="F31" s="92">
        <v>4</v>
      </c>
      <c r="G31" s="92">
        <v>2016</v>
      </c>
      <c r="H31" s="92" t="s">
        <v>133</v>
      </c>
      <c r="I31" s="86">
        <v>3</v>
      </c>
      <c r="J31" s="86">
        <v>3</v>
      </c>
      <c r="K31" s="86">
        <v>2</v>
      </c>
      <c r="L31" s="86">
        <v>3</v>
      </c>
      <c r="M31" s="86">
        <v>1</v>
      </c>
      <c r="N31" s="86">
        <v>1</v>
      </c>
      <c r="O31" s="86"/>
      <c r="P31" s="86"/>
      <c r="Q31" s="86"/>
      <c r="R31" s="86"/>
      <c r="S31" s="86"/>
      <c r="T31" s="86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</row>
    <row r="32" spans="1:42" x14ac:dyDescent="0.2">
      <c r="A32" s="122">
        <v>438</v>
      </c>
      <c r="B32" s="92">
        <v>5</v>
      </c>
      <c r="C32" s="92" t="s">
        <v>122</v>
      </c>
      <c r="D32" s="92">
        <v>32</v>
      </c>
      <c r="E32" s="92">
        <v>494.1</v>
      </c>
      <c r="F32" s="92">
        <v>4</v>
      </c>
      <c r="G32" s="92">
        <v>2016</v>
      </c>
      <c r="H32" s="123" t="s">
        <v>130</v>
      </c>
      <c r="I32" s="123"/>
      <c r="J32" s="123"/>
      <c r="K32" s="123">
        <v>2.5</v>
      </c>
      <c r="L32" s="123">
        <v>1</v>
      </c>
      <c r="M32" s="123"/>
      <c r="N32" s="123"/>
      <c r="O32" s="123"/>
      <c r="P32" s="123"/>
      <c r="Q32" s="123"/>
      <c r="R32" s="123"/>
      <c r="S32" s="123"/>
      <c r="T32" s="123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</row>
    <row r="33" spans="1:42" x14ac:dyDescent="0.2">
      <c r="A33" s="122">
        <f t="shared" si="0"/>
        <v>438</v>
      </c>
      <c r="B33" s="92">
        <v>5</v>
      </c>
      <c r="C33" s="92" t="s">
        <v>122</v>
      </c>
      <c r="D33" s="92">
        <v>32</v>
      </c>
      <c r="E33" s="92">
        <v>494.1</v>
      </c>
      <c r="F33" s="92">
        <v>4</v>
      </c>
      <c r="G33" s="92">
        <v>2016</v>
      </c>
      <c r="H33" s="123" t="s">
        <v>133</v>
      </c>
      <c r="I33" s="123">
        <v>2</v>
      </c>
      <c r="J33" s="123">
        <v>1.5</v>
      </c>
      <c r="K33" s="123">
        <v>0.5</v>
      </c>
      <c r="L33" s="123"/>
      <c r="M33" s="123"/>
      <c r="N33" s="123"/>
      <c r="O33" s="123"/>
      <c r="P33" s="123"/>
      <c r="Q33" s="123"/>
      <c r="R33" s="123"/>
      <c r="S33" s="123"/>
      <c r="T33" s="123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</row>
    <row r="34" spans="1:42" x14ac:dyDescent="0.2">
      <c r="A34" s="122">
        <v>441</v>
      </c>
      <c r="B34" s="92">
        <v>5</v>
      </c>
      <c r="C34" s="92" t="s">
        <v>122</v>
      </c>
      <c r="D34" s="92">
        <v>32</v>
      </c>
      <c r="E34" s="92">
        <v>494.1</v>
      </c>
      <c r="F34" s="92">
        <v>5</v>
      </c>
      <c r="G34" s="92">
        <v>2016</v>
      </c>
      <c r="H34" s="86" t="s">
        <v>130</v>
      </c>
      <c r="I34" s="86"/>
      <c r="J34" s="86">
        <v>11</v>
      </c>
      <c r="K34" s="86">
        <v>10</v>
      </c>
      <c r="L34" s="86">
        <v>4.5</v>
      </c>
      <c r="M34" s="86">
        <v>9.1999999999999993</v>
      </c>
      <c r="N34" s="86">
        <v>2.7</v>
      </c>
      <c r="O34" s="86">
        <v>1.5</v>
      </c>
      <c r="P34" s="86"/>
      <c r="Q34" s="86"/>
      <c r="R34" s="86"/>
      <c r="S34" s="86"/>
      <c r="T34" s="86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</row>
    <row r="35" spans="1:42" x14ac:dyDescent="0.2">
      <c r="A35" s="122">
        <f t="shared" si="0"/>
        <v>441</v>
      </c>
      <c r="B35" s="92">
        <v>5</v>
      </c>
      <c r="C35" s="92" t="s">
        <v>122</v>
      </c>
      <c r="D35" s="92">
        <v>32</v>
      </c>
      <c r="E35" s="92">
        <v>494.1</v>
      </c>
      <c r="F35" s="92">
        <v>5</v>
      </c>
      <c r="G35" s="92">
        <v>2016</v>
      </c>
      <c r="H35" s="86" t="s">
        <v>133</v>
      </c>
      <c r="I35" s="86">
        <v>4</v>
      </c>
      <c r="J35" s="86">
        <v>4.5</v>
      </c>
      <c r="K35" s="86">
        <v>3.5</v>
      </c>
      <c r="L35" s="86">
        <v>1</v>
      </c>
      <c r="M35" s="86">
        <v>3</v>
      </c>
      <c r="N35" s="86">
        <v>0.5</v>
      </c>
      <c r="O35" s="86"/>
      <c r="P35" s="86"/>
      <c r="Q35" s="86"/>
      <c r="R35" s="86"/>
      <c r="S35" s="86"/>
      <c r="T35" s="86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</row>
    <row r="36" spans="1:42" x14ac:dyDescent="0.2">
      <c r="A36" s="122">
        <v>448</v>
      </c>
      <c r="B36" s="92">
        <v>6</v>
      </c>
      <c r="C36" s="92" t="s">
        <v>205</v>
      </c>
      <c r="D36" s="92">
        <v>32</v>
      </c>
      <c r="E36" s="92">
        <v>494.1</v>
      </c>
      <c r="F36" s="92">
        <v>5</v>
      </c>
      <c r="G36" s="92">
        <v>2016</v>
      </c>
      <c r="H36" s="123" t="s">
        <v>130</v>
      </c>
      <c r="I36" s="123">
        <v>9</v>
      </c>
      <c r="J36" s="123">
        <v>10.199999999999999</v>
      </c>
      <c r="K36" s="123">
        <v>10.5</v>
      </c>
      <c r="L36" s="123">
        <v>10.3</v>
      </c>
      <c r="M36" s="123">
        <v>3.2</v>
      </c>
      <c r="N36" s="123">
        <v>4.9000000000000004</v>
      </c>
      <c r="O36" s="123">
        <v>6</v>
      </c>
      <c r="P36" s="123">
        <v>2.7</v>
      </c>
      <c r="Q36" s="123">
        <v>1</v>
      </c>
      <c r="R36" s="123"/>
      <c r="S36" s="123"/>
      <c r="T36" s="123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</row>
    <row r="37" spans="1:42" x14ac:dyDescent="0.2">
      <c r="A37" s="122">
        <f t="shared" si="0"/>
        <v>448</v>
      </c>
      <c r="B37" s="92">
        <v>6</v>
      </c>
      <c r="C37" s="92" t="s">
        <v>205</v>
      </c>
      <c r="D37" s="92">
        <v>32</v>
      </c>
      <c r="E37" s="92">
        <v>494.1</v>
      </c>
      <c r="F37" s="92">
        <v>5</v>
      </c>
      <c r="G37" s="92">
        <v>2016</v>
      </c>
      <c r="H37" s="123" t="s">
        <v>133</v>
      </c>
      <c r="I37" s="123">
        <v>3</v>
      </c>
      <c r="J37" s="123">
        <v>2.5</v>
      </c>
      <c r="K37" s="123">
        <v>3</v>
      </c>
      <c r="L37" s="123">
        <v>3</v>
      </c>
      <c r="M37" s="123">
        <v>0.5</v>
      </c>
      <c r="N37" s="123">
        <v>0.7</v>
      </c>
      <c r="O37" s="123">
        <v>1.2</v>
      </c>
      <c r="P37" s="123"/>
      <c r="Q37" s="123"/>
      <c r="R37" s="123"/>
      <c r="S37" s="123"/>
      <c r="T37" s="123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</row>
    <row r="38" spans="1:42" x14ac:dyDescent="0.2">
      <c r="A38" s="122">
        <f t="shared" si="0"/>
        <v>449</v>
      </c>
      <c r="B38" s="92">
        <v>4</v>
      </c>
      <c r="C38" s="92" t="s">
        <v>121</v>
      </c>
      <c r="D38" s="92">
        <v>32</v>
      </c>
      <c r="E38" s="92">
        <v>494.1</v>
      </c>
      <c r="F38" s="92">
        <v>5</v>
      </c>
      <c r="G38" s="92">
        <v>2016</v>
      </c>
      <c r="H38" s="86" t="s">
        <v>130</v>
      </c>
      <c r="I38" s="86">
        <v>1</v>
      </c>
      <c r="J38" s="86">
        <v>6.4</v>
      </c>
      <c r="K38" s="86">
        <v>6.6</v>
      </c>
      <c r="L38" s="86">
        <v>5.0999999999999996</v>
      </c>
      <c r="M38" s="86">
        <v>3.2</v>
      </c>
      <c r="N38" s="86">
        <v>6.5</v>
      </c>
      <c r="O38" s="86"/>
      <c r="P38" s="86"/>
      <c r="Q38" s="86"/>
      <c r="R38" s="86"/>
      <c r="S38" s="86"/>
      <c r="T38" s="86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</row>
    <row r="39" spans="1:42" x14ac:dyDescent="0.2">
      <c r="A39" s="122">
        <f t="shared" si="0"/>
        <v>449</v>
      </c>
      <c r="B39" s="92">
        <v>4</v>
      </c>
      <c r="C39" s="92" t="s">
        <v>121</v>
      </c>
      <c r="D39" s="92">
        <v>32</v>
      </c>
      <c r="E39" s="92">
        <v>494.1</v>
      </c>
      <c r="F39" s="92">
        <v>5</v>
      </c>
      <c r="G39" s="92">
        <v>2016</v>
      </c>
      <c r="H39" s="86" t="s">
        <v>133</v>
      </c>
      <c r="I39" s="86"/>
      <c r="J39" s="86">
        <v>2</v>
      </c>
      <c r="K39" s="86">
        <v>2</v>
      </c>
      <c r="L39" s="86">
        <v>1</v>
      </c>
      <c r="M39" s="86">
        <v>1</v>
      </c>
      <c r="N39" s="86">
        <v>1.5</v>
      </c>
      <c r="O39" s="86"/>
      <c r="P39" s="86"/>
      <c r="Q39" s="86"/>
      <c r="R39" s="86"/>
      <c r="S39" s="86"/>
      <c r="T39" s="86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</row>
    <row r="40" spans="1:42" x14ac:dyDescent="0.2">
      <c r="A40" s="122">
        <f t="shared" si="0"/>
        <v>450</v>
      </c>
      <c r="B40" s="92">
        <v>3</v>
      </c>
      <c r="C40" s="92" t="s">
        <v>87</v>
      </c>
      <c r="D40" s="92">
        <v>32</v>
      </c>
      <c r="E40" s="92">
        <v>494.1</v>
      </c>
      <c r="F40" s="92">
        <v>5</v>
      </c>
      <c r="G40" s="92">
        <v>2016</v>
      </c>
      <c r="H40" s="123" t="s">
        <v>130</v>
      </c>
      <c r="I40" s="123">
        <v>2</v>
      </c>
      <c r="J40" s="123">
        <v>1</v>
      </c>
      <c r="K40" s="123">
        <v>7.7</v>
      </c>
      <c r="L40" s="123">
        <v>8</v>
      </c>
      <c r="M40" s="123">
        <v>7.3</v>
      </c>
      <c r="N40" s="123">
        <v>5.3</v>
      </c>
      <c r="O40" s="123">
        <v>3</v>
      </c>
      <c r="P40" s="123"/>
      <c r="Q40" s="123"/>
      <c r="R40" s="123"/>
      <c r="S40" s="123"/>
      <c r="T40" s="123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</row>
    <row r="41" spans="1:42" x14ac:dyDescent="0.2">
      <c r="A41" s="122">
        <f t="shared" si="0"/>
        <v>450</v>
      </c>
      <c r="B41" s="92">
        <v>3</v>
      </c>
      <c r="C41" s="92" t="s">
        <v>87</v>
      </c>
      <c r="D41" s="92">
        <v>32</v>
      </c>
      <c r="E41" s="92">
        <v>494.1</v>
      </c>
      <c r="F41" s="92">
        <v>5</v>
      </c>
      <c r="G41" s="92">
        <v>2016</v>
      </c>
      <c r="H41" s="123" t="s">
        <v>133</v>
      </c>
      <c r="I41" s="123"/>
      <c r="J41" s="123"/>
      <c r="K41" s="123">
        <v>2.5</v>
      </c>
      <c r="L41" s="123">
        <v>3</v>
      </c>
      <c r="M41" s="123">
        <v>2.5</v>
      </c>
      <c r="N41" s="123">
        <v>1.5</v>
      </c>
      <c r="O41" s="123">
        <v>0.5</v>
      </c>
      <c r="P41" s="123"/>
      <c r="Q41" s="123"/>
      <c r="R41" s="123"/>
      <c r="S41" s="123"/>
      <c r="T41" s="123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</row>
    <row r="42" spans="1:42" x14ac:dyDescent="0.2">
      <c r="A42" s="122">
        <v>452</v>
      </c>
      <c r="B42" s="92">
        <v>6</v>
      </c>
      <c r="C42" s="92" t="s">
        <v>205</v>
      </c>
      <c r="D42" s="92">
        <v>32</v>
      </c>
      <c r="E42" s="92">
        <v>494.1</v>
      </c>
      <c r="F42" s="92">
        <v>6</v>
      </c>
      <c r="G42" s="92">
        <v>2016</v>
      </c>
      <c r="H42" s="86" t="s">
        <v>130</v>
      </c>
      <c r="I42" s="86">
        <v>3</v>
      </c>
      <c r="J42" s="86">
        <v>3.1</v>
      </c>
      <c r="K42" s="86">
        <v>2</v>
      </c>
      <c r="L42" s="86">
        <v>0.5</v>
      </c>
      <c r="M42" s="86"/>
      <c r="N42" s="86"/>
      <c r="O42" s="86"/>
      <c r="P42" s="86"/>
      <c r="Q42" s="86"/>
      <c r="R42" s="86"/>
      <c r="S42" s="86"/>
      <c r="T42" s="86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</row>
    <row r="43" spans="1:42" x14ac:dyDescent="0.2">
      <c r="A43" s="122">
        <f t="shared" si="0"/>
        <v>452</v>
      </c>
      <c r="B43" s="92">
        <v>6</v>
      </c>
      <c r="C43" s="92" t="s">
        <v>205</v>
      </c>
      <c r="D43" s="92">
        <v>32</v>
      </c>
      <c r="E43" s="92">
        <v>494.1</v>
      </c>
      <c r="F43" s="92">
        <v>6</v>
      </c>
      <c r="G43" s="92">
        <v>2016</v>
      </c>
      <c r="H43" s="86" t="s">
        <v>133</v>
      </c>
      <c r="I43" s="86">
        <v>1</v>
      </c>
      <c r="J43" s="86">
        <v>1</v>
      </c>
      <c r="K43" s="86">
        <v>0.5</v>
      </c>
      <c r="L43" s="86"/>
      <c r="M43" s="86"/>
      <c r="N43" s="86"/>
      <c r="O43" s="86"/>
      <c r="P43" s="86"/>
      <c r="Q43" s="86"/>
      <c r="R43" s="86"/>
      <c r="S43" s="86"/>
      <c r="T43" s="86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</row>
    <row r="44" spans="1:42" x14ac:dyDescent="0.2">
      <c r="A44" s="122">
        <f t="shared" si="0"/>
        <v>453</v>
      </c>
      <c r="B44" s="92">
        <v>3</v>
      </c>
      <c r="C44" s="92" t="s">
        <v>87</v>
      </c>
      <c r="D44" s="92">
        <v>32</v>
      </c>
      <c r="E44" s="92">
        <v>494.1</v>
      </c>
      <c r="F44" s="92">
        <v>6</v>
      </c>
      <c r="G44" s="92">
        <v>2016</v>
      </c>
      <c r="H44" s="123" t="s">
        <v>130</v>
      </c>
      <c r="I44" s="123">
        <v>1.5</v>
      </c>
      <c r="J44" s="123">
        <v>1.5</v>
      </c>
      <c r="K44" s="123">
        <v>0.2</v>
      </c>
      <c r="L44" s="123">
        <v>0.2</v>
      </c>
      <c r="M44" s="123"/>
      <c r="N44" s="123"/>
      <c r="O44" s="123"/>
      <c r="P44" s="123"/>
      <c r="Q44" s="123"/>
      <c r="R44" s="123"/>
      <c r="S44" s="123"/>
      <c r="T44" s="123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</row>
    <row r="45" spans="1:42" x14ac:dyDescent="0.2">
      <c r="A45" s="122">
        <f t="shared" si="0"/>
        <v>453</v>
      </c>
      <c r="B45" s="92">
        <v>3</v>
      </c>
      <c r="C45" s="92" t="s">
        <v>87</v>
      </c>
      <c r="D45" s="92">
        <v>32</v>
      </c>
      <c r="E45" s="92">
        <v>494.1</v>
      </c>
      <c r="F45" s="92">
        <v>6</v>
      </c>
      <c r="G45" s="92">
        <v>2016</v>
      </c>
      <c r="H45" s="123" t="s">
        <v>133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</row>
    <row r="46" spans="1:42" x14ac:dyDescent="0.2">
      <c r="A46" s="122">
        <v>455</v>
      </c>
      <c r="B46" s="92">
        <v>5</v>
      </c>
      <c r="C46" s="92" t="s">
        <v>122</v>
      </c>
      <c r="D46" s="92">
        <v>32</v>
      </c>
      <c r="E46" s="92">
        <v>494.1</v>
      </c>
      <c r="F46" s="92">
        <v>6</v>
      </c>
      <c r="G46" s="92">
        <v>2016</v>
      </c>
      <c r="H46" s="86" t="s">
        <v>130</v>
      </c>
      <c r="I46" s="86">
        <v>9.8000000000000007</v>
      </c>
      <c r="J46" s="86">
        <v>1</v>
      </c>
      <c r="K46" s="86">
        <v>6</v>
      </c>
      <c r="L46" s="86">
        <v>8</v>
      </c>
      <c r="M46" s="86">
        <v>3.2</v>
      </c>
      <c r="N46" s="86">
        <v>2.8</v>
      </c>
      <c r="O46" s="86"/>
      <c r="P46" s="86"/>
      <c r="Q46" s="86"/>
      <c r="R46" s="86"/>
      <c r="S46" s="86"/>
      <c r="T46" s="86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</row>
    <row r="47" spans="1:42" x14ac:dyDescent="0.2">
      <c r="A47" s="122">
        <f t="shared" si="0"/>
        <v>455</v>
      </c>
      <c r="B47" s="92">
        <v>5</v>
      </c>
      <c r="C47" s="92" t="s">
        <v>122</v>
      </c>
      <c r="D47" s="92">
        <v>32</v>
      </c>
      <c r="E47" s="92">
        <v>494.1</v>
      </c>
      <c r="F47" s="92">
        <v>6</v>
      </c>
      <c r="G47" s="92">
        <v>2016</v>
      </c>
      <c r="H47" s="86" t="s">
        <v>133</v>
      </c>
      <c r="I47" s="86">
        <v>3.5</v>
      </c>
      <c r="J47" s="86"/>
      <c r="K47" s="86">
        <v>2</v>
      </c>
      <c r="L47" s="86">
        <v>3</v>
      </c>
      <c r="M47" s="86">
        <v>0.7</v>
      </c>
      <c r="N47" s="86">
        <v>0.5</v>
      </c>
      <c r="O47" s="86"/>
      <c r="P47" s="86"/>
      <c r="Q47" s="86"/>
      <c r="R47" s="86"/>
      <c r="S47" s="86"/>
      <c r="T47" s="86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</row>
    <row r="48" spans="1:42" x14ac:dyDescent="0.2">
      <c r="A48" s="122">
        <v>458</v>
      </c>
      <c r="B48" s="92">
        <v>4</v>
      </c>
      <c r="C48" s="92" t="s">
        <v>121</v>
      </c>
      <c r="D48" s="92">
        <v>32</v>
      </c>
      <c r="E48" s="92">
        <v>494.1</v>
      </c>
      <c r="F48" s="92">
        <v>6</v>
      </c>
      <c r="G48" s="92">
        <v>2016</v>
      </c>
      <c r="H48" s="123" t="s">
        <v>130</v>
      </c>
      <c r="I48" s="123">
        <v>4</v>
      </c>
      <c r="J48" s="123">
        <v>4</v>
      </c>
      <c r="K48" s="123">
        <v>2.2000000000000002</v>
      </c>
      <c r="L48" s="123">
        <v>0.5</v>
      </c>
      <c r="M48" s="123"/>
      <c r="N48" s="123"/>
      <c r="O48" s="123"/>
      <c r="P48" s="123"/>
      <c r="Q48" s="123"/>
      <c r="R48" s="123"/>
      <c r="S48" s="123"/>
      <c r="T48" s="123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</row>
    <row r="49" spans="1:42" x14ac:dyDescent="0.2">
      <c r="A49" s="122">
        <f t="shared" si="0"/>
        <v>458</v>
      </c>
      <c r="B49" s="92">
        <v>4</v>
      </c>
      <c r="C49" s="92" t="s">
        <v>121</v>
      </c>
      <c r="D49" s="92">
        <v>32</v>
      </c>
      <c r="E49" s="92">
        <v>494.1</v>
      </c>
      <c r="F49" s="92">
        <v>6</v>
      </c>
      <c r="G49" s="92">
        <v>2016</v>
      </c>
      <c r="H49" s="123" t="s">
        <v>133</v>
      </c>
      <c r="I49" s="123">
        <v>1</v>
      </c>
      <c r="J49" s="123">
        <v>1</v>
      </c>
      <c r="K49" s="123">
        <v>0.5</v>
      </c>
      <c r="L49" s="123"/>
      <c r="M49" s="123"/>
      <c r="N49" s="123"/>
      <c r="O49" s="123"/>
      <c r="P49" s="123"/>
      <c r="Q49" s="123"/>
      <c r="R49" s="123"/>
      <c r="S49" s="123"/>
      <c r="T49" s="123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</row>
    <row r="50" spans="1:42" x14ac:dyDescent="0.2">
      <c r="A50" s="122">
        <v>462</v>
      </c>
      <c r="B50" s="92">
        <v>3</v>
      </c>
      <c r="C50" s="92" t="s">
        <v>87</v>
      </c>
      <c r="D50" s="92">
        <v>32</v>
      </c>
      <c r="E50" s="92">
        <v>494.1</v>
      </c>
      <c r="F50" s="92">
        <v>7</v>
      </c>
      <c r="G50" s="92">
        <v>2016</v>
      </c>
      <c r="H50" s="86" t="s">
        <v>130</v>
      </c>
      <c r="I50" s="86">
        <v>10.199999999999999</v>
      </c>
      <c r="J50" s="86">
        <v>11.3</v>
      </c>
      <c r="K50" s="86">
        <v>8</v>
      </c>
      <c r="L50" s="86">
        <v>10.199999999999999</v>
      </c>
      <c r="M50" s="86">
        <v>7</v>
      </c>
      <c r="N50" s="86">
        <v>4</v>
      </c>
      <c r="O50" s="86">
        <v>2.8</v>
      </c>
      <c r="P50" s="86">
        <v>1.5</v>
      </c>
      <c r="Q50" s="86"/>
      <c r="R50" s="86"/>
      <c r="S50" s="86"/>
      <c r="T50" s="86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</row>
    <row r="51" spans="1:42" x14ac:dyDescent="0.2">
      <c r="A51" s="122">
        <f t="shared" si="0"/>
        <v>462</v>
      </c>
      <c r="B51" s="92">
        <v>3</v>
      </c>
      <c r="C51" s="92" t="s">
        <v>87</v>
      </c>
      <c r="D51" s="92">
        <v>32</v>
      </c>
      <c r="E51" s="92">
        <v>494.1</v>
      </c>
      <c r="F51" s="92">
        <v>7</v>
      </c>
      <c r="G51" s="92">
        <v>2016</v>
      </c>
      <c r="H51" s="86" t="s">
        <v>133</v>
      </c>
      <c r="I51" s="86">
        <v>3</v>
      </c>
      <c r="J51" s="86">
        <v>4</v>
      </c>
      <c r="K51" s="86">
        <v>2</v>
      </c>
      <c r="L51" s="86">
        <v>3</v>
      </c>
      <c r="M51" s="86">
        <v>1.5</v>
      </c>
      <c r="N51" s="86">
        <v>0.5</v>
      </c>
      <c r="O51" s="86">
        <v>0.5</v>
      </c>
      <c r="P51" s="86"/>
      <c r="Q51" s="86"/>
      <c r="R51" s="86"/>
      <c r="S51" s="86"/>
      <c r="T51" s="86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</row>
    <row r="52" spans="1:42" x14ac:dyDescent="0.2">
      <c r="A52" s="122">
        <v>468</v>
      </c>
      <c r="B52" s="92">
        <v>5</v>
      </c>
      <c r="C52" s="92" t="s">
        <v>122</v>
      </c>
      <c r="D52" s="92">
        <v>32</v>
      </c>
      <c r="E52" s="92">
        <v>494.1</v>
      </c>
      <c r="F52" s="92">
        <v>7</v>
      </c>
      <c r="G52" s="92">
        <v>2016</v>
      </c>
      <c r="H52" s="123" t="s">
        <v>130</v>
      </c>
      <c r="I52" s="123">
        <v>9.5</v>
      </c>
      <c r="J52" s="123">
        <v>9</v>
      </c>
      <c r="K52" s="123">
        <v>8.5</v>
      </c>
      <c r="L52" s="123">
        <v>7</v>
      </c>
      <c r="M52" s="123">
        <v>4.5</v>
      </c>
      <c r="N52" s="123">
        <v>3</v>
      </c>
      <c r="O52" s="123">
        <v>2</v>
      </c>
      <c r="P52" s="123">
        <v>1</v>
      </c>
      <c r="Q52" s="123"/>
      <c r="R52" s="123"/>
      <c r="S52" s="123"/>
      <c r="T52" s="123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</row>
    <row r="53" spans="1:42" x14ac:dyDescent="0.2">
      <c r="A53" s="122">
        <f t="shared" si="0"/>
        <v>468</v>
      </c>
      <c r="B53" s="92">
        <v>5</v>
      </c>
      <c r="C53" s="92" t="s">
        <v>122</v>
      </c>
      <c r="D53" s="92">
        <v>32</v>
      </c>
      <c r="E53" s="92">
        <v>494.1</v>
      </c>
      <c r="F53" s="92">
        <v>7</v>
      </c>
      <c r="G53" s="92">
        <v>2016</v>
      </c>
      <c r="H53" s="123" t="s">
        <v>133</v>
      </c>
      <c r="I53" s="123">
        <v>4</v>
      </c>
      <c r="J53" s="123">
        <v>3</v>
      </c>
      <c r="K53" s="123">
        <v>3</v>
      </c>
      <c r="L53" s="123">
        <v>3</v>
      </c>
      <c r="M53" s="123">
        <v>1</v>
      </c>
      <c r="N53" s="123">
        <v>0.5</v>
      </c>
      <c r="O53" s="123"/>
      <c r="P53" s="123"/>
      <c r="Q53" s="123"/>
      <c r="R53" s="123"/>
      <c r="S53" s="123"/>
      <c r="T53" s="123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</row>
    <row r="54" spans="1:42" x14ac:dyDescent="0.2">
      <c r="A54" s="122">
        <f t="shared" si="0"/>
        <v>469</v>
      </c>
      <c r="B54" s="92">
        <v>6</v>
      </c>
      <c r="C54" s="92" t="s">
        <v>205</v>
      </c>
      <c r="D54" s="92">
        <v>32</v>
      </c>
      <c r="E54" s="92">
        <v>494.1</v>
      </c>
      <c r="F54" s="92">
        <v>7</v>
      </c>
      <c r="G54" s="92">
        <v>2016</v>
      </c>
      <c r="H54" s="86" t="s">
        <v>130</v>
      </c>
      <c r="I54" s="86"/>
      <c r="J54" s="86">
        <v>13.2</v>
      </c>
      <c r="K54" s="86">
        <v>10.5</v>
      </c>
      <c r="L54" s="86">
        <v>12</v>
      </c>
      <c r="M54" s="86">
        <v>8.5</v>
      </c>
      <c r="N54" s="86">
        <v>9</v>
      </c>
      <c r="O54" s="86">
        <v>6</v>
      </c>
      <c r="P54" s="86">
        <v>4.9000000000000004</v>
      </c>
      <c r="Q54" s="86">
        <v>3.7</v>
      </c>
      <c r="R54" s="86">
        <v>2</v>
      </c>
      <c r="S54" s="86">
        <v>1</v>
      </c>
      <c r="T54" s="86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</row>
    <row r="55" spans="1:42" x14ac:dyDescent="0.2">
      <c r="A55" s="122">
        <f t="shared" si="0"/>
        <v>469</v>
      </c>
      <c r="B55" s="92">
        <v>6</v>
      </c>
      <c r="C55" s="92" t="s">
        <v>205</v>
      </c>
      <c r="D55" s="92">
        <v>32</v>
      </c>
      <c r="E55" s="92">
        <v>494.1</v>
      </c>
      <c r="F55" s="92">
        <v>7</v>
      </c>
      <c r="G55" s="92">
        <v>2016</v>
      </c>
      <c r="H55" s="86" t="s">
        <v>133</v>
      </c>
      <c r="I55" s="86">
        <v>3.5</v>
      </c>
      <c r="J55" s="86">
        <v>4</v>
      </c>
      <c r="K55" s="86">
        <v>3</v>
      </c>
      <c r="L55" s="86">
        <v>3.5</v>
      </c>
      <c r="M55" s="86">
        <v>2</v>
      </c>
      <c r="N55" s="86">
        <v>2.5</v>
      </c>
      <c r="O55" s="86">
        <v>1.5</v>
      </c>
      <c r="P55" s="86">
        <v>1</v>
      </c>
      <c r="Q55" s="86">
        <v>0.5</v>
      </c>
      <c r="R55" s="86"/>
      <c r="S55" s="86"/>
      <c r="T55" s="86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</row>
    <row r="56" spans="1:42" x14ac:dyDescent="0.2">
      <c r="A56" s="122">
        <f t="shared" si="0"/>
        <v>470</v>
      </c>
      <c r="B56" s="92">
        <v>4</v>
      </c>
      <c r="C56" s="92" t="s">
        <v>121</v>
      </c>
      <c r="D56" s="92">
        <v>32</v>
      </c>
      <c r="E56" s="92">
        <v>494.1</v>
      </c>
      <c r="F56" s="92">
        <v>7</v>
      </c>
      <c r="G56" s="92">
        <v>2016</v>
      </c>
      <c r="H56" s="123" t="s">
        <v>130</v>
      </c>
      <c r="I56" s="86"/>
      <c r="J56" s="86"/>
      <c r="K56" s="86"/>
      <c r="L56" s="86"/>
      <c r="M56" s="86"/>
      <c r="N56" s="86"/>
      <c r="O56" s="86"/>
      <c r="P56" s="86"/>
      <c r="Q56" s="86"/>
      <c r="R56" s="123"/>
      <c r="S56" s="123"/>
      <c r="T56" s="123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</row>
    <row r="57" spans="1:42" x14ac:dyDescent="0.2">
      <c r="A57" s="122">
        <f t="shared" si="0"/>
        <v>470</v>
      </c>
      <c r="B57" s="92">
        <v>4</v>
      </c>
      <c r="C57" s="92" t="s">
        <v>121</v>
      </c>
      <c r="D57" s="92">
        <v>32</v>
      </c>
      <c r="E57" s="92">
        <v>494.1</v>
      </c>
      <c r="F57" s="92">
        <v>7</v>
      </c>
      <c r="G57" s="92">
        <v>2016</v>
      </c>
      <c r="H57" s="123" t="s">
        <v>133</v>
      </c>
      <c r="I57" s="86"/>
      <c r="J57" s="86"/>
      <c r="K57" s="86"/>
      <c r="L57" s="86"/>
      <c r="M57" s="86"/>
      <c r="N57" s="86"/>
      <c r="O57" s="86"/>
      <c r="P57" s="86"/>
      <c r="Q57" s="86"/>
      <c r="R57" s="123"/>
      <c r="S57" s="123"/>
      <c r="T57" s="123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</row>
    <row r="58" spans="1:42" x14ac:dyDescent="0.2">
      <c r="A58" s="122">
        <v>473</v>
      </c>
      <c r="B58" s="92">
        <v>5</v>
      </c>
      <c r="C58" s="92" t="s">
        <v>122</v>
      </c>
      <c r="D58" s="92">
        <v>32</v>
      </c>
      <c r="E58" s="92">
        <v>494.1</v>
      </c>
      <c r="F58" s="92">
        <v>8</v>
      </c>
      <c r="G58" s="92">
        <v>2016</v>
      </c>
      <c r="H58" s="86" t="s">
        <v>130</v>
      </c>
      <c r="I58" s="86">
        <v>9.1999999999999993</v>
      </c>
      <c r="J58" s="86">
        <v>11</v>
      </c>
      <c r="K58" s="86"/>
      <c r="L58" s="86">
        <v>5.4</v>
      </c>
      <c r="M58" s="86">
        <v>5.7</v>
      </c>
      <c r="N58" s="86">
        <v>3</v>
      </c>
      <c r="O58" s="86">
        <v>2.2999999999999998</v>
      </c>
      <c r="P58" s="86">
        <v>2.5</v>
      </c>
      <c r="Q58" s="86">
        <v>1</v>
      </c>
      <c r="R58" s="86">
        <v>9.1999999999999993</v>
      </c>
      <c r="S58" s="86"/>
      <c r="T58" s="86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</row>
    <row r="59" spans="1:42" x14ac:dyDescent="0.2">
      <c r="A59" s="122">
        <f t="shared" si="0"/>
        <v>473</v>
      </c>
      <c r="B59" s="92">
        <v>5</v>
      </c>
      <c r="C59" s="92" t="s">
        <v>122</v>
      </c>
      <c r="D59" s="92">
        <v>32</v>
      </c>
      <c r="E59" s="92">
        <v>494.1</v>
      </c>
      <c r="F59" s="92">
        <v>8</v>
      </c>
      <c r="G59" s="92">
        <v>2016</v>
      </c>
      <c r="H59" s="86" t="s">
        <v>133</v>
      </c>
      <c r="I59" s="86">
        <v>2.5</v>
      </c>
      <c r="J59" s="86">
        <v>3</v>
      </c>
      <c r="K59" s="86">
        <v>3.5</v>
      </c>
      <c r="L59" s="86">
        <v>1.3</v>
      </c>
      <c r="M59" s="86">
        <v>31.5</v>
      </c>
      <c r="N59" s="86">
        <v>0.5</v>
      </c>
      <c r="O59" s="86"/>
      <c r="P59" s="86"/>
      <c r="Q59" s="86"/>
      <c r="R59" s="86">
        <v>2.5</v>
      </c>
      <c r="S59" s="86"/>
      <c r="T59" s="86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</row>
    <row r="60" spans="1:42" x14ac:dyDescent="0.2">
      <c r="A60" s="122">
        <f t="shared" si="0"/>
        <v>474</v>
      </c>
      <c r="B60" s="92">
        <v>4</v>
      </c>
      <c r="C60" s="92" t="s">
        <v>121</v>
      </c>
      <c r="D60" s="92">
        <v>32</v>
      </c>
      <c r="E60" s="92">
        <v>494.1</v>
      </c>
      <c r="F60" s="92">
        <v>8</v>
      </c>
      <c r="G60" s="92">
        <v>2016</v>
      </c>
      <c r="H60" s="123" t="s">
        <v>130</v>
      </c>
      <c r="I60" s="123">
        <v>6.8</v>
      </c>
      <c r="J60" s="123">
        <v>6.9</v>
      </c>
      <c r="K60" s="123">
        <v>4.8</v>
      </c>
      <c r="L60" s="123">
        <v>2.7</v>
      </c>
      <c r="M60" s="123">
        <v>1</v>
      </c>
      <c r="N60" s="123">
        <v>6.8</v>
      </c>
      <c r="O60" s="123"/>
      <c r="P60" s="123"/>
      <c r="Q60" s="123"/>
      <c r="R60" s="123"/>
      <c r="S60" s="123"/>
      <c r="T60" s="123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</row>
    <row r="61" spans="1:42" x14ac:dyDescent="0.2">
      <c r="A61" s="122">
        <f t="shared" si="0"/>
        <v>474</v>
      </c>
      <c r="B61" s="92">
        <v>4</v>
      </c>
      <c r="C61" s="92" t="s">
        <v>121</v>
      </c>
      <c r="D61" s="92">
        <v>32</v>
      </c>
      <c r="E61" s="92">
        <v>494.1</v>
      </c>
      <c r="F61" s="92">
        <v>8</v>
      </c>
      <c r="G61" s="92">
        <v>2016</v>
      </c>
      <c r="H61" s="123" t="s">
        <v>133</v>
      </c>
      <c r="I61" s="123">
        <v>2</v>
      </c>
      <c r="J61" s="123">
        <v>3</v>
      </c>
      <c r="K61" s="123">
        <v>1</v>
      </c>
      <c r="L61" s="123">
        <v>0.5</v>
      </c>
      <c r="M61" s="123"/>
      <c r="N61" s="123">
        <v>2</v>
      </c>
      <c r="O61" s="123"/>
      <c r="P61" s="123"/>
      <c r="Q61" s="123"/>
      <c r="R61" s="123"/>
      <c r="S61" s="123"/>
      <c r="T61" s="123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</row>
    <row r="62" spans="1:42" x14ac:dyDescent="0.2">
      <c r="A62" s="122">
        <v>478</v>
      </c>
      <c r="B62" s="92">
        <v>6</v>
      </c>
      <c r="C62" s="92" t="s">
        <v>205</v>
      </c>
      <c r="D62" s="92">
        <v>32</v>
      </c>
      <c r="E62" s="92">
        <v>494.1</v>
      </c>
      <c r="F62" s="92">
        <v>8</v>
      </c>
      <c r="G62" s="92">
        <v>2016</v>
      </c>
      <c r="H62" s="86" t="s">
        <v>130</v>
      </c>
      <c r="I62" s="86">
        <v>9</v>
      </c>
      <c r="J62" s="86">
        <v>6</v>
      </c>
      <c r="K62" s="86">
        <v>5</v>
      </c>
      <c r="L62" s="86"/>
      <c r="M62" s="86"/>
      <c r="N62" s="86">
        <v>3.8</v>
      </c>
      <c r="O62" s="86">
        <v>2.7</v>
      </c>
      <c r="P62" s="86">
        <v>2.5</v>
      </c>
      <c r="Q62" s="86">
        <v>1</v>
      </c>
      <c r="R62" s="86">
        <v>1</v>
      </c>
      <c r="S62" s="86">
        <v>9</v>
      </c>
      <c r="T62" s="86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</row>
    <row r="63" spans="1:42" x14ac:dyDescent="0.2">
      <c r="A63" s="122">
        <f t="shared" si="0"/>
        <v>478</v>
      </c>
      <c r="B63" s="92">
        <v>6</v>
      </c>
      <c r="C63" s="92" t="s">
        <v>205</v>
      </c>
      <c r="D63" s="92">
        <v>32</v>
      </c>
      <c r="E63" s="92">
        <v>494.1</v>
      </c>
      <c r="F63" s="92">
        <v>8</v>
      </c>
      <c r="G63" s="92">
        <v>2016</v>
      </c>
      <c r="H63" s="86" t="s">
        <v>133</v>
      </c>
      <c r="I63" s="86">
        <v>2.5</v>
      </c>
      <c r="J63" s="86">
        <v>1.5</v>
      </c>
      <c r="K63" s="86">
        <v>1.2</v>
      </c>
      <c r="L63" s="86">
        <v>2</v>
      </c>
      <c r="M63" s="86">
        <v>0.7</v>
      </c>
      <c r="N63" s="86">
        <v>0.5</v>
      </c>
      <c r="O63" s="86">
        <v>0.2</v>
      </c>
      <c r="P63" s="86"/>
      <c r="Q63" s="86"/>
      <c r="R63" s="86"/>
      <c r="S63" s="86">
        <v>2.5</v>
      </c>
      <c r="T63" s="86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</row>
    <row r="64" spans="1:42" x14ac:dyDescent="0.2">
      <c r="A64" s="122">
        <f t="shared" si="0"/>
        <v>479</v>
      </c>
      <c r="B64" s="92">
        <v>3</v>
      </c>
      <c r="C64" s="92" t="s">
        <v>87</v>
      </c>
      <c r="D64" s="92">
        <v>32</v>
      </c>
      <c r="E64" s="92">
        <v>494.1</v>
      </c>
      <c r="F64" s="92">
        <v>8</v>
      </c>
      <c r="G64" s="92">
        <v>2016</v>
      </c>
      <c r="H64" s="123" t="s">
        <v>130</v>
      </c>
      <c r="I64" s="123">
        <v>6.7</v>
      </c>
      <c r="J64" s="123">
        <v>4.8</v>
      </c>
      <c r="K64" s="123">
        <v>7.1</v>
      </c>
      <c r="L64" s="123">
        <v>2.5</v>
      </c>
      <c r="M64" s="123">
        <v>1</v>
      </c>
      <c r="N64" s="123">
        <v>6.7</v>
      </c>
      <c r="O64" s="123"/>
      <c r="P64" s="123"/>
      <c r="Q64" s="123"/>
      <c r="R64" s="123"/>
      <c r="S64" s="123"/>
      <c r="T64" s="123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</row>
    <row r="65" spans="1:42" x14ac:dyDescent="0.2">
      <c r="A65" s="122">
        <f t="shared" si="0"/>
        <v>479</v>
      </c>
      <c r="B65" s="92">
        <v>3</v>
      </c>
      <c r="C65" s="92" t="s">
        <v>87</v>
      </c>
      <c r="D65" s="92">
        <v>32</v>
      </c>
      <c r="E65" s="92">
        <v>494.1</v>
      </c>
      <c r="F65" s="92">
        <v>8</v>
      </c>
      <c r="G65" s="92">
        <v>2016</v>
      </c>
      <c r="H65" s="123" t="s">
        <v>133</v>
      </c>
      <c r="I65" s="123">
        <v>2</v>
      </c>
      <c r="J65" s="123">
        <v>1.2</v>
      </c>
      <c r="K65" s="123">
        <v>2.5</v>
      </c>
      <c r="L65" s="123">
        <v>0.5</v>
      </c>
      <c r="M65" s="123"/>
      <c r="N65" s="123">
        <v>2</v>
      </c>
      <c r="O65" s="123"/>
      <c r="P65" s="123"/>
      <c r="Q65" s="123"/>
      <c r="R65" s="123"/>
      <c r="S65" s="123"/>
      <c r="T65" s="123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</row>
    <row r="66" spans="1:42" x14ac:dyDescent="0.2">
      <c r="A66" s="122">
        <v>482</v>
      </c>
      <c r="B66" s="92">
        <v>4</v>
      </c>
      <c r="C66" s="92" t="s">
        <v>121</v>
      </c>
      <c r="D66" s="92">
        <v>32</v>
      </c>
      <c r="E66" s="92">
        <v>494.1</v>
      </c>
      <c r="F66" s="92">
        <v>9</v>
      </c>
      <c r="G66" s="92">
        <v>2016</v>
      </c>
      <c r="H66" s="86" t="s">
        <v>130</v>
      </c>
      <c r="I66" s="86">
        <v>10</v>
      </c>
      <c r="J66" s="86">
        <v>8.5</v>
      </c>
      <c r="K66" s="86">
        <v>6</v>
      </c>
      <c r="L66" s="86">
        <v>9</v>
      </c>
      <c r="M66" s="86">
        <v>3.5</v>
      </c>
      <c r="N66" s="86"/>
      <c r="O66" s="86">
        <v>2.7</v>
      </c>
      <c r="P66" s="86"/>
      <c r="Q66" s="86"/>
      <c r="R66" s="86"/>
      <c r="S66" s="86"/>
      <c r="T66" s="86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</row>
    <row r="67" spans="1:42" x14ac:dyDescent="0.2">
      <c r="A67" s="122">
        <f t="shared" si="0"/>
        <v>482</v>
      </c>
      <c r="B67" s="92">
        <v>4</v>
      </c>
      <c r="C67" s="92" t="s">
        <v>121</v>
      </c>
      <c r="D67" s="92">
        <v>32</v>
      </c>
      <c r="E67" s="92">
        <v>494.1</v>
      </c>
      <c r="F67" s="92">
        <v>9</v>
      </c>
      <c r="G67" s="92">
        <v>2016</v>
      </c>
      <c r="H67" s="86" t="s">
        <v>133</v>
      </c>
      <c r="I67" s="86">
        <v>3</v>
      </c>
      <c r="J67" s="86">
        <v>2.5</v>
      </c>
      <c r="K67" s="86">
        <v>1.5</v>
      </c>
      <c r="L67" s="86">
        <v>2.5</v>
      </c>
      <c r="M67" s="86">
        <v>1</v>
      </c>
      <c r="N67" s="86">
        <v>2</v>
      </c>
      <c r="O67" s="86">
        <v>0.5</v>
      </c>
      <c r="P67" s="86"/>
      <c r="Q67" s="86"/>
      <c r="R67" s="86"/>
      <c r="S67" s="86"/>
      <c r="T67" s="86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</row>
    <row r="68" spans="1:42" x14ac:dyDescent="0.2">
      <c r="A68" s="122">
        <v>486</v>
      </c>
      <c r="B68" s="92">
        <v>3</v>
      </c>
      <c r="C68" s="92" t="s">
        <v>87</v>
      </c>
      <c r="D68" s="92">
        <v>32</v>
      </c>
      <c r="E68" s="92">
        <v>494.1</v>
      </c>
      <c r="F68" s="92">
        <v>9</v>
      </c>
      <c r="G68" s="92">
        <v>2016</v>
      </c>
      <c r="H68" s="123" t="s">
        <v>130</v>
      </c>
      <c r="I68" s="123">
        <v>9.1</v>
      </c>
      <c r="J68" s="123">
        <v>11.3</v>
      </c>
      <c r="K68" s="123">
        <v>12.2</v>
      </c>
      <c r="L68" s="123">
        <v>12</v>
      </c>
      <c r="M68" s="123">
        <v>11.2</v>
      </c>
      <c r="N68" s="123">
        <v>6.5</v>
      </c>
      <c r="O68" s="123">
        <v>4</v>
      </c>
      <c r="P68" s="123">
        <v>3</v>
      </c>
      <c r="Q68" s="123">
        <v>2</v>
      </c>
      <c r="R68" s="123">
        <v>1</v>
      </c>
      <c r="S68" s="123"/>
      <c r="T68" s="123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</row>
    <row r="69" spans="1:42" x14ac:dyDescent="0.2">
      <c r="A69" s="122">
        <f t="shared" ref="A69:A121" si="1">IF(A68=A67,A68+1,A68)</f>
        <v>486</v>
      </c>
      <c r="B69" s="92">
        <v>3</v>
      </c>
      <c r="C69" s="92" t="s">
        <v>87</v>
      </c>
      <c r="D69" s="92">
        <v>32</v>
      </c>
      <c r="E69" s="92">
        <v>494.1</v>
      </c>
      <c r="F69" s="92">
        <v>9</v>
      </c>
      <c r="G69" s="92">
        <v>2016</v>
      </c>
      <c r="H69" s="123" t="s">
        <v>133</v>
      </c>
      <c r="I69" s="123">
        <v>2</v>
      </c>
      <c r="J69" s="123">
        <v>3</v>
      </c>
      <c r="K69" s="123">
        <v>4</v>
      </c>
      <c r="L69" s="123">
        <v>4</v>
      </c>
      <c r="M69" s="123">
        <v>4</v>
      </c>
      <c r="N69" s="123">
        <v>1.5</v>
      </c>
      <c r="O69" s="123">
        <v>0.8</v>
      </c>
      <c r="P69" s="123">
        <v>0.5</v>
      </c>
      <c r="Q69" s="123"/>
      <c r="R69" s="123"/>
      <c r="S69" s="123"/>
      <c r="T69" s="123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</row>
    <row r="70" spans="1:42" x14ac:dyDescent="0.2">
      <c r="A70" s="122">
        <v>488</v>
      </c>
      <c r="B70" s="92">
        <v>5</v>
      </c>
      <c r="C70" s="92" t="s">
        <v>122</v>
      </c>
      <c r="D70" s="92">
        <v>32</v>
      </c>
      <c r="E70" s="92">
        <v>494.1</v>
      </c>
      <c r="F70" s="92">
        <v>9</v>
      </c>
      <c r="G70" s="92">
        <v>2016</v>
      </c>
      <c r="H70" s="86" t="s">
        <v>130</v>
      </c>
      <c r="I70" s="86"/>
      <c r="J70" s="86">
        <v>11</v>
      </c>
      <c r="K70" s="86">
        <v>9.1999999999999993</v>
      </c>
      <c r="L70" s="86">
        <v>10.5</v>
      </c>
      <c r="M70" s="86">
        <v>6.5</v>
      </c>
      <c r="N70" s="86">
        <v>5</v>
      </c>
      <c r="O70" s="86">
        <v>3.5</v>
      </c>
      <c r="P70" s="86">
        <v>1</v>
      </c>
      <c r="Q70" s="86">
        <v>2</v>
      </c>
      <c r="R70" s="86"/>
      <c r="S70" s="86"/>
      <c r="T70" s="86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</row>
    <row r="71" spans="1:42" x14ac:dyDescent="0.2">
      <c r="A71" s="122">
        <f t="shared" si="1"/>
        <v>488</v>
      </c>
      <c r="B71" s="92">
        <v>5</v>
      </c>
      <c r="C71" s="92" t="s">
        <v>122</v>
      </c>
      <c r="D71" s="92">
        <v>32</v>
      </c>
      <c r="E71" s="92">
        <v>494.1</v>
      </c>
      <c r="F71" s="92">
        <v>9</v>
      </c>
      <c r="G71" s="92">
        <v>2016</v>
      </c>
      <c r="H71" s="86" t="s">
        <v>133</v>
      </c>
      <c r="I71" s="86">
        <v>3</v>
      </c>
      <c r="J71" s="86">
        <v>3.5</v>
      </c>
      <c r="K71" s="86">
        <v>3</v>
      </c>
      <c r="L71" s="86">
        <v>4</v>
      </c>
      <c r="M71" s="86">
        <v>2</v>
      </c>
      <c r="N71" s="86">
        <v>1</v>
      </c>
      <c r="O71" s="86">
        <v>0.5</v>
      </c>
      <c r="P71" s="86"/>
      <c r="Q71" s="86"/>
      <c r="R71" s="86"/>
      <c r="S71" s="86"/>
      <c r="T71" s="86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</row>
    <row r="72" spans="1:42" x14ac:dyDescent="0.2">
      <c r="A72" s="122">
        <v>490</v>
      </c>
      <c r="B72" s="92">
        <v>6</v>
      </c>
      <c r="C72" s="92" t="s">
        <v>205</v>
      </c>
      <c r="D72" s="92">
        <v>32</v>
      </c>
      <c r="E72" s="92">
        <v>494.1</v>
      </c>
      <c r="F72" s="92">
        <v>9</v>
      </c>
      <c r="G72" s="92">
        <v>2016</v>
      </c>
      <c r="H72" s="123" t="s">
        <v>130</v>
      </c>
      <c r="I72" s="123">
        <v>9.9</v>
      </c>
      <c r="J72" s="123"/>
      <c r="K72" s="123">
        <v>8.1999999999999993</v>
      </c>
      <c r="L72" s="123">
        <v>6.5</v>
      </c>
      <c r="M72" s="123">
        <v>6.2</v>
      </c>
      <c r="N72" s="123"/>
      <c r="O72" s="123">
        <v>3.5</v>
      </c>
      <c r="P72" s="123">
        <v>2</v>
      </c>
      <c r="Q72" s="123">
        <v>1</v>
      </c>
      <c r="R72" s="123"/>
      <c r="S72" s="123"/>
      <c r="T72" s="123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</row>
    <row r="73" spans="1:42" x14ac:dyDescent="0.2">
      <c r="A73" s="122">
        <f t="shared" si="1"/>
        <v>490</v>
      </c>
      <c r="B73" s="92">
        <v>6</v>
      </c>
      <c r="C73" s="92" t="s">
        <v>205</v>
      </c>
      <c r="D73" s="92">
        <v>32</v>
      </c>
      <c r="E73" s="92">
        <v>494.1</v>
      </c>
      <c r="F73" s="92">
        <v>9</v>
      </c>
      <c r="G73" s="92">
        <v>2016</v>
      </c>
      <c r="H73" s="123" t="s">
        <v>133</v>
      </c>
      <c r="I73" s="123">
        <v>2.5</v>
      </c>
      <c r="J73" s="123">
        <v>2</v>
      </c>
      <c r="K73" s="123">
        <v>2</v>
      </c>
      <c r="L73" s="123">
        <v>2</v>
      </c>
      <c r="M73" s="123">
        <v>1.5</v>
      </c>
      <c r="N73" s="123">
        <v>2</v>
      </c>
      <c r="O73" s="123">
        <v>0.5</v>
      </c>
      <c r="P73" s="123"/>
      <c r="Q73" s="123"/>
      <c r="R73" s="123"/>
      <c r="S73" s="123"/>
      <c r="T73" s="123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</row>
    <row r="74" spans="1:42" x14ac:dyDescent="0.2">
      <c r="A74" s="122">
        <v>492</v>
      </c>
      <c r="B74" s="92">
        <v>6</v>
      </c>
      <c r="C74" s="92" t="s">
        <v>205</v>
      </c>
      <c r="D74" s="92">
        <v>32</v>
      </c>
      <c r="E74" s="92">
        <v>494.1</v>
      </c>
      <c r="F74" s="92">
        <v>10</v>
      </c>
      <c r="G74" s="92">
        <v>2016</v>
      </c>
      <c r="H74" s="86" t="s">
        <v>130</v>
      </c>
      <c r="I74" s="86">
        <v>1</v>
      </c>
      <c r="J74" s="86">
        <v>0.5</v>
      </c>
      <c r="K74" s="86">
        <v>5.5</v>
      </c>
      <c r="L74" s="86">
        <v>5.6</v>
      </c>
      <c r="M74" s="86">
        <v>5.4</v>
      </c>
      <c r="N74" s="86">
        <v>4.3</v>
      </c>
      <c r="O74" s="86">
        <v>3</v>
      </c>
      <c r="P74" s="86">
        <v>2.2000000000000002</v>
      </c>
      <c r="Q74" s="86"/>
      <c r="R74" s="86"/>
      <c r="S74" s="86"/>
      <c r="T74" s="86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</row>
    <row r="75" spans="1:42" x14ac:dyDescent="0.2">
      <c r="A75" s="122">
        <f t="shared" si="1"/>
        <v>492</v>
      </c>
      <c r="B75" s="92">
        <v>6</v>
      </c>
      <c r="C75" s="92" t="s">
        <v>205</v>
      </c>
      <c r="D75" s="92">
        <v>32</v>
      </c>
      <c r="E75" s="92">
        <v>494.1</v>
      </c>
      <c r="F75" s="92">
        <v>10</v>
      </c>
      <c r="G75" s="92">
        <v>2016</v>
      </c>
      <c r="H75" s="86" t="s">
        <v>133</v>
      </c>
      <c r="I75" s="86"/>
      <c r="J75" s="86"/>
      <c r="K75" s="86">
        <v>1.5</v>
      </c>
      <c r="L75" s="86">
        <v>1.5</v>
      </c>
      <c r="M75" s="86">
        <v>1.5</v>
      </c>
      <c r="N75" s="86">
        <v>1</v>
      </c>
      <c r="O75" s="86">
        <v>0.5</v>
      </c>
      <c r="P75" s="86">
        <v>0.5</v>
      </c>
      <c r="Q75" s="86"/>
      <c r="R75" s="86"/>
      <c r="S75" s="86"/>
      <c r="T75" s="86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</row>
    <row r="76" spans="1:42" x14ac:dyDescent="0.2">
      <c r="A76" s="122">
        <f t="shared" si="1"/>
        <v>493</v>
      </c>
      <c r="B76" s="92">
        <v>4</v>
      </c>
      <c r="C76" s="92" t="s">
        <v>121</v>
      </c>
      <c r="D76" s="92">
        <v>32</v>
      </c>
      <c r="E76" s="92">
        <v>494.1</v>
      </c>
      <c r="F76" s="92">
        <v>10</v>
      </c>
      <c r="G76" s="92">
        <v>2016</v>
      </c>
      <c r="H76" s="123" t="s">
        <v>130</v>
      </c>
      <c r="I76" s="123">
        <v>9</v>
      </c>
      <c r="J76" s="123">
        <v>9.5</v>
      </c>
      <c r="K76" s="123">
        <v>9.5</v>
      </c>
      <c r="L76" s="123">
        <v>8.1999999999999993</v>
      </c>
      <c r="M76" s="123">
        <v>6</v>
      </c>
      <c r="N76" s="123">
        <v>4.9000000000000004</v>
      </c>
      <c r="O76" s="123">
        <v>3</v>
      </c>
      <c r="P76" s="123">
        <v>2</v>
      </c>
      <c r="Q76" s="123">
        <v>2</v>
      </c>
      <c r="R76" s="123">
        <v>1</v>
      </c>
      <c r="S76" s="123"/>
      <c r="T76" s="123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</row>
    <row r="77" spans="1:42" x14ac:dyDescent="0.2">
      <c r="A77" s="122">
        <f t="shared" si="1"/>
        <v>493</v>
      </c>
      <c r="B77" s="92">
        <v>4</v>
      </c>
      <c r="C77" s="92" t="s">
        <v>121</v>
      </c>
      <c r="D77" s="92">
        <v>32</v>
      </c>
      <c r="E77" s="92">
        <v>494.1</v>
      </c>
      <c r="F77" s="92">
        <v>10</v>
      </c>
      <c r="G77" s="92">
        <v>2016</v>
      </c>
      <c r="H77" s="123" t="s">
        <v>133</v>
      </c>
      <c r="I77" s="123">
        <v>2.5</v>
      </c>
      <c r="J77" s="123">
        <v>2.5</v>
      </c>
      <c r="K77" s="123">
        <v>2</v>
      </c>
      <c r="L77" s="123">
        <v>1.5</v>
      </c>
      <c r="M77" s="123">
        <v>1</v>
      </c>
      <c r="N77" s="123">
        <v>1</v>
      </c>
      <c r="O77" s="123">
        <v>0.5</v>
      </c>
      <c r="P77" s="123"/>
      <c r="Q77" s="123"/>
      <c r="R77" s="123"/>
      <c r="S77" s="123"/>
      <c r="T77" s="123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</row>
    <row r="78" spans="1:42" x14ac:dyDescent="0.2">
      <c r="A78" s="122">
        <f t="shared" si="1"/>
        <v>494</v>
      </c>
      <c r="B78" s="92">
        <v>3</v>
      </c>
      <c r="C78" s="92" t="s">
        <v>87</v>
      </c>
      <c r="D78" s="92">
        <v>32</v>
      </c>
      <c r="E78" s="92">
        <v>494.1</v>
      </c>
      <c r="F78" s="92">
        <v>10</v>
      </c>
      <c r="G78" s="92">
        <v>2016</v>
      </c>
      <c r="H78" s="86" t="s">
        <v>130</v>
      </c>
      <c r="I78" s="86">
        <v>8.3000000000000007</v>
      </c>
      <c r="J78" s="86">
        <v>8.6</v>
      </c>
      <c r="K78" s="86">
        <v>7.4</v>
      </c>
      <c r="L78" s="86">
        <v>4.8</v>
      </c>
      <c r="M78" s="86">
        <v>2.5</v>
      </c>
      <c r="N78" s="86">
        <v>2</v>
      </c>
      <c r="O78" s="86">
        <v>1</v>
      </c>
      <c r="P78" s="86"/>
      <c r="Q78" s="86"/>
      <c r="R78" s="86"/>
      <c r="S78" s="86"/>
      <c r="T78" s="86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</row>
    <row r="79" spans="1:42" x14ac:dyDescent="0.2">
      <c r="A79" s="122">
        <f t="shared" si="1"/>
        <v>494</v>
      </c>
      <c r="B79" s="92">
        <v>3</v>
      </c>
      <c r="C79" s="92" t="s">
        <v>87</v>
      </c>
      <c r="D79" s="92">
        <v>32</v>
      </c>
      <c r="E79" s="92">
        <v>494.1</v>
      </c>
      <c r="F79" s="92">
        <v>10</v>
      </c>
      <c r="G79" s="92">
        <v>2016</v>
      </c>
      <c r="H79" s="86" t="s">
        <v>133</v>
      </c>
      <c r="I79" s="86">
        <v>2.5</v>
      </c>
      <c r="J79" s="86">
        <v>2.5</v>
      </c>
      <c r="K79" s="86">
        <v>2</v>
      </c>
      <c r="L79" s="86">
        <v>1</v>
      </c>
      <c r="M79" s="86">
        <v>0.5</v>
      </c>
      <c r="N79" s="86">
        <v>0.5</v>
      </c>
      <c r="O79" s="86"/>
      <c r="P79" s="86"/>
      <c r="Q79" s="86"/>
      <c r="R79" s="86"/>
      <c r="S79" s="86"/>
      <c r="T79" s="86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</row>
    <row r="80" spans="1:42" x14ac:dyDescent="0.2">
      <c r="A80" s="122">
        <v>500</v>
      </c>
      <c r="B80" s="92">
        <v>5</v>
      </c>
      <c r="C80" s="92" t="s">
        <v>122</v>
      </c>
      <c r="D80" s="92">
        <v>32</v>
      </c>
      <c r="E80" s="92">
        <v>494.1</v>
      </c>
      <c r="F80" s="92">
        <v>10</v>
      </c>
      <c r="G80" s="92">
        <v>2016</v>
      </c>
      <c r="H80" s="123" t="s">
        <v>130</v>
      </c>
      <c r="I80" s="123">
        <v>10</v>
      </c>
      <c r="J80" s="123">
        <v>9.9</v>
      </c>
      <c r="K80" s="123">
        <v>10</v>
      </c>
      <c r="L80" s="123">
        <v>7.7</v>
      </c>
      <c r="M80" s="123">
        <v>2.5</v>
      </c>
      <c r="N80" s="123">
        <v>4</v>
      </c>
      <c r="O80" s="123">
        <v>1</v>
      </c>
      <c r="P80" s="123">
        <v>0.5</v>
      </c>
      <c r="Q80" s="123"/>
      <c r="R80" s="123"/>
      <c r="S80" s="123"/>
      <c r="T80" s="123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</row>
    <row r="81" spans="1:42" x14ac:dyDescent="0.2">
      <c r="A81" s="122">
        <f t="shared" si="1"/>
        <v>500</v>
      </c>
      <c r="B81" s="92">
        <v>5</v>
      </c>
      <c r="C81" s="92" t="s">
        <v>122</v>
      </c>
      <c r="D81" s="92">
        <v>32</v>
      </c>
      <c r="E81" s="92">
        <v>494.1</v>
      </c>
      <c r="F81" s="92">
        <v>10</v>
      </c>
      <c r="G81" s="92">
        <v>2016</v>
      </c>
      <c r="H81" s="123" t="s">
        <v>133</v>
      </c>
      <c r="I81" s="123">
        <v>3</v>
      </c>
      <c r="J81" s="123">
        <v>3</v>
      </c>
      <c r="K81" s="123">
        <v>3</v>
      </c>
      <c r="L81" s="123">
        <v>2</v>
      </c>
      <c r="M81" s="123">
        <v>0.5</v>
      </c>
      <c r="N81" s="123">
        <v>1</v>
      </c>
      <c r="O81" s="123"/>
      <c r="P81" s="123"/>
      <c r="Q81" s="123"/>
      <c r="R81" s="123"/>
      <c r="S81" s="123"/>
      <c r="T81" s="123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</row>
    <row r="82" spans="1:42" x14ac:dyDescent="0.2">
      <c r="A82" s="122">
        <v>503</v>
      </c>
      <c r="B82" s="92">
        <v>3</v>
      </c>
      <c r="C82" s="92" t="s">
        <v>87</v>
      </c>
      <c r="D82" s="92">
        <v>32</v>
      </c>
      <c r="E82" s="92">
        <v>494.1</v>
      </c>
      <c r="F82" s="92">
        <v>11</v>
      </c>
      <c r="G82" s="92">
        <v>2016</v>
      </c>
      <c r="H82" s="86" t="s">
        <v>130</v>
      </c>
      <c r="I82" s="86">
        <v>10.7</v>
      </c>
      <c r="J82" s="86">
        <v>11.5</v>
      </c>
      <c r="K82" s="86">
        <v>8.4</v>
      </c>
      <c r="L82" s="86"/>
      <c r="M82" s="86">
        <v>6</v>
      </c>
      <c r="N82" s="86">
        <v>4.5</v>
      </c>
      <c r="O82" s="86">
        <v>2</v>
      </c>
      <c r="P82" s="86">
        <v>3</v>
      </c>
      <c r="Q82" s="86"/>
      <c r="R82" s="86"/>
      <c r="S82" s="86"/>
      <c r="T82" s="86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</row>
    <row r="83" spans="1:42" x14ac:dyDescent="0.2">
      <c r="A83" s="122">
        <f t="shared" si="1"/>
        <v>503</v>
      </c>
      <c r="B83" s="92">
        <v>3</v>
      </c>
      <c r="C83" s="92" t="s">
        <v>87</v>
      </c>
      <c r="D83" s="92">
        <v>32</v>
      </c>
      <c r="E83" s="92">
        <v>494.1</v>
      </c>
      <c r="F83" s="92">
        <v>11</v>
      </c>
      <c r="G83" s="92">
        <v>2016</v>
      </c>
      <c r="H83" s="86" t="s">
        <v>133</v>
      </c>
      <c r="I83" s="86">
        <v>3.5</v>
      </c>
      <c r="J83" s="86">
        <v>3</v>
      </c>
      <c r="K83" s="86">
        <v>2.5</v>
      </c>
      <c r="L83" s="86">
        <v>3</v>
      </c>
      <c r="M83" s="86">
        <v>1</v>
      </c>
      <c r="N83" s="86">
        <v>1</v>
      </c>
      <c r="O83" s="86"/>
      <c r="P83" s="86">
        <v>0.5</v>
      </c>
      <c r="Q83" s="86"/>
      <c r="R83" s="86"/>
      <c r="S83" s="86"/>
      <c r="T83" s="86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</row>
    <row r="84" spans="1:42" x14ac:dyDescent="0.2">
      <c r="A84" s="122">
        <f t="shared" si="1"/>
        <v>504</v>
      </c>
      <c r="B84" s="92">
        <v>6</v>
      </c>
      <c r="C84" s="92" t="s">
        <v>205</v>
      </c>
      <c r="D84" s="92">
        <v>32</v>
      </c>
      <c r="E84" s="92">
        <v>494.1</v>
      </c>
      <c r="F84" s="92">
        <v>11</v>
      </c>
      <c r="G84" s="92">
        <v>2016</v>
      </c>
      <c r="H84" s="123" t="s">
        <v>130</v>
      </c>
      <c r="I84" s="86"/>
      <c r="J84" s="86"/>
      <c r="K84" s="86"/>
      <c r="L84" s="86"/>
      <c r="M84" s="86"/>
      <c r="N84" s="86"/>
      <c r="O84" s="86"/>
      <c r="P84" s="86"/>
      <c r="Q84" s="123"/>
      <c r="R84" s="123"/>
      <c r="S84" s="123"/>
      <c r="T84" s="123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</row>
    <row r="85" spans="1:42" x14ac:dyDescent="0.2">
      <c r="A85" s="122">
        <f t="shared" si="1"/>
        <v>504</v>
      </c>
      <c r="B85" s="92">
        <v>6</v>
      </c>
      <c r="C85" s="92" t="s">
        <v>205</v>
      </c>
      <c r="D85" s="92">
        <v>32</v>
      </c>
      <c r="E85" s="92">
        <v>494.1</v>
      </c>
      <c r="F85" s="92">
        <v>11</v>
      </c>
      <c r="G85" s="92">
        <v>2016</v>
      </c>
      <c r="H85" s="123" t="s">
        <v>133</v>
      </c>
      <c r="I85" s="86"/>
      <c r="J85" s="86"/>
      <c r="K85" s="86"/>
      <c r="L85" s="86"/>
      <c r="M85" s="86"/>
      <c r="N85" s="86"/>
      <c r="O85" s="86"/>
      <c r="P85" s="86"/>
      <c r="Q85" s="123"/>
      <c r="R85" s="123"/>
      <c r="S85" s="123"/>
      <c r="T85" s="123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</row>
    <row r="86" spans="1:42" x14ac:dyDescent="0.2">
      <c r="A86" s="122">
        <f t="shared" si="1"/>
        <v>505</v>
      </c>
      <c r="B86" s="92">
        <v>4</v>
      </c>
      <c r="C86" s="92" t="s">
        <v>121</v>
      </c>
      <c r="D86" s="92">
        <v>32</v>
      </c>
      <c r="E86" s="92">
        <v>494.1</v>
      </c>
      <c r="F86" s="92">
        <v>11</v>
      </c>
      <c r="G86" s="92">
        <v>2016</v>
      </c>
      <c r="H86" s="86" t="s">
        <v>130</v>
      </c>
      <c r="I86" s="86">
        <v>7</v>
      </c>
      <c r="J86" s="86">
        <v>6.5</v>
      </c>
      <c r="K86" s="86">
        <v>6</v>
      </c>
      <c r="L86" s="86">
        <v>3.7</v>
      </c>
      <c r="M86" s="86">
        <v>1</v>
      </c>
      <c r="N86" s="86">
        <v>1</v>
      </c>
      <c r="O86" s="86"/>
      <c r="P86" s="86"/>
      <c r="Q86" s="86"/>
      <c r="R86" s="86"/>
      <c r="S86" s="86"/>
      <c r="T86" s="86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</row>
    <row r="87" spans="1:42" x14ac:dyDescent="0.2">
      <c r="A87" s="122">
        <f t="shared" si="1"/>
        <v>505</v>
      </c>
      <c r="B87" s="92">
        <v>4</v>
      </c>
      <c r="C87" s="92" t="s">
        <v>121</v>
      </c>
      <c r="D87" s="92">
        <v>32</v>
      </c>
      <c r="E87" s="92">
        <v>494.1</v>
      </c>
      <c r="F87" s="92">
        <v>11</v>
      </c>
      <c r="G87" s="92">
        <v>2016</v>
      </c>
      <c r="H87" s="86" t="s">
        <v>133</v>
      </c>
      <c r="I87" s="86">
        <v>2.5</v>
      </c>
      <c r="J87" s="86">
        <v>2</v>
      </c>
      <c r="K87" s="86">
        <v>1</v>
      </c>
      <c r="L87" s="86">
        <v>1</v>
      </c>
      <c r="M87" s="86"/>
      <c r="N87" s="86"/>
      <c r="O87" s="86"/>
      <c r="P87" s="86"/>
      <c r="Q87" s="86"/>
      <c r="R87" s="86"/>
      <c r="S87" s="86"/>
      <c r="T87" s="86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</row>
    <row r="88" spans="1:42" x14ac:dyDescent="0.2">
      <c r="A88" s="122">
        <v>509</v>
      </c>
      <c r="B88" s="92">
        <v>5</v>
      </c>
      <c r="C88" s="92" t="s">
        <v>122</v>
      </c>
      <c r="D88" s="92">
        <v>32</v>
      </c>
      <c r="E88" s="92">
        <v>494.1</v>
      </c>
      <c r="F88" s="92">
        <v>11</v>
      </c>
      <c r="G88" s="92">
        <v>2016</v>
      </c>
      <c r="H88" s="123" t="s">
        <v>130</v>
      </c>
      <c r="I88" s="123">
        <v>10</v>
      </c>
      <c r="J88" s="123">
        <v>9</v>
      </c>
      <c r="K88" s="123">
        <v>10.6</v>
      </c>
      <c r="L88" s="123">
        <v>6.4</v>
      </c>
      <c r="M88" s="123">
        <v>4.5</v>
      </c>
      <c r="N88" s="123">
        <v>3</v>
      </c>
      <c r="O88" s="123">
        <v>1.5</v>
      </c>
      <c r="P88" s="123">
        <v>0.5</v>
      </c>
      <c r="Q88" s="123"/>
      <c r="R88" s="123"/>
      <c r="S88" s="123"/>
      <c r="T88" s="123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</row>
    <row r="89" spans="1:42" x14ac:dyDescent="0.2">
      <c r="A89" s="122">
        <f t="shared" si="1"/>
        <v>509</v>
      </c>
      <c r="B89" s="92">
        <v>5</v>
      </c>
      <c r="C89" s="92" t="s">
        <v>122</v>
      </c>
      <c r="D89" s="92">
        <v>32</v>
      </c>
      <c r="E89" s="92">
        <v>494.1</v>
      </c>
      <c r="F89" s="92">
        <v>11</v>
      </c>
      <c r="G89" s="92">
        <v>2016</v>
      </c>
      <c r="H89" s="123" t="s">
        <v>133</v>
      </c>
      <c r="I89" s="123">
        <v>3</v>
      </c>
      <c r="J89" s="123">
        <v>3</v>
      </c>
      <c r="K89" s="123">
        <v>2</v>
      </c>
      <c r="L89" s="123">
        <v>2</v>
      </c>
      <c r="M89" s="123">
        <v>1</v>
      </c>
      <c r="N89" s="123">
        <v>0.5</v>
      </c>
      <c r="O89" s="123"/>
      <c r="P89" s="123"/>
      <c r="Q89" s="123"/>
      <c r="R89" s="123"/>
      <c r="S89" s="123"/>
      <c r="T89" s="123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</row>
    <row r="90" spans="1:42" x14ac:dyDescent="0.2">
      <c r="A90" s="122">
        <v>511</v>
      </c>
      <c r="B90" s="92">
        <v>4</v>
      </c>
      <c r="C90" s="92" t="s">
        <v>121</v>
      </c>
      <c r="D90" s="92">
        <v>32</v>
      </c>
      <c r="E90" s="92">
        <v>494.1</v>
      </c>
      <c r="F90" s="92">
        <v>12</v>
      </c>
      <c r="G90" s="92">
        <v>2016</v>
      </c>
      <c r="H90" s="92" t="s">
        <v>130</v>
      </c>
      <c r="I90" s="86">
        <v>9.6</v>
      </c>
      <c r="J90" s="86">
        <v>8.8000000000000007</v>
      </c>
      <c r="K90" s="86">
        <v>5</v>
      </c>
      <c r="L90" s="86">
        <v>8</v>
      </c>
      <c r="M90" s="86">
        <v>4.7</v>
      </c>
      <c r="N90" s="86">
        <v>2.5</v>
      </c>
      <c r="O90" s="86">
        <v>1.5</v>
      </c>
      <c r="P90" s="86">
        <v>1.5</v>
      </c>
      <c r="Q90" s="86"/>
      <c r="R90" s="86"/>
      <c r="S90" s="86"/>
      <c r="T90" s="86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</row>
    <row r="91" spans="1:42" x14ac:dyDescent="0.2">
      <c r="A91" s="122">
        <f t="shared" si="1"/>
        <v>511</v>
      </c>
      <c r="B91" s="92">
        <v>4</v>
      </c>
      <c r="C91" s="92" t="s">
        <v>121</v>
      </c>
      <c r="D91" s="92">
        <v>32</v>
      </c>
      <c r="E91" s="92">
        <v>494.1</v>
      </c>
      <c r="F91" s="92">
        <v>12</v>
      </c>
      <c r="G91" s="92">
        <v>2016</v>
      </c>
      <c r="H91" s="92" t="s">
        <v>133</v>
      </c>
      <c r="I91" s="86">
        <v>2</v>
      </c>
      <c r="J91" s="86">
        <v>2</v>
      </c>
      <c r="K91" s="86">
        <v>1</v>
      </c>
      <c r="L91" s="86">
        <v>1.5</v>
      </c>
      <c r="M91" s="86">
        <v>1</v>
      </c>
      <c r="N91" s="86">
        <v>1</v>
      </c>
      <c r="O91" s="86"/>
      <c r="P91" s="86"/>
      <c r="Q91" s="86"/>
      <c r="R91" s="86"/>
      <c r="S91" s="86"/>
      <c r="T91" s="86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</row>
    <row r="92" spans="1:42" x14ac:dyDescent="0.2">
      <c r="A92" s="122">
        <f t="shared" si="1"/>
        <v>512</v>
      </c>
      <c r="B92" s="92">
        <v>5</v>
      </c>
      <c r="C92" s="92" t="s">
        <v>122</v>
      </c>
      <c r="D92" s="92">
        <v>32</v>
      </c>
      <c r="E92" s="92">
        <v>494.1</v>
      </c>
      <c r="F92" s="92">
        <v>12</v>
      </c>
      <c r="G92" s="92">
        <v>2016</v>
      </c>
      <c r="H92" s="123" t="s">
        <v>130</v>
      </c>
      <c r="I92" s="123">
        <v>9.5</v>
      </c>
      <c r="J92" s="123">
        <v>10.5</v>
      </c>
      <c r="K92" s="123">
        <v>10.199999999999999</v>
      </c>
      <c r="L92" s="123">
        <v>6.7</v>
      </c>
      <c r="M92" s="123">
        <v>5</v>
      </c>
      <c r="N92" s="123">
        <v>9</v>
      </c>
      <c r="O92" s="123">
        <v>3.4</v>
      </c>
      <c r="P92" s="123">
        <v>1.5</v>
      </c>
      <c r="Q92" s="123">
        <v>1</v>
      </c>
      <c r="R92" s="123"/>
      <c r="S92" s="123"/>
      <c r="T92" s="123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</row>
    <row r="93" spans="1:42" x14ac:dyDescent="0.2">
      <c r="A93" s="122">
        <f t="shared" si="1"/>
        <v>512</v>
      </c>
      <c r="B93" s="92">
        <v>5</v>
      </c>
      <c r="C93" s="92" t="s">
        <v>122</v>
      </c>
      <c r="D93" s="92">
        <v>32</v>
      </c>
      <c r="E93" s="92">
        <v>494.1</v>
      </c>
      <c r="F93" s="92">
        <v>12</v>
      </c>
      <c r="G93" s="92">
        <v>2016</v>
      </c>
      <c r="H93" s="123" t="s">
        <v>133</v>
      </c>
      <c r="I93" s="123">
        <v>3</v>
      </c>
      <c r="J93" s="123">
        <v>3</v>
      </c>
      <c r="K93" s="123">
        <v>3</v>
      </c>
      <c r="L93" s="123">
        <v>2</v>
      </c>
      <c r="M93" s="123">
        <v>1</v>
      </c>
      <c r="N93" s="123">
        <v>2.5</v>
      </c>
      <c r="O93" s="123">
        <v>0.5</v>
      </c>
      <c r="P93" s="123"/>
      <c r="Q93" s="123"/>
      <c r="R93" s="123"/>
      <c r="S93" s="123"/>
      <c r="T93" s="123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</row>
    <row r="94" spans="1:42" x14ac:dyDescent="0.2">
      <c r="A94" s="122">
        <v>514</v>
      </c>
      <c r="B94" s="92">
        <v>3</v>
      </c>
      <c r="C94" s="92" t="s">
        <v>87</v>
      </c>
      <c r="D94" s="92">
        <v>32</v>
      </c>
      <c r="E94" s="92">
        <v>494.1</v>
      </c>
      <c r="F94" s="92">
        <v>12</v>
      </c>
      <c r="G94" s="92">
        <v>2016</v>
      </c>
      <c r="H94" s="86" t="s">
        <v>130</v>
      </c>
      <c r="I94" s="86">
        <v>11.2</v>
      </c>
      <c r="J94" s="86">
        <v>6.8</v>
      </c>
      <c r="K94" s="86">
        <v>10.5</v>
      </c>
      <c r="L94" s="86">
        <v>5.5</v>
      </c>
      <c r="M94" s="86">
        <v>9</v>
      </c>
      <c r="N94" s="86">
        <v>10</v>
      </c>
      <c r="O94" s="86">
        <v>3.4</v>
      </c>
      <c r="P94" s="86">
        <v>2</v>
      </c>
      <c r="Q94" s="86">
        <v>1</v>
      </c>
      <c r="R94" s="86"/>
      <c r="S94" s="86"/>
      <c r="T94" s="86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</row>
    <row r="95" spans="1:42" x14ac:dyDescent="0.2">
      <c r="A95" s="122">
        <f t="shared" si="1"/>
        <v>514</v>
      </c>
      <c r="B95" s="92">
        <v>3</v>
      </c>
      <c r="C95" s="92" t="s">
        <v>87</v>
      </c>
      <c r="D95" s="92">
        <v>32</v>
      </c>
      <c r="E95" s="92">
        <v>494.1</v>
      </c>
      <c r="F95" s="92">
        <v>12</v>
      </c>
      <c r="G95" s="92">
        <v>2016</v>
      </c>
      <c r="H95" s="86" t="s">
        <v>133</v>
      </c>
      <c r="I95" s="86">
        <v>4</v>
      </c>
      <c r="J95" s="86">
        <v>1.5</v>
      </c>
      <c r="K95" s="86">
        <v>4</v>
      </c>
      <c r="L95" s="86">
        <v>1</v>
      </c>
      <c r="M95" s="86">
        <v>3</v>
      </c>
      <c r="N95" s="86">
        <v>3</v>
      </c>
      <c r="O95" s="86">
        <v>0.5</v>
      </c>
      <c r="P95" s="86"/>
      <c r="Q95" s="86"/>
      <c r="R95" s="86"/>
      <c r="S95" s="86"/>
      <c r="T95" s="86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</row>
    <row r="96" spans="1:42" x14ac:dyDescent="0.2">
      <c r="A96" s="122">
        <v>518</v>
      </c>
      <c r="B96" s="92">
        <v>6</v>
      </c>
      <c r="C96" s="92" t="s">
        <v>205</v>
      </c>
      <c r="D96" s="92">
        <v>32</v>
      </c>
      <c r="E96" s="92">
        <v>494.1</v>
      </c>
      <c r="F96" s="92">
        <v>12</v>
      </c>
      <c r="G96" s="92">
        <v>2016</v>
      </c>
      <c r="H96" s="123" t="s">
        <v>130</v>
      </c>
      <c r="I96" s="123">
        <v>6.1</v>
      </c>
      <c r="J96" s="123">
        <v>10.5</v>
      </c>
      <c r="K96" s="123">
        <v>10.3</v>
      </c>
      <c r="L96" s="123">
        <v>10.5</v>
      </c>
      <c r="M96" s="123">
        <v>9.5</v>
      </c>
      <c r="N96" s="123">
        <v>7.2</v>
      </c>
      <c r="O96" s="123">
        <v>4.5</v>
      </c>
      <c r="P96" s="123">
        <v>3.2</v>
      </c>
      <c r="Q96" s="123">
        <v>2</v>
      </c>
      <c r="R96" s="123">
        <v>1</v>
      </c>
      <c r="S96" s="123"/>
      <c r="T96" s="123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</row>
    <row r="97" spans="1:42" x14ac:dyDescent="0.2">
      <c r="A97" s="122">
        <f t="shared" si="1"/>
        <v>518</v>
      </c>
      <c r="B97" s="92">
        <v>6</v>
      </c>
      <c r="C97" s="92" t="s">
        <v>205</v>
      </c>
      <c r="D97" s="92">
        <v>32</v>
      </c>
      <c r="E97" s="92">
        <v>494.1</v>
      </c>
      <c r="F97" s="92">
        <v>12</v>
      </c>
      <c r="G97" s="92">
        <v>2016</v>
      </c>
      <c r="H97" s="123" t="s">
        <v>133</v>
      </c>
      <c r="I97" s="123">
        <v>1.5</v>
      </c>
      <c r="J97" s="123">
        <v>3</v>
      </c>
      <c r="K97" s="123">
        <v>3.5</v>
      </c>
      <c r="L97" s="123">
        <v>3.5</v>
      </c>
      <c r="M97" s="123">
        <v>3</v>
      </c>
      <c r="N97" s="123">
        <v>2</v>
      </c>
      <c r="O97" s="123">
        <v>1</v>
      </c>
      <c r="P97" s="123">
        <v>0.5</v>
      </c>
      <c r="Q97" s="123"/>
      <c r="R97" s="123"/>
      <c r="S97" s="123"/>
      <c r="T97" s="123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</row>
    <row r="98" spans="1:42" x14ac:dyDescent="0.2">
      <c r="A98" s="122">
        <v>522</v>
      </c>
      <c r="B98" s="92">
        <v>3</v>
      </c>
      <c r="C98" s="92" t="s">
        <v>87</v>
      </c>
      <c r="D98" s="92">
        <v>32</v>
      </c>
      <c r="E98" s="92">
        <v>494.1</v>
      </c>
      <c r="F98" s="92">
        <v>13</v>
      </c>
      <c r="G98" s="92">
        <v>2016</v>
      </c>
      <c r="H98" s="86" t="s">
        <v>130</v>
      </c>
      <c r="I98" s="86">
        <v>8.4</v>
      </c>
      <c r="J98" s="86">
        <v>7.6</v>
      </c>
      <c r="K98" s="86">
        <v>6.1</v>
      </c>
      <c r="L98" s="86">
        <v>2.2000000000000002</v>
      </c>
      <c r="M98" s="86">
        <v>3.2</v>
      </c>
      <c r="N98" s="86">
        <v>1</v>
      </c>
      <c r="O98" s="86">
        <v>0.6</v>
      </c>
      <c r="P98" s="86">
        <v>8.4</v>
      </c>
      <c r="Q98" s="86"/>
      <c r="R98" s="86"/>
      <c r="S98" s="86"/>
      <c r="T98" s="86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</row>
    <row r="99" spans="1:42" x14ac:dyDescent="0.2">
      <c r="A99" s="122">
        <f t="shared" si="1"/>
        <v>522</v>
      </c>
      <c r="B99" s="92">
        <v>3</v>
      </c>
      <c r="C99" s="92" t="s">
        <v>87</v>
      </c>
      <c r="D99" s="92">
        <v>32</v>
      </c>
      <c r="E99" s="92">
        <v>494.1</v>
      </c>
      <c r="F99" s="92">
        <v>13</v>
      </c>
      <c r="G99" s="92">
        <v>2016</v>
      </c>
      <c r="H99" s="86" t="s">
        <v>133</v>
      </c>
      <c r="I99" s="86">
        <v>2</v>
      </c>
      <c r="J99" s="86">
        <v>2</v>
      </c>
      <c r="K99" s="86">
        <v>1.5</v>
      </c>
      <c r="L99" s="86">
        <v>0.2</v>
      </c>
      <c r="M99" s="86">
        <v>0.5</v>
      </c>
      <c r="N99" s="86"/>
      <c r="O99" s="86"/>
      <c r="P99" s="86">
        <v>2</v>
      </c>
      <c r="Q99" s="86"/>
      <c r="R99" s="86"/>
      <c r="S99" s="86"/>
      <c r="T99" s="86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</row>
    <row r="100" spans="1:42" x14ac:dyDescent="0.2">
      <c r="A100" s="122">
        <v>524</v>
      </c>
      <c r="B100" s="92">
        <v>4</v>
      </c>
      <c r="C100" s="92" t="s">
        <v>121</v>
      </c>
      <c r="D100" s="92">
        <v>32</v>
      </c>
      <c r="E100" s="92">
        <v>494.1</v>
      </c>
      <c r="F100" s="92">
        <v>13</v>
      </c>
      <c r="G100" s="92">
        <v>2016</v>
      </c>
      <c r="H100" s="123" t="s">
        <v>130</v>
      </c>
      <c r="I100" s="123">
        <v>4.5</v>
      </c>
      <c r="J100" s="123">
        <v>6.8</v>
      </c>
      <c r="K100" s="123">
        <v>7</v>
      </c>
      <c r="L100" s="123">
        <v>8.5</v>
      </c>
      <c r="M100" s="123">
        <v>3.5</v>
      </c>
      <c r="N100" s="123"/>
      <c r="O100" s="123">
        <v>1</v>
      </c>
      <c r="P100" s="123">
        <v>1</v>
      </c>
      <c r="Q100" s="123"/>
      <c r="R100" s="123"/>
      <c r="S100" s="123"/>
      <c r="T100" s="123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</row>
    <row r="101" spans="1:42" x14ac:dyDescent="0.2">
      <c r="A101" s="122">
        <f t="shared" si="1"/>
        <v>524</v>
      </c>
      <c r="B101" s="92">
        <v>4</v>
      </c>
      <c r="C101" s="92" t="s">
        <v>121</v>
      </c>
      <c r="D101" s="92">
        <v>32</v>
      </c>
      <c r="E101" s="92">
        <v>494.1</v>
      </c>
      <c r="F101" s="92">
        <v>13</v>
      </c>
      <c r="G101" s="92">
        <v>2016</v>
      </c>
      <c r="H101" s="123" t="s">
        <v>133</v>
      </c>
      <c r="I101" s="123">
        <v>1</v>
      </c>
      <c r="J101" s="123">
        <v>1.5</v>
      </c>
      <c r="K101" s="123">
        <v>2</v>
      </c>
      <c r="L101" s="123">
        <v>3</v>
      </c>
      <c r="M101" s="123">
        <v>0.5</v>
      </c>
      <c r="N101" s="123">
        <v>2</v>
      </c>
      <c r="O101" s="123"/>
      <c r="P101" s="123"/>
      <c r="Q101" s="123"/>
      <c r="R101" s="123"/>
      <c r="S101" s="123"/>
      <c r="T101" s="123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</row>
    <row r="102" spans="1:42" x14ac:dyDescent="0.2">
      <c r="A102" s="122">
        <v>527</v>
      </c>
      <c r="B102" s="92">
        <v>6</v>
      </c>
      <c r="C102" s="92" t="s">
        <v>205</v>
      </c>
      <c r="D102" s="92">
        <v>32</v>
      </c>
      <c r="E102" s="92">
        <v>494.1</v>
      </c>
      <c r="F102" s="92">
        <v>13</v>
      </c>
      <c r="G102" s="92">
        <v>2016</v>
      </c>
      <c r="H102" s="86" t="s">
        <v>130</v>
      </c>
      <c r="I102" s="86">
        <v>5.5</v>
      </c>
      <c r="J102" s="86">
        <v>5.5</v>
      </c>
      <c r="K102" s="86">
        <v>3.8</v>
      </c>
      <c r="L102" s="86">
        <v>2.7</v>
      </c>
      <c r="M102" s="86">
        <v>1</v>
      </c>
      <c r="N102" s="86"/>
      <c r="O102" s="86"/>
      <c r="P102" s="86"/>
      <c r="Q102" s="86"/>
      <c r="R102" s="86"/>
      <c r="S102" s="86"/>
      <c r="T102" s="86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</row>
    <row r="103" spans="1:42" x14ac:dyDescent="0.2">
      <c r="A103" s="122">
        <f t="shared" si="1"/>
        <v>527</v>
      </c>
      <c r="B103" s="92">
        <v>6</v>
      </c>
      <c r="C103" s="92" t="s">
        <v>205</v>
      </c>
      <c r="D103" s="92">
        <v>32</v>
      </c>
      <c r="E103" s="92">
        <v>494.1</v>
      </c>
      <c r="F103" s="92">
        <v>13</v>
      </c>
      <c r="G103" s="92">
        <v>2016</v>
      </c>
      <c r="H103" s="86" t="s">
        <v>133</v>
      </c>
      <c r="I103" s="86">
        <v>1.5</v>
      </c>
      <c r="J103" s="86">
        <v>1</v>
      </c>
      <c r="K103" s="86">
        <v>0.5</v>
      </c>
      <c r="L103" s="86">
        <v>0.5</v>
      </c>
      <c r="M103" s="86"/>
      <c r="N103" s="86"/>
      <c r="O103" s="86"/>
      <c r="P103" s="86"/>
      <c r="Q103" s="86"/>
      <c r="R103" s="86"/>
      <c r="S103" s="86"/>
      <c r="T103" s="86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</row>
    <row r="104" spans="1:42" x14ac:dyDescent="0.2">
      <c r="A104" s="122">
        <v>529</v>
      </c>
      <c r="B104" s="92">
        <v>5</v>
      </c>
      <c r="C104" s="92" t="s">
        <v>122</v>
      </c>
      <c r="D104" s="92">
        <v>32</v>
      </c>
      <c r="E104" s="92">
        <v>494.1</v>
      </c>
      <c r="F104" s="92">
        <v>13</v>
      </c>
      <c r="G104" s="92">
        <v>2016</v>
      </c>
      <c r="H104" s="123" t="s">
        <v>130</v>
      </c>
      <c r="I104" s="123"/>
      <c r="J104" s="123">
        <v>5.4</v>
      </c>
      <c r="K104" s="123">
        <v>4.2</v>
      </c>
      <c r="L104" s="123">
        <v>3.2</v>
      </c>
      <c r="M104" s="123">
        <v>1.8</v>
      </c>
      <c r="N104" s="123"/>
      <c r="O104" s="123"/>
      <c r="P104" s="123"/>
      <c r="Q104" s="123"/>
      <c r="R104" s="123"/>
      <c r="S104" s="123"/>
      <c r="T104" s="123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</row>
    <row r="105" spans="1:42" x14ac:dyDescent="0.2">
      <c r="A105" s="122">
        <f t="shared" si="1"/>
        <v>529</v>
      </c>
      <c r="B105" s="92">
        <v>5</v>
      </c>
      <c r="C105" s="92" t="s">
        <v>122</v>
      </c>
      <c r="D105" s="92">
        <v>32</v>
      </c>
      <c r="E105" s="92">
        <v>494.1</v>
      </c>
      <c r="F105" s="92">
        <v>13</v>
      </c>
      <c r="G105" s="92">
        <v>2016</v>
      </c>
      <c r="H105" s="123" t="s">
        <v>133</v>
      </c>
      <c r="I105" s="123">
        <v>1.5</v>
      </c>
      <c r="J105" s="123">
        <v>1.5</v>
      </c>
      <c r="K105" s="123">
        <v>1</v>
      </c>
      <c r="L105" s="123">
        <v>0.7</v>
      </c>
      <c r="M105" s="123">
        <v>0.3</v>
      </c>
      <c r="N105" s="123"/>
      <c r="O105" s="123"/>
      <c r="P105" s="123"/>
      <c r="Q105" s="123"/>
      <c r="R105" s="123"/>
      <c r="S105" s="123"/>
      <c r="T105" s="123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</row>
    <row r="106" spans="1:42" x14ac:dyDescent="0.2">
      <c r="A106" s="122">
        <v>532</v>
      </c>
      <c r="B106" s="92">
        <v>4</v>
      </c>
      <c r="C106" s="92" t="s">
        <v>121</v>
      </c>
      <c r="D106" s="92">
        <v>32</v>
      </c>
      <c r="E106" s="92">
        <v>494.1</v>
      </c>
      <c r="F106" s="92">
        <v>14</v>
      </c>
      <c r="G106" s="92">
        <v>2016</v>
      </c>
      <c r="H106" s="86" t="s">
        <v>130</v>
      </c>
      <c r="I106" s="86">
        <v>9</v>
      </c>
      <c r="J106" s="86"/>
      <c r="K106" s="86"/>
      <c r="L106" s="86">
        <v>10.5</v>
      </c>
      <c r="M106" s="86">
        <v>6.1</v>
      </c>
      <c r="N106" s="86">
        <v>4.5</v>
      </c>
      <c r="O106" s="86">
        <v>3</v>
      </c>
      <c r="P106" s="86">
        <v>2.2000000000000002</v>
      </c>
      <c r="Q106" s="86"/>
      <c r="R106" s="86"/>
      <c r="S106" s="86"/>
      <c r="T106" s="86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</row>
    <row r="107" spans="1:42" x14ac:dyDescent="0.2">
      <c r="A107" s="122">
        <f t="shared" si="1"/>
        <v>532</v>
      </c>
      <c r="B107" s="92">
        <v>4</v>
      </c>
      <c r="C107" s="92" t="s">
        <v>121</v>
      </c>
      <c r="D107" s="92">
        <v>32</v>
      </c>
      <c r="E107" s="92">
        <v>494.1</v>
      </c>
      <c r="F107" s="92">
        <v>14</v>
      </c>
      <c r="G107" s="92">
        <v>2016</v>
      </c>
      <c r="H107" s="86" t="s">
        <v>133</v>
      </c>
      <c r="I107" s="86">
        <v>2</v>
      </c>
      <c r="J107" s="86">
        <v>2.5</v>
      </c>
      <c r="K107" s="86">
        <v>2</v>
      </c>
      <c r="L107" s="86">
        <v>3</v>
      </c>
      <c r="M107" s="86">
        <v>1.5</v>
      </c>
      <c r="N107" s="86">
        <v>0.7</v>
      </c>
      <c r="O107" s="86">
        <v>0.5</v>
      </c>
      <c r="P107" s="86">
        <v>0.2</v>
      </c>
      <c r="Q107" s="86"/>
      <c r="R107" s="86"/>
      <c r="S107" s="86"/>
      <c r="T107" s="86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</row>
    <row r="108" spans="1:42" x14ac:dyDescent="0.2">
      <c r="A108" s="122">
        <v>534</v>
      </c>
      <c r="B108" s="92">
        <v>3</v>
      </c>
      <c r="C108" s="92" t="s">
        <v>87</v>
      </c>
      <c r="D108" s="92">
        <v>32</v>
      </c>
      <c r="E108" s="92">
        <v>494.1</v>
      </c>
      <c r="F108" s="92">
        <v>14</v>
      </c>
      <c r="G108" s="92">
        <v>2016</v>
      </c>
      <c r="H108" s="123" t="s">
        <v>130</v>
      </c>
      <c r="I108" s="86"/>
      <c r="J108" s="86"/>
      <c r="K108" s="86"/>
      <c r="L108" s="86"/>
      <c r="M108" s="86"/>
      <c r="N108" s="86"/>
      <c r="O108" s="86"/>
      <c r="P108" s="86"/>
      <c r="Q108" s="123"/>
      <c r="R108" s="123"/>
      <c r="S108" s="123"/>
      <c r="T108" s="123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</row>
    <row r="109" spans="1:42" x14ac:dyDescent="0.2">
      <c r="A109" s="122">
        <f t="shared" si="1"/>
        <v>534</v>
      </c>
      <c r="B109" s="92">
        <v>3</v>
      </c>
      <c r="C109" s="92" t="s">
        <v>87</v>
      </c>
      <c r="D109" s="92">
        <v>32</v>
      </c>
      <c r="E109" s="92">
        <v>494.1</v>
      </c>
      <c r="F109" s="92">
        <v>14</v>
      </c>
      <c r="G109" s="92">
        <v>2016</v>
      </c>
      <c r="H109" s="123" t="s">
        <v>133</v>
      </c>
      <c r="I109" s="86"/>
      <c r="J109" s="86"/>
      <c r="K109" s="86"/>
      <c r="L109" s="86"/>
      <c r="M109" s="86"/>
      <c r="N109" s="86"/>
      <c r="O109" s="86"/>
      <c r="P109" s="86"/>
      <c r="Q109" s="123"/>
      <c r="R109" s="123"/>
      <c r="S109" s="123"/>
      <c r="T109" s="123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</row>
    <row r="110" spans="1:42" x14ac:dyDescent="0.2">
      <c r="A110" s="122">
        <v>536</v>
      </c>
      <c r="B110" s="92">
        <v>6</v>
      </c>
      <c r="C110" s="92" t="s">
        <v>205</v>
      </c>
      <c r="D110" s="92">
        <v>32</v>
      </c>
      <c r="E110" s="92">
        <v>494.1</v>
      </c>
      <c r="F110" s="92">
        <v>14</v>
      </c>
      <c r="G110" s="92">
        <v>2016</v>
      </c>
      <c r="H110" s="86" t="s">
        <v>130</v>
      </c>
      <c r="I110" s="86">
        <v>6.7</v>
      </c>
      <c r="J110" s="86">
        <v>5.5</v>
      </c>
      <c r="K110" s="86">
        <v>4.4000000000000004</v>
      </c>
      <c r="L110" s="86">
        <v>2.2000000000000002</v>
      </c>
      <c r="M110" s="86">
        <v>1.8</v>
      </c>
      <c r="N110" s="86">
        <v>1</v>
      </c>
      <c r="O110" s="86">
        <v>6.7</v>
      </c>
      <c r="P110" s="86"/>
      <c r="Q110" s="86"/>
      <c r="R110" s="86"/>
      <c r="S110" s="86"/>
      <c r="T110" s="86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</row>
    <row r="111" spans="1:42" x14ac:dyDescent="0.2">
      <c r="A111" s="122">
        <f t="shared" si="1"/>
        <v>536</v>
      </c>
      <c r="B111" s="92">
        <v>6</v>
      </c>
      <c r="C111" s="92" t="s">
        <v>205</v>
      </c>
      <c r="D111" s="92">
        <v>32</v>
      </c>
      <c r="E111" s="92">
        <v>494.1</v>
      </c>
      <c r="F111" s="92">
        <v>14</v>
      </c>
      <c r="G111" s="92">
        <v>2016</v>
      </c>
      <c r="H111" s="86" t="s">
        <v>133</v>
      </c>
      <c r="I111" s="86">
        <v>1.5</v>
      </c>
      <c r="J111" s="86">
        <v>1.5</v>
      </c>
      <c r="K111" s="86">
        <v>1.2</v>
      </c>
      <c r="L111" s="86">
        <v>0.5</v>
      </c>
      <c r="M111" s="86"/>
      <c r="N111" s="86"/>
      <c r="O111" s="86">
        <v>1.5</v>
      </c>
      <c r="P111" s="86"/>
      <c r="Q111" s="86"/>
      <c r="R111" s="86"/>
      <c r="S111" s="86"/>
      <c r="T111" s="86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</row>
    <row r="112" spans="1:42" x14ac:dyDescent="0.2">
      <c r="A112" s="122">
        <v>540</v>
      </c>
      <c r="B112" s="92">
        <v>5</v>
      </c>
      <c r="C112" s="92" t="s">
        <v>122</v>
      </c>
      <c r="D112" s="92">
        <v>32</v>
      </c>
      <c r="E112" s="92">
        <v>494.1</v>
      </c>
      <c r="F112" s="92">
        <v>14</v>
      </c>
      <c r="G112" s="92">
        <v>2016</v>
      </c>
      <c r="H112" s="123" t="s">
        <v>130</v>
      </c>
      <c r="I112" s="123">
        <v>9</v>
      </c>
      <c r="J112" s="123">
        <v>9.5</v>
      </c>
      <c r="K112" s="123">
        <v>8.9</v>
      </c>
      <c r="L112" s="123">
        <v>6.4</v>
      </c>
      <c r="M112" s="123">
        <v>4.5</v>
      </c>
      <c r="N112" s="123">
        <v>3.5</v>
      </c>
      <c r="O112" s="123">
        <v>2.4</v>
      </c>
      <c r="P112" s="123">
        <v>1.5</v>
      </c>
      <c r="Q112" s="123">
        <v>1</v>
      </c>
      <c r="R112" s="123"/>
      <c r="S112" s="123"/>
      <c r="T112" s="123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</row>
    <row r="113" spans="1:42" x14ac:dyDescent="0.2">
      <c r="A113" s="122">
        <f t="shared" si="1"/>
        <v>540</v>
      </c>
      <c r="B113" s="92">
        <v>5</v>
      </c>
      <c r="C113" s="92" t="s">
        <v>122</v>
      </c>
      <c r="D113" s="92">
        <v>32</v>
      </c>
      <c r="E113" s="92">
        <v>494.1</v>
      </c>
      <c r="F113" s="92">
        <v>14</v>
      </c>
      <c r="G113" s="92">
        <v>2016</v>
      </c>
      <c r="H113" s="123" t="s">
        <v>133</v>
      </c>
      <c r="I113" s="123">
        <v>3</v>
      </c>
      <c r="J113" s="123">
        <v>3</v>
      </c>
      <c r="K113" s="123">
        <v>3</v>
      </c>
      <c r="L113" s="123">
        <v>2</v>
      </c>
      <c r="M113" s="123">
        <v>1</v>
      </c>
      <c r="N113" s="123">
        <v>0.8</v>
      </c>
      <c r="O113" s="123">
        <v>0.5</v>
      </c>
      <c r="P113" s="123"/>
      <c r="Q113" s="123"/>
      <c r="R113" s="123"/>
      <c r="S113" s="123"/>
      <c r="T113" s="123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</row>
    <row r="114" spans="1:42" x14ac:dyDescent="0.2">
      <c r="A114" s="122">
        <v>543</v>
      </c>
      <c r="B114" s="92">
        <v>5</v>
      </c>
      <c r="C114" s="92" t="s">
        <v>122</v>
      </c>
      <c r="D114" s="92">
        <v>32</v>
      </c>
      <c r="E114" s="92">
        <v>494.1</v>
      </c>
      <c r="F114" s="92">
        <v>15</v>
      </c>
      <c r="G114" s="92">
        <v>2016</v>
      </c>
      <c r="H114" s="86" t="s">
        <v>130</v>
      </c>
      <c r="I114" s="86">
        <v>10.4</v>
      </c>
      <c r="J114" s="86">
        <v>2</v>
      </c>
      <c r="K114" s="86">
        <v>2</v>
      </c>
      <c r="L114" s="86">
        <v>1</v>
      </c>
      <c r="M114" s="86">
        <v>9.4</v>
      </c>
      <c r="N114" s="86">
        <v>10.199999999999999</v>
      </c>
      <c r="O114" s="86">
        <v>6.5</v>
      </c>
      <c r="P114" s="86">
        <v>5.2</v>
      </c>
      <c r="Q114" s="86">
        <v>3.5</v>
      </c>
      <c r="R114" s="86">
        <v>10.4</v>
      </c>
      <c r="S114" s="86"/>
      <c r="T114" s="86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</row>
    <row r="115" spans="1:42" x14ac:dyDescent="0.2">
      <c r="A115" s="122">
        <f t="shared" si="1"/>
        <v>543</v>
      </c>
      <c r="B115" s="92">
        <v>5</v>
      </c>
      <c r="C115" s="92" t="s">
        <v>122</v>
      </c>
      <c r="D115" s="92">
        <v>32</v>
      </c>
      <c r="E115" s="92">
        <v>494.1</v>
      </c>
      <c r="F115" s="92">
        <v>15</v>
      </c>
      <c r="G115" s="92">
        <v>2016</v>
      </c>
      <c r="H115" s="86" t="s">
        <v>133</v>
      </c>
      <c r="I115" s="86">
        <v>3</v>
      </c>
      <c r="J115" s="86"/>
      <c r="K115" s="86"/>
      <c r="L115" s="86"/>
      <c r="M115" s="86">
        <v>3</v>
      </c>
      <c r="N115" s="86">
        <v>3</v>
      </c>
      <c r="O115" s="86">
        <v>2</v>
      </c>
      <c r="P115" s="86">
        <v>1.5</v>
      </c>
      <c r="Q115" s="86">
        <v>0.5</v>
      </c>
      <c r="R115" s="86">
        <v>3</v>
      </c>
      <c r="S115" s="86"/>
      <c r="T115" s="86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</row>
    <row r="116" spans="1:42" x14ac:dyDescent="0.2">
      <c r="A116" s="122">
        <v>545</v>
      </c>
      <c r="B116" s="92">
        <v>4</v>
      </c>
      <c r="C116" s="92" t="s">
        <v>121</v>
      </c>
      <c r="D116" s="92">
        <v>32</v>
      </c>
      <c r="E116" s="92">
        <v>494.1</v>
      </c>
      <c r="F116" s="92">
        <v>15</v>
      </c>
      <c r="G116" s="92">
        <v>2016</v>
      </c>
      <c r="H116" s="123" t="s">
        <v>130</v>
      </c>
      <c r="I116" s="123">
        <v>6</v>
      </c>
      <c r="J116" s="123">
        <v>3.9</v>
      </c>
      <c r="K116" s="123">
        <v>5.3</v>
      </c>
      <c r="L116" s="123">
        <v>1.5</v>
      </c>
      <c r="M116" s="123">
        <v>1</v>
      </c>
      <c r="N116" s="123">
        <v>6</v>
      </c>
      <c r="O116" s="123"/>
      <c r="P116" s="123"/>
      <c r="Q116" s="123"/>
      <c r="R116" s="123"/>
      <c r="S116" s="123"/>
      <c r="T116" s="123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</row>
    <row r="117" spans="1:42" x14ac:dyDescent="0.2">
      <c r="A117" s="122">
        <f t="shared" si="1"/>
        <v>545</v>
      </c>
      <c r="B117" s="92">
        <v>4</v>
      </c>
      <c r="C117" s="92" t="s">
        <v>121</v>
      </c>
      <c r="D117" s="92">
        <v>32</v>
      </c>
      <c r="E117" s="92">
        <v>494.1</v>
      </c>
      <c r="F117" s="92">
        <v>15</v>
      </c>
      <c r="G117" s="92">
        <v>2016</v>
      </c>
      <c r="H117" s="123" t="s">
        <v>133</v>
      </c>
      <c r="I117" s="123">
        <v>2.4</v>
      </c>
      <c r="J117" s="123">
        <v>1</v>
      </c>
      <c r="K117" s="123">
        <v>1.5</v>
      </c>
      <c r="L117" s="123"/>
      <c r="M117" s="123"/>
      <c r="N117" s="123">
        <v>2.4</v>
      </c>
      <c r="O117" s="123"/>
      <c r="P117" s="123"/>
      <c r="Q117" s="123"/>
      <c r="R117" s="123"/>
      <c r="S117" s="123"/>
      <c r="T117" s="123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</row>
    <row r="118" spans="1:42" x14ac:dyDescent="0.2">
      <c r="A118" s="122">
        <v>548</v>
      </c>
      <c r="B118" s="92">
        <v>6</v>
      </c>
      <c r="C118" s="92" t="s">
        <v>205</v>
      </c>
      <c r="D118" s="92">
        <v>32</v>
      </c>
      <c r="E118" s="92">
        <v>494.1</v>
      </c>
      <c r="F118" s="92">
        <v>15</v>
      </c>
      <c r="G118" s="92">
        <v>2016</v>
      </c>
      <c r="H118" s="86" t="s">
        <v>130</v>
      </c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</row>
    <row r="119" spans="1:42" x14ac:dyDescent="0.2">
      <c r="A119" s="122">
        <f t="shared" si="1"/>
        <v>548</v>
      </c>
      <c r="B119" s="92">
        <v>6</v>
      </c>
      <c r="C119" s="92" t="s">
        <v>205</v>
      </c>
      <c r="D119" s="92">
        <v>32</v>
      </c>
      <c r="E119" s="92">
        <v>494.1</v>
      </c>
      <c r="F119" s="92">
        <v>15</v>
      </c>
      <c r="G119" s="92">
        <v>2016</v>
      </c>
      <c r="H119" s="86" t="s">
        <v>133</v>
      </c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</row>
    <row r="120" spans="1:42" x14ac:dyDescent="0.2">
      <c r="A120" s="122">
        <f t="shared" si="1"/>
        <v>549</v>
      </c>
      <c r="B120" s="92">
        <v>3</v>
      </c>
      <c r="C120" s="92" t="s">
        <v>87</v>
      </c>
      <c r="D120" s="92">
        <v>32</v>
      </c>
      <c r="E120" s="92">
        <v>494.1</v>
      </c>
      <c r="F120" s="92">
        <v>15</v>
      </c>
      <c r="G120" s="92">
        <v>2016</v>
      </c>
      <c r="H120" s="123" t="s">
        <v>130</v>
      </c>
      <c r="I120" s="123">
        <v>1.1000000000000001</v>
      </c>
      <c r="J120" s="123">
        <v>1.1000000000000001</v>
      </c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</row>
    <row r="121" spans="1:42" x14ac:dyDescent="0.2">
      <c r="A121" s="123">
        <f t="shared" si="1"/>
        <v>549</v>
      </c>
      <c r="B121" s="92">
        <v>3</v>
      </c>
      <c r="C121" s="92" t="s">
        <v>87</v>
      </c>
      <c r="D121" s="92">
        <v>32</v>
      </c>
      <c r="E121" s="92">
        <v>494.1</v>
      </c>
      <c r="F121" s="92">
        <v>15</v>
      </c>
      <c r="G121" s="92">
        <v>2016</v>
      </c>
      <c r="H121" s="123" t="s">
        <v>133</v>
      </c>
      <c r="I121" s="123">
        <v>0.2</v>
      </c>
      <c r="J121" s="123">
        <v>0.2</v>
      </c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</row>
    <row r="122" spans="1:42" x14ac:dyDescent="0.2">
      <c r="A122" s="86">
        <v>407</v>
      </c>
      <c r="B122" s="92">
        <v>7</v>
      </c>
      <c r="C122" s="92" t="s">
        <v>87</v>
      </c>
      <c r="D122" s="92">
        <v>50</v>
      </c>
      <c r="E122" s="92">
        <v>803.65</v>
      </c>
      <c r="F122" s="92">
        <v>1</v>
      </c>
      <c r="G122" s="92">
        <v>2016</v>
      </c>
      <c r="H122" s="86" t="s">
        <v>130</v>
      </c>
      <c r="I122" s="86">
        <v>25</v>
      </c>
      <c r="J122" s="86">
        <v>14</v>
      </c>
      <c r="K122" s="86"/>
      <c r="L122" s="86">
        <v>12</v>
      </c>
      <c r="M122" s="86">
        <v>27</v>
      </c>
      <c r="N122" s="86">
        <v>20</v>
      </c>
      <c r="O122" s="86">
        <v>23</v>
      </c>
      <c r="P122" s="86">
        <v>9</v>
      </c>
      <c r="Q122" s="86">
        <v>27</v>
      </c>
      <c r="R122" s="86">
        <v>19</v>
      </c>
      <c r="S122" s="86">
        <v>15</v>
      </c>
      <c r="T122" s="86">
        <v>6</v>
      </c>
      <c r="U122" s="86">
        <v>5</v>
      </c>
      <c r="V122" s="86">
        <v>3</v>
      </c>
      <c r="W122" s="86">
        <v>11</v>
      </c>
      <c r="X122" s="86">
        <v>25</v>
      </c>
      <c r="Y122" s="86"/>
      <c r="Z122" s="86"/>
      <c r="AA122" s="86"/>
      <c r="AB122" s="86"/>
      <c r="AC122" s="86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</row>
    <row r="123" spans="1:42" x14ac:dyDescent="0.2">
      <c r="A123" s="91">
        <v>407</v>
      </c>
      <c r="B123" s="92">
        <v>7</v>
      </c>
      <c r="C123" s="92" t="s">
        <v>87</v>
      </c>
      <c r="D123" s="92">
        <v>50</v>
      </c>
      <c r="E123" s="92">
        <v>803.65</v>
      </c>
      <c r="F123" s="92">
        <v>1</v>
      </c>
      <c r="G123" s="92">
        <v>2016</v>
      </c>
      <c r="H123" s="86" t="s">
        <v>133</v>
      </c>
      <c r="I123" s="86">
        <v>10.5</v>
      </c>
      <c r="J123" s="86">
        <v>6</v>
      </c>
      <c r="K123" s="86">
        <v>6</v>
      </c>
      <c r="L123" s="86">
        <v>3</v>
      </c>
      <c r="M123" s="86">
        <v>11</v>
      </c>
      <c r="N123" s="86">
        <v>10</v>
      </c>
      <c r="O123" s="86">
        <v>7</v>
      </c>
      <c r="P123" s="86">
        <v>1</v>
      </c>
      <c r="Q123" s="86">
        <v>11</v>
      </c>
      <c r="R123" s="86">
        <v>5</v>
      </c>
      <c r="S123" s="86">
        <v>4</v>
      </c>
      <c r="T123" s="86">
        <v>1</v>
      </c>
      <c r="U123" s="86">
        <v>0.5</v>
      </c>
      <c r="V123" s="86"/>
      <c r="W123" s="86">
        <v>5</v>
      </c>
      <c r="X123" s="86">
        <v>10.5</v>
      </c>
      <c r="Y123" s="86"/>
      <c r="Z123" s="86"/>
      <c r="AA123" s="86"/>
      <c r="AB123" s="86"/>
      <c r="AC123" s="86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</row>
    <row r="124" spans="1:42" x14ac:dyDescent="0.2">
      <c r="A124" s="122">
        <f>IF(A123=A122,A123+1,A123)</f>
        <v>408</v>
      </c>
      <c r="B124" s="92">
        <v>8</v>
      </c>
      <c r="C124" s="92" t="s">
        <v>205</v>
      </c>
      <c r="D124" s="92">
        <v>50</v>
      </c>
      <c r="E124" s="92">
        <v>803.65</v>
      </c>
      <c r="F124" s="92">
        <v>1</v>
      </c>
      <c r="G124" s="92">
        <v>2016</v>
      </c>
      <c r="H124" s="123" t="s">
        <v>130</v>
      </c>
      <c r="I124" s="123">
        <v>26</v>
      </c>
      <c r="J124" s="123">
        <v>20</v>
      </c>
      <c r="K124" s="123">
        <v>23</v>
      </c>
      <c r="L124" s="123">
        <v>17</v>
      </c>
      <c r="M124" s="123">
        <v>27</v>
      </c>
      <c r="N124" s="123">
        <v>28</v>
      </c>
      <c r="O124" s="123">
        <v>16</v>
      </c>
      <c r="P124" s="123">
        <v>15</v>
      </c>
      <c r="Q124" s="123">
        <v>28</v>
      </c>
      <c r="R124" s="123">
        <v>23</v>
      </c>
      <c r="S124" s="123">
        <v>11</v>
      </c>
      <c r="T124" s="123">
        <v>8</v>
      </c>
      <c r="U124" s="123">
        <v>10</v>
      </c>
      <c r="V124" s="123">
        <v>3</v>
      </c>
      <c r="W124" s="123">
        <v>3</v>
      </c>
      <c r="X124" s="123">
        <v>3</v>
      </c>
      <c r="Y124" s="123">
        <v>9</v>
      </c>
      <c r="Z124" s="123">
        <v>26</v>
      </c>
      <c r="AA124" s="123"/>
      <c r="AB124" s="123"/>
      <c r="AC124" s="123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</row>
    <row r="125" spans="1:42" x14ac:dyDescent="0.2">
      <c r="A125" s="122">
        <f t="shared" ref="A125:A181" si="2">IF(A124=A123,A124+1,A124)</f>
        <v>408</v>
      </c>
      <c r="B125" s="92">
        <v>8</v>
      </c>
      <c r="C125" s="92" t="s">
        <v>205</v>
      </c>
      <c r="D125" s="92">
        <v>50</v>
      </c>
      <c r="E125" s="92">
        <v>803.65</v>
      </c>
      <c r="F125" s="92">
        <v>1</v>
      </c>
      <c r="G125" s="92">
        <v>2016</v>
      </c>
      <c r="H125" s="123" t="s">
        <v>133</v>
      </c>
      <c r="I125" s="123">
        <v>7</v>
      </c>
      <c r="J125" s="123">
        <v>5</v>
      </c>
      <c r="K125" s="123">
        <v>10</v>
      </c>
      <c r="L125" s="123">
        <v>6</v>
      </c>
      <c r="M125" s="123">
        <v>9</v>
      </c>
      <c r="N125" s="123">
        <v>11</v>
      </c>
      <c r="O125" s="123">
        <v>3</v>
      </c>
      <c r="P125" s="123">
        <v>6</v>
      </c>
      <c r="Q125" s="123">
        <v>10</v>
      </c>
      <c r="R125" s="123">
        <v>9</v>
      </c>
      <c r="S125" s="123">
        <v>1</v>
      </c>
      <c r="T125" s="123">
        <v>1</v>
      </c>
      <c r="U125" s="123">
        <v>3</v>
      </c>
      <c r="V125" s="123"/>
      <c r="W125" s="123"/>
      <c r="X125" s="123"/>
      <c r="Y125" s="123">
        <v>3</v>
      </c>
      <c r="Z125" s="123">
        <v>7</v>
      </c>
      <c r="AA125" s="123"/>
      <c r="AB125" s="123"/>
      <c r="AC125" s="123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</row>
    <row r="126" spans="1:42" x14ac:dyDescent="0.2">
      <c r="A126" s="122">
        <v>411</v>
      </c>
      <c r="B126" s="92">
        <v>8</v>
      </c>
      <c r="C126" s="92" t="s">
        <v>205</v>
      </c>
      <c r="D126" s="92">
        <v>50</v>
      </c>
      <c r="E126" s="92">
        <v>803.65</v>
      </c>
      <c r="F126" s="92">
        <v>2</v>
      </c>
      <c r="G126" s="92">
        <v>2016</v>
      </c>
      <c r="H126" s="86" t="s">
        <v>130</v>
      </c>
      <c r="I126" s="86">
        <v>26</v>
      </c>
      <c r="J126" s="86"/>
      <c r="K126" s="86">
        <v>19</v>
      </c>
      <c r="L126" s="86">
        <v>20</v>
      </c>
      <c r="M126" s="86">
        <v>23</v>
      </c>
      <c r="N126" s="86">
        <v>26</v>
      </c>
      <c r="O126" s="86">
        <v>15</v>
      </c>
      <c r="P126" s="86">
        <v>14</v>
      </c>
      <c r="Q126" s="86">
        <v>17</v>
      </c>
      <c r="R126" s="86">
        <v>21</v>
      </c>
      <c r="S126" s="86">
        <v>24</v>
      </c>
      <c r="T126" s="86">
        <v>21</v>
      </c>
      <c r="U126" s="86">
        <v>10</v>
      </c>
      <c r="V126" s="86">
        <v>7</v>
      </c>
      <c r="W126" s="86">
        <v>5</v>
      </c>
      <c r="X126" s="86">
        <v>3</v>
      </c>
      <c r="Y126" s="86">
        <v>2</v>
      </c>
      <c r="Z126" s="86">
        <v>2</v>
      </c>
      <c r="AA126" s="86">
        <v>13</v>
      </c>
      <c r="AB126" s="86"/>
      <c r="AC126" s="86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</row>
    <row r="127" spans="1:42" x14ac:dyDescent="0.2">
      <c r="A127" s="122">
        <f t="shared" si="2"/>
        <v>411</v>
      </c>
      <c r="B127" s="92">
        <v>8</v>
      </c>
      <c r="C127" s="92" t="s">
        <v>205</v>
      </c>
      <c r="D127" s="92">
        <v>50</v>
      </c>
      <c r="E127" s="92">
        <v>803.65</v>
      </c>
      <c r="F127" s="92">
        <v>2</v>
      </c>
      <c r="G127" s="92">
        <v>2016</v>
      </c>
      <c r="H127" s="86" t="s">
        <v>133</v>
      </c>
      <c r="I127" s="86">
        <v>11</v>
      </c>
      <c r="J127" s="86">
        <v>10</v>
      </c>
      <c r="K127" s="86">
        <v>6</v>
      </c>
      <c r="L127" s="86">
        <v>8</v>
      </c>
      <c r="M127" s="86">
        <v>10</v>
      </c>
      <c r="N127" s="86">
        <v>11</v>
      </c>
      <c r="O127" s="86">
        <v>5</v>
      </c>
      <c r="P127" s="86">
        <v>5</v>
      </c>
      <c r="Q127" s="86">
        <v>5</v>
      </c>
      <c r="R127" s="86">
        <v>8</v>
      </c>
      <c r="S127" s="86">
        <v>10</v>
      </c>
      <c r="T127" s="86">
        <v>8</v>
      </c>
      <c r="U127" s="86">
        <v>2</v>
      </c>
      <c r="V127" s="86">
        <v>1</v>
      </c>
      <c r="W127" s="86"/>
      <c r="X127" s="86"/>
      <c r="Y127" s="86"/>
      <c r="Z127" s="86"/>
      <c r="AA127" s="86">
        <v>3</v>
      </c>
      <c r="AB127" s="86"/>
      <c r="AC127" s="86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</row>
    <row r="128" spans="1:42" x14ac:dyDescent="0.2">
      <c r="A128" s="122">
        <v>418</v>
      </c>
      <c r="B128" s="92">
        <v>7</v>
      </c>
      <c r="C128" s="92" t="s">
        <v>87</v>
      </c>
      <c r="D128" s="92">
        <v>50</v>
      </c>
      <c r="E128" s="92">
        <v>803.65</v>
      </c>
      <c r="F128" s="92">
        <v>2</v>
      </c>
      <c r="G128" s="92">
        <v>2016</v>
      </c>
      <c r="H128" s="123" t="s">
        <v>130</v>
      </c>
      <c r="I128" s="123">
        <v>25</v>
      </c>
      <c r="J128" s="123">
        <v>16</v>
      </c>
      <c r="K128" s="123">
        <v>25</v>
      </c>
      <c r="L128" s="123">
        <v>29</v>
      </c>
      <c r="M128" s="123">
        <v>28</v>
      </c>
      <c r="N128" s="123"/>
      <c r="O128" s="123">
        <v>16</v>
      </c>
      <c r="P128" s="123">
        <v>19</v>
      </c>
      <c r="Q128" s="123"/>
      <c r="R128" s="123">
        <v>26</v>
      </c>
      <c r="S128" s="123">
        <v>13</v>
      </c>
      <c r="T128" s="123">
        <v>6</v>
      </c>
      <c r="U128" s="123">
        <v>9</v>
      </c>
      <c r="V128" s="123">
        <v>10</v>
      </c>
      <c r="W128" s="123">
        <v>5</v>
      </c>
      <c r="X128" s="123">
        <v>4</v>
      </c>
      <c r="Y128" s="123">
        <v>3</v>
      </c>
      <c r="Z128" s="123">
        <v>2</v>
      </c>
      <c r="AA128" s="123">
        <v>2</v>
      </c>
      <c r="AB128" s="123"/>
      <c r="AC128" s="123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</row>
    <row r="129" spans="1:42" x14ac:dyDescent="0.2">
      <c r="A129" s="122">
        <f t="shared" si="2"/>
        <v>418</v>
      </c>
      <c r="B129" s="92">
        <v>7</v>
      </c>
      <c r="C129" s="92" t="s">
        <v>87</v>
      </c>
      <c r="D129" s="92">
        <v>50</v>
      </c>
      <c r="E129" s="92">
        <v>803.65</v>
      </c>
      <c r="F129" s="92">
        <v>2</v>
      </c>
      <c r="G129" s="92">
        <v>2016</v>
      </c>
      <c r="H129" s="123" t="s">
        <v>133</v>
      </c>
      <c r="I129" s="123">
        <v>10</v>
      </c>
      <c r="J129" s="123">
        <v>4</v>
      </c>
      <c r="K129" s="123">
        <v>8</v>
      </c>
      <c r="L129" s="123">
        <v>11</v>
      </c>
      <c r="M129" s="123">
        <v>11</v>
      </c>
      <c r="N129" s="123">
        <v>7</v>
      </c>
      <c r="O129" s="123">
        <v>7</v>
      </c>
      <c r="P129" s="123">
        <v>7</v>
      </c>
      <c r="Q129" s="123">
        <v>9</v>
      </c>
      <c r="R129" s="123">
        <v>9</v>
      </c>
      <c r="S129" s="123">
        <v>3</v>
      </c>
      <c r="T129" s="123">
        <v>1</v>
      </c>
      <c r="U129" s="123">
        <v>1</v>
      </c>
      <c r="V129" s="123">
        <v>4</v>
      </c>
      <c r="W129" s="123"/>
      <c r="X129" s="123"/>
      <c r="Y129" s="123"/>
      <c r="Z129" s="123"/>
      <c r="AA129" s="123"/>
      <c r="AB129" s="123"/>
      <c r="AC129" s="123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</row>
    <row r="130" spans="1:42" x14ac:dyDescent="0.2">
      <c r="A130" s="122">
        <v>429</v>
      </c>
      <c r="B130" s="92">
        <v>8</v>
      </c>
      <c r="C130" s="92" t="s">
        <v>205</v>
      </c>
      <c r="D130" s="92">
        <v>50</v>
      </c>
      <c r="E130" s="92">
        <v>803.65</v>
      </c>
      <c r="F130" s="92">
        <v>3</v>
      </c>
      <c r="G130" s="92">
        <v>2016</v>
      </c>
      <c r="H130" s="86" t="s">
        <v>130</v>
      </c>
      <c r="I130" s="86">
        <v>19</v>
      </c>
      <c r="J130" s="86">
        <v>23</v>
      </c>
      <c r="K130" s="86">
        <v>17</v>
      </c>
      <c r="L130" s="86">
        <v>20</v>
      </c>
      <c r="M130" s="86">
        <v>22</v>
      </c>
      <c r="N130" s="86">
        <v>14</v>
      </c>
      <c r="O130" s="86">
        <v>15</v>
      </c>
      <c r="P130" s="86">
        <v>23</v>
      </c>
      <c r="Q130" s="86">
        <v>22</v>
      </c>
      <c r="R130" s="86">
        <v>18</v>
      </c>
      <c r="S130" s="86">
        <v>8</v>
      </c>
      <c r="T130" s="86">
        <v>9</v>
      </c>
      <c r="U130" s="86">
        <v>10</v>
      </c>
      <c r="V130" s="86">
        <v>4</v>
      </c>
      <c r="W130" s="86">
        <v>3</v>
      </c>
      <c r="X130" s="86">
        <v>6</v>
      </c>
      <c r="Y130" s="86">
        <v>2</v>
      </c>
      <c r="Z130" s="86">
        <v>2</v>
      </c>
      <c r="AA130" s="86"/>
      <c r="AB130" s="86"/>
      <c r="AC130" s="86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</row>
    <row r="131" spans="1:42" x14ac:dyDescent="0.2">
      <c r="A131" s="122">
        <f t="shared" si="2"/>
        <v>429</v>
      </c>
      <c r="B131" s="92">
        <v>8</v>
      </c>
      <c r="C131" s="92" t="s">
        <v>205</v>
      </c>
      <c r="D131" s="92">
        <v>50</v>
      </c>
      <c r="E131" s="92">
        <v>803.65</v>
      </c>
      <c r="F131" s="92">
        <v>3</v>
      </c>
      <c r="G131" s="92">
        <v>2016</v>
      </c>
      <c r="H131" s="86" t="s">
        <v>133</v>
      </c>
      <c r="I131" s="86">
        <v>5</v>
      </c>
      <c r="J131" s="86">
        <v>9</v>
      </c>
      <c r="K131" s="86">
        <v>4</v>
      </c>
      <c r="L131" s="86">
        <v>7</v>
      </c>
      <c r="M131" s="86">
        <v>7</v>
      </c>
      <c r="N131" s="86">
        <v>4</v>
      </c>
      <c r="O131" s="86">
        <v>5</v>
      </c>
      <c r="P131" s="86">
        <v>8</v>
      </c>
      <c r="Q131" s="86">
        <v>8</v>
      </c>
      <c r="R131" s="86">
        <v>6</v>
      </c>
      <c r="S131" s="86">
        <v>1</v>
      </c>
      <c r="T131" s="86">
        <v>2</v>
      </c>
      <c r="U131" s="86">
        <v>2</v>
      </c>
      <c r="V131" s="86"/>
      <c r="W131" s="86"/>
      <c r="X131" s="86">
        <v>1</v>
      </c>
      <c r="Y131" s="86"/>
      <c r="Z131" s="86"/>
      <c r="AA131" s="86"/>
      <c r="AB131" s="86"/>
      <c r="AC131" s="86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</row>
    <row r="132" spans="1:42" x14ac:dyDescent="0.2">
      <c r="A132" s="122">
        <v>430</v>
      </c>
      <c r="B132" s="92">
        <v>7</v>
      </c>
      <c r="C132" s="92" t="s">
        <v>87</v>
      </c>
      <c r="D132" s="92">
        <v>50</v>
      </c>
      <c r="E132" s="92">
        <v>803.65</v>
      </c>
      <c r="F132" s="92">
        <v>3</v>
      </c>
      <c r="G132" s="92">
        <v>2016</v>
      </c>
      <c r="H132" s="123" t="s">
        <v>130</v>
      </c>
      <c r="I132" s="123">
        <v>20</v>
      </c>
      <c r="J132" s="123">
        <v>11</v>
      </c>
      <c r="K132" s="123">
        <v>12</v>
      </c>
      <c r="L132" s="123">
        <v>17</v>
      </c>
      <c r="M132" s="123">
        <v>20</v>
      </c>
      <c r="N132" s="123">
        <v>24</v>
      </c>
      <c r="O132" s="123">
        <v>26</v>
      </c>
      <c r="P132" s="123">
        <v>25</v>
      </c>
      <c r="Q132" s="123">
        <v>13</v>
      </c>
      <c r="R132" s="123">
        <v>24</v>
      </c>
      <c r="S132" s="123">
        <v>14</v>
      </c>
      <c r="T132" s="123">
        <v>22</v>
      </c>
      <c r="U132" s="123">
        <v>8</v>
      </c>
      <c r="V132" s="123">
        <v>5</v>
      </c>
      <c r="W132" s="123">
        <v>18</v>
      </c>
      <c r="X132" s="123">
        <v>2</v>
      </c>
      <c r="Y132" s="123">
        <v>1</v>
      </c>
      <c r="Z132" s="123">
        <v>1</v>
      </c>
      <c r="AA132" s="123"/>
      <c r="AB132" s="123"/>
      <c r="AC132" s="123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</row>
    <row r="133" spans="1:42" x14ac:dyDescent="0.2">
      <c r="A133" s="122">
        <f t="shared" si="2"/>
        <v>430</v>
      </c>
      <c r="B133" s="92">
        <v>7</v>
      </c>
      <c r="C133" s="92" t="s">
        <v>87</v>
      </c>
      <c r="D133" s="92">
        <v>50</v>
      </c>
      <c r="E133" s="92">
        <v>803.65</v>
      </c>
      <c r="F133" s="92">
        <v>3</v>
      </c>
      <c r="G133" s="92">
        <v>2016</v>
      </c>
      <c r="H133" s="123" t="s">
        <v>133</v>
      </c>
      <c r="I133" s="123">
        <v>7</v>
      </c>
      <c r="J133" s="123">
        <v>3</v>
      </c>
      <c r="K133" s="123">
        <v>2</v>
      </c>
      <c r="L133" s="123">
        <v>3</v>
      </c>
      <c r="M133" s="123">
        <v>4</v>
      </c>
      <c r="N133" s="123">
        <v>8</v>
      </c>
      <c r="O133" s="123">
        <v>10</v>
      </c>
      <c r="P133" s="123">
        <v>9</v>
      </c>
      <c r="Q133" s="123">
        <v>4</v>
      </c>
      <c r="R133" s="123">
        <v>9</v>
      </c>
      <c r="S133" s="123">
        <v>5</v>
      </c>
      <c r="T133" s="123">
        <v>6</v>
      </c>
      <c r="U133" s="123">
        <v>1</v>
      </c>
      <c r="V133" s="123"/>
      <c r="W133" s="123">
        <v>6</v>
      </c>
      <c r="X133" s="123"/>
      <c r="Y133" s="123"/>
      <c r="Z133" s="123"/>
      <c r="AA133" s="123"/>
      <c r="AB133" s="123"/>
      <c r="AC133" s="123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</row>
    <row r="134" spans="1:42" x14ac:dyDescent="0.2">
      <c r="A134" s="122">
        <v>431</v>
      </c>
      <c r="B134" s="92">
        <v>8</v>
      </c>
      <c r="C134" s="92" t="s">
        <v>205</v>
      </c>
      <c r="D134" s="92">
        <v>50</v>
      </c>
      <c r="E134" s="92">
        <v>803.65</v>
      </c>
      <c r="F134" s="92">
        <v>4</v>
      </c>
      <c r="G134" s="92">
        <v>2016</v>
      </c>
      <c r="H134" s="86" t="s">
        <v>130</v>
      </c>
      <c r="I134" s="86">
        <v>20</v>
      </c>
      <c r="J134" s="86">
        <v>24</v>
      </c>
      <c r="K134" s="86">
        <v>22</v>
      </c>
      <c r="L134" s="86">
        <v>22</v>
      </c>
      <c r="M134" s="86">
        <v>23</v>
      </c>
      <c r="N134" s="86">
        <v>15</v>
      </c>
      <c r="O134" s="86"/>
      <c r="P134" s="86">
        <v>13</v>
      </c>
      <c r="Q134" s="86"/>
      <c r="R134" s="86">
        <v>19</v>
      </c>
      <c r="S134" s="86">
        <v>22</v>
      </c>
      <c r="T134" s="86">
        <v>26</v>
      </c>
      <c r="U134" s="86">
        <v>12</v>
      </c>
      <c r="V134" s="86">
        <v>9</v>
      </c>
      <c r="W134" s="86">
        <v>11</v>
      </c>
      <c r="X134" s="86">
        <v>7</v>
      </c>
      <c r="Y134" s="86">
        <v>3</v>
      </c>
      <c r="Z134" s="86">
        <v>2</v>
      </c>
      <c r="AA134" s="86">
        <v>20</v>
      </c>
      <c r="AB134" s="86"/>
      <c r="AC134" s="86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</row>
    <row r="135" spans="1:42" x14ac:dyDescent="0.2">
      <c r="A135" s="122">
        <f t="shared" si="2"/>
        <v>431</v>
      </c>
      <c r="B135" s="92">
        <v>8</v>
      </c>
      <c r="C135" s="92" t="s">
        <v>205</v>
      </c>
      <c r="D135" s="92">
        <v>50</v>
      </c>
      <c r="E135" s="92">
        <v>803.65</v>
      </c>
      <c r="F135" s="92">
        <v>4</v>
      </c>
      <c r="G135" s="92">
        <v>2016</v>
      </c>
      <c r="H135" s="86" t="s">
        <v>133</v>
      </c>
      <c r="I135" s="86">
        <v>6</v>
      </c>
      <c r="J135" s="86">
        <v>10</v>
      </c>
      <c r="K135" s="86">
        <v>8</v>
      </c>
      <c r="L135" s="86">
        <v>8</v>
      </c>
      <c r="M135" s="86">
        <v>9</v>
      </c>
      <c r="N135" s="86">
        <v>4</v>
      </c>
      <c r="O135" s="86">
        <v>7</v>
      </c>
      <c r="P135" s="86">
        <v>5</v>
      </c>
      <c r="Q135" s="86">
        <v>9</v>
      </c>
      <c r="R135" s="86">
        <v>7</v>
      </c>
      <c r="S135" s="86">
        <v>8</v>
      </c>
      <c r="T135" s="86">
        <v>10</v>
      </c>
      <c r="U135" s="86">
        <v>4</v>
      </c>
      <c r="V135" s="86">
        <v>1</v>
      </c>
      <c r="W135" s="86">
        <v>3</v>
      </c>
      <c r="X135" s="86">
        <v>1</v>
      </c>
      <c r="Y135" s="86"/>
      <c r="Z135" s="86"/>
      <c r="AA135" s="86">
        <v>6</v>
      </c>
      <c r="AB135" s="86"/>
      <c r="AC135" s="86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</row>
    <row r="136" spans="1:42" x14ac:dyDescent="0.2">
      <c r="A136" s="122">
        <v>439</v>
      </c>
      <c r="B136" s="92">
        <v>7</v>
      </c>
      <c r="C136" s="92" t="s">
        <v>87</v>
      </c>
      <c r="D136" s="92">
        <v>50</v>
      </c>
      <c r="E136" s="92">
        <v>803.65</v>
      </c>
      <c r="F136" s="92">
        <v>4</v>
      </c>
      <c r="G136" s="92">
        <v>2016</v>
      </c>
      <c r="H136" s="123" t="s">
        <v>130</v>
      </c>
      <c r="I136" s="123">
        <v>23</v>
      </c>
      <c r="J136" s="123">
        <v>32</v>
      </c>
      <c r="K136" s="123">
        <v>21</v>
      </c>
      <c r="L136" s="123"/>
      <c r="M136" s="123"/>
      <c r="N136" s="123">
        <v>25</v>
      </c>
      <c r="O136" s="123">
        <v>28</v>
      </c>
      <c r="P136" s="123">
        <v>31</v>
      </c>
      <c r="Q136" s="123">
        <v>20</v>
      </c>
      <c r="R136" s="123">
        <v>12</v>
      </c>
      <c r="S136" s="123">
        <v>16</v>
      </c>
      <c r="T136" s="123">
        <v>9</v>
      </c>
      <c r="U136" s="123">
        <v>7</v>
      </c>
      <c r="V136" s="123">
        <v>6</v>
      </c>
      <c r="W136" s="123">
        <v>3</v>
      </c>
      <c r="X136" s="123">
        <v>23</v>
      </c>
      <c r="Y136" s="123"/>
      <c r="Z136" s="123"/>
      <c r="AA136" s="123"/>
      <c r="AB136" s="123"/>
      <c r="AC136" s="123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</row>
    <row r="137" spans="1:42" x14ac:dyDescent="0.2">
      <c r="A137" s="122">
        <f t="shared" si="2"/>
        <v>439</v>
      </c>
      <c r="B137" s="92">
        <v>7</v>
      </c>
      <c r="C137" s="92" t="s">
        <v>87</v>
      </c>
      <c r="D137" s="92">
        <v>50</v>
      </c>
      <c r="E137" s="92">
        <v>803.65</v>
      </c>
      <c r="F137" s="92">
        <v>4</v>
      </c>
      <c r="G137" s="92">
        <v>2016</v>
      </c>
      <c r="H137" s="123" t="s">
        <v>133</v>
      </c>
      <c r="I137" s="123">
        <v>7</v>
      </c>
      <c r="J137" s="123">
        <v>12</v>
      </c>
      <c r="K137" s="123">
        <v>6</v>
      </c>
      <c r="L137" s="123">
        <v>8</v>
      </c>
      <c r="M137" s="123">
        <v>10</v>
      </c>
      <c r="N137" s="123">
        <v>9</v>
      </c>
      <c r="O137" s="123">
        <v>11</v>
      </c>
      <c r="P137" s="123">
        <v>13</v>
      </c>
      <c r="Q137" s="123">
        <v>7</v>
      </c>
      <c r="R137" s="123">
        <v>2</v>
      </c>
      <c r="S137" s="123">
        <v>4</v>
      </c>
      <c r="T137" s="123">
        <v>1</v>
      </c>
      <c r="U137" s="123">
        <v>1</v>
      </c>
      <c r="V137" s="123"/>
      <c r="W137" s="123"/>
      <c r="X137" s="123">
        <v>7</v>
      </c>
      <c r="Y137" s="123"/>
      <c r="Z137" s="123"/>
      <c r="AA137" s="123"/>
      <c r="AB137" s="123"/>
      <c r="AC137" s="123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</row>
    <row r="138" spans="1:42" x14ac:dyDescent="0.2">
      <c r="A138" s="122">
        <v>445</v>
      </c>
      <c r="B138" s="92">
        <v>7</v>
      </c>
      <c r="C138" s="92" t="s">
        <v>87</v>
      </c>
      <c r="D138" s="92">
        <v>50</v>
      </c>
      <c r="E138" s="92">
        <v>803.65</v>
      </c>
      <c r="F138" s="92">
        <v>5</v>
      </c>
      <c r="G138" s="92">
        <v>2016</v>
      </c>
      <c r="H138" s="86" t="s">
        <v>130</v>
      </c>
      <c r="I138" s="86">
        <v>20</v>
      </c>
      <c r="J138" s="86">
        <v>15</v>
      </c>
      <c r="K138" s="86">
        <v>19</v>
      </c>
      <c r="L138" s="86">
        <v>17</v>
      </c>
      <c r="M138" s="86">
        <v>18</v>
      </c>
      <c r="N138" s="86">
        <v>13</v>
      </c>
      <c r="O138" s="86">
        <v>10</v>
      </c>
      <c r="P138" s="86">
        <v>16</v>
      </c>
      <c r="Q138" s="86">
        <v>7</v>
      </c>
      <c r="R138" s="86">
        <v>12</v>
      </c>
      <c r="S138" s="86">
        <v>5</v>
      </c>
      <c r="T138" s="86">
        <v>2</v>
      </c>
      <c r="U138" s="86">
        <v>1</v>
      </c>
      <c r="V138" s="86">
        <v>1</v>
      </c>
      <c r="W138" s="86"/>
      <c r="X138" s="86"/>
      <c r="Y138" s="86"/>
      <c r="Z138" s="86"/>
      <c r="AA138" s="86"/>
      <c r="AB138" s="86"/>
      <c r="AC138" s="86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</row>
    <row r="139" spans="1:42" x14ac:dyDescent="0.2">
      <c r="A139" s="122">
        <f t="shared" si="2"/>
        <v>445</v>
      </c>
      <c r="B139" s="92">
        <v>7</v>
      </c>
      <c r="C139" s="92" t="s">
        <v>87</v>
      </c>
      <c r="D139" s="92">
        <v>50</v>
      </c>
      <c r="E139" s="92">
        <v>803.65</v>
      </c>
      <c r="F139" s="92">
        <v>5</v>
      </c>
      <c r="G139" s="92">
        <v>2016</v>
      </c>
      <c r="H139" s="86" t="s">
        <v>133</v>
      </c>
      <c r="I139" s="86">
        <v>7</v>
      </c>
      <c r="J139" s="86">
        <v>4</v>
      </c>
      <c r="K139" s="86">
        <v>6</v>
      </c>
      <c r="L139" s="86">
        <v>6</v>
      </c>
      <c r="M139" s="86">
        <v>7</v>
      </c>
      <c r="N139" s="86">
        <v>5</v>
      </c>
      <c r="O139" s="86">
        <v>2</v>
      </c>
      <c r="P139" s="86">
        <v>5</v>
      </c>
      <c r="Q139" s="86">
        <v>1</v>
      </c>
      <c r="R139" s="86">
        <v>4</v>
      </c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</row>
    <row r="140" spans="1:42" x14ac:dyDescent="0.2">
      <c r="A140" s="122">
        <f t="shared" si="2"/>
        <v>446</v>
      </c>
      <c r="B140" s="92">
        <v>8</v>
      </c>
      <c r="C140" s="92" t="s">
        <v>205</v>
      </c>
      <c r="D140" s="92">
        <v>50</v>
      </c>
      <c r="E140" s="92">
        <v>803.65</v>
      </c>
      <c r="F140" s="92">
        <v>5</v>
      </c>
      <c r="G140" s="92">
        <v>2016</v>
      </c>
      <c r="H140" s="123" t="s">
        <v>130</v>
      </c>
      <c r="I140" s="123">
        <v>24</v>
      </c>
      <c r="J140" s="123">
        <v>22</v>
      </c>
      <c r="K140" s="123">
        <v>17</v>
      </c>
      <c r="L140" s="123">
        <v>19</v>
      </c>
      <c r="M140" s="123">
        <v>21</v>
      </c>
      <c r="N140" s="123">
        <v>16</v>
      </c>
      <c r="O140" s="123">
        <v>19</v>
      </c>
      <c r="P140" s="123">
        <v>22</v>
      </c>
      <c r="Q140" s="123">
        <v>15</v>
      </c>
      <c r="R140" s="123">
        <v>11</v>
      </c>
      <c r="S140" s="123">
        <v>22</v>
      </c>
      <c r="T140" s="123">
        <v>21</v>
      </c>
      <c r="U140" s="123">
        <v>17</v>
      </c>
      <c r="V140" s="123">
        <v>22</v>
      </c>
      <c r="W140" s="123">
        <v>9</v>
      </c>
      <c r="X140" s="123">
        <v>8</v>
      </c>
      <c r="Y140" s="123">
        <v>4</v>
      </c>
      <c r="Z140" s="123">
        <v>2</v>
      </c>
      <c r="AA140" s="123">
        <v>2</v>
      </c>
      <c r="AB140" s="123">
        <v>5</v>
      </c>
      <c r="AC140" s="123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</row>
    <row r="141" spans="1:42" x14ac:dyDescent="0.2">
      <c r="A141" s="122">
        <f t="shared" si="2"/>
        <v>446</v>
      </c>
      <c r="B141" s="92">
        <v>8</v>
      </c>
      <c r="C141" s="92" t="s">
        <v>205</v>
      </c>
      <c r="D141" s="92">
        <v>50</v>
      </c>
      <c r="E141" s="92">
        <v>803.65</v>
      </c>
      <c r="F141" s="92">
        <v>5</v>
      </c>
      <c r="G141" s="92">
        <v>2016</v>
      </c>
      <c r="H141" s="123" t="s">
        <v>133</v>
      </c>
      <c r="I141" s="123">
        <v>8</v>
      </c>
      <c r="J141" s="123">
        <v>9</v>
      </c>
      <c r="K141" s="123">
        <v>6</v>
      </c>
      <c r="L141" s="123">
        <v>7</v>
      </c>
      <c r="M141" s="123">
        <v>7</v>
      </c>
      <c r="N141" s="123">
        <v>4</v>
      </c>
      <c r="O141" s="123">
        <v>6</v>
      </c>
      <c r="P141" s="123">
        <v>8</v>
      </c>
      <c r="Q141" s="123">
        <v>6</v>
      </c>
      <c r="R141" s="123">
        <v>3</v>
      </c>
      <c r="S141" s="123">
        <v>8</v>
      </c>
      <c r="T141" s="123">
        <v>8</v>
      </c>
      <c r="U141" s="123">
        <v>5</v>
      </c>
      <c r="V141" s="123">
        <v>9</v>
      </c>
      <c r="W141" s="123">
        <v>2</v>
      </c>
      <c r="X141" s="123">
        <v>1</v>
      </c>
      <c r="Y141" s="123"/>
      <c r="Z141" s="123"/>
      <c r="AA141" s="123"/>
      <c r="AB141" s="123"/>
      <c r="AC141" s="123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</row>
    <row r="142" spans="1:42" x14ac:dyDescent="0.2">
      <c r="A142" s="122">
        <v>451</v>
      </c>
      <c r="B142" s="92">
        <v>8</v>
      </c>
      <c r="C142" s="92" t="s">
        <v>205</v>
      </c>
      <c r="D142" s="92">
        <v>50</v>
      </c>
      <c r="E142" s="92">
        <v>803.65</v>
      </c>
      <c r="F142" s="92">
        <v>6</v>
      </c>
      <c r="G142" s="92">
        <v>2016</v>
      </c>
      <c r="H142" s="86" t="s">
        <v>130</v>
      </c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86"/>
      <c r="V142" s="86"/>
      <c r="W142" s="86"/>
      <c r="X142" s="86"/>
      <c r="Y142" s="86"/>
      <c r="Z142" s="86"/>
      <c r="AA142" s="86"/>
      <c r="AB142" s="86"/>
      <c r="AC142" s="86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</row>
    <row r="143" spans="1:42" x14ac:dyDescent="0.2">
      <c r="A143" s="122">
        <f t="shared" si="2"/>
        <v>451</v>
      </c>
      <c r="B143" s="92">
        <v>8</v>
      </c>
      <c r="C143" s="92" t="s">
        <v>205</v>
      </c>
      <c r="D143" s="92">
        <v>50</v>
      </c>
      <c r="E143" s="92">
        <v>803.65</v>
      </c>
      <c r="F143" s="92">
        <v>6</v>
      </c>
      <c r="G143" s="92">
        <v>2016</v>
      </c>
      <c r="H143" s="86" t="s">
        <v>133</v>
      </c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86"/>
      <c r="V143" s="86"/>
      <c r="W143" s="86"/>
      <c r="X143" s="86"/>
      <c r="Y143" s="86"/>
      <c r="Z143" s="86"/>
      <c r="AA143" s="86"/>
      <c r="AB143" s="86"/>
      <c r="AC143" s="86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</row>
    <row r="144" spans="1:42" x14ac:dyDescent="0.2">
      <c r="A144" s="122">
        <v>459</v>
      </c>
      <c r="B144" s="92">
        <v>7</v>
      </c>
      <c r="C144" s="92" t="s">
        <v>87</v>
      </c>
      <c r="D144" s="92">
        <v>50</v>
      </c>
      <c r="E144" s="92">
        <v>803.65</v>
      </c>
      <c r="F144" s="92">
        <v>6</v>
      </c>
      <c r="G144" s="92">
        <v>2016</v>
      </c>
      <c r="H144" s="123" t="s">
        <v>130</v>
      </c>
      <c r="I144" s="123">
        <v>15</v>
      </c>
      <c r="J144" s="123">
        <v>10</v>
      </c>
      <c r="K144" s="123">
        <v>16</v>
      </c>
      <c r="L144" s="123">
        <v>10</v>
      </c>
      <c r="M144" s="123">
        <v>12</v>
      </c>
      <c r="N144" s="123">
        <v>16</v>
      </c>
      <c r="O144" s="123">
        <v>8</v>
      </c>
      <c r="P144" s="123">
        <v>16</v>
      </c>
      <c r="Q144" s="123">
        <v>7</v>
      </c>
      <c r="R144" s="123">
        <v>5</v>
      </c>
      <c r="S144" s="123">
        <v>3</v>
      </c>
      <c r="T144" s="123">
        <v>2</v>
      </c>
      <c r="U144" s="123">
        <v>2</v>
      </c>
      <c r="V144" s="123"/>
      <c r="W144" s="123"/>
      <c r="X144" s="123"/>
      <c r="Y144" s="123"/>
      <c r="Z144" s="123"/>
      <c r="AA144" s="123"/>
      <c r="AB144" s="123"/>
      <c r="AC144" s="123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</row>
    <row r="145" spans="1:42" x14ac:dyDescent="0.2">
      <c r="A145" s="122">
        <f t="shared" si="2"/>
        <v>459</v>
      </c>
      <c r="B145" s="92">
        <v>7</v>
      </c>
      <c r="C145" s="92" t="s">
        <v>87</v>
      </c>
      <c r="D145" s="92">
        <v>50</v>
      </c>
      <c r="E145" s="92">
        <v>803.65</v>
      </c>
      <c r="F145" s="92">
        <v>6</v>
      </c>
      <c r="G145" s="92">
        <v>2016</v>
      </c>
      <c r="H145" s="123" t="s">
        <v>133</v>
      </c>
      <c r="I145" s="123">
        <v>3</v>
      </c>
      <c r="J145" s="123">
        <v>2</v>
      </c>
      <c r="K145" s="123">
        <v>5</v>
      </c>
      <c r="L145" s="123">
        <v>4</v>
      </c>
      <c r="M145" s="123">
        <v>3</v>
      </c>
      <c r="N145" s="123">
        <v>5</v>
      </c>
      <c r="O145" s="123">
        <v>3</v>
      </c>
      <c r="P145" s="123">
        <v>5</v>
      </c>
      <c r="Q145" s="123">
        <v>1</v>
      </c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</row>
    <row r="146" spans="1:42" x14ac:dyDescent="0.2">
      <c r="A146" s="122">
        <v>464</v>
      </c>
      <c r="B146" s="92">
        <v>7</v>
      </c>
      <c r="C146" s="92" t="s">
        <v>87</v>
      </c>
      <c r="D146" s="92">
        <v>50</v>
      </c>
      <c r="E146" s="92">
        <v>803.65</v>
      </c>
      <c r="F146" s="92">
        <v>7</v>
      </c>
      <c r="G146" s="92">
        <v>2016</v>
      </c>
      <c r="H146" s="86" t="s">
        <v>130</v>
      </c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</row>
    <row r="147" spans="1:42" x14ac:dyDescent="0.2">
      <c r="A147" s="122">
        <f t="shared" si="2"/>
        <v>464</v>
      </c>
      <c r="B147" s="92">
        <v>7</v>
      </c>
      <c r="C147" s="92" t="s">
        <v>87</v>
      </c>
      <c r="D147" s="92">
        <v>50</v>
      </c>
      <c r="E147" s="92">
        <v>803.65</v>
      </c>
      <c r="F147" s="92">
        <v>7</v>
      </c>
      <c r="G147" s="92">
        <v>2016</v>
      </c>
      <c r="H147" s="86" t="s">
        <v>133</v>
      </c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</row>
    <row r="148" spans="1:42" x14ac:dyDescent="0.2">
      <c r="A148" s="122">
        <v>467</v>
      </c>
      <c r="B148" s="92">
        <v>8</v>
      </c>
      <c r="C148" s="92" t="s">
        <v>205</v>
      </c>
      <c r="D148" s="92">
        <v>50</v>
      </c>
      <c r="E148" s="92">
        <v>803.65</v>
      </c>
      <c r="F148" s="92">
        <v>7</v>
      </c>
      <c r="G148" s="92">
        <v>2016</v>
      </c>
      <c r="H148" s="123" t="s">
        <v>130</v>
      </c>
      <c r="I148" s="123">
        <v>16</v>
      </c>
      <c r="J148" s="123">
        <v>8</v>
      </c>
      <c r="K148" s="123"/>
      <c r="L148" s="123">
        <v>14</v>
      </c>
      <c r="M148" s="123"/>
      <c r="N148" s="123">
        <v>9</v>
      </c>
      <c r="O148" s="123">
        <v>6</v>
      </c>
      <c r="P148" s="123">
        <v>7</v>
      </c>
      <c r="Q148" s="123"/>
      <c r="R148" s="123">
        <v>5</v>
      </c>
      <c r="S148" s="123">
        <v>4</v>
      </c>
      <c r="T148" s="123">
        <v>3</v>
      </c>
      <c r="U148" s="123"/>
      <c r="V148" s="123">
        <v>3</v>
      </c>
      <c r="W148" s="123">
        <v>2</v>
      </c>
      <c r="X148" s="123">
        <v>2</v>
      </c>
      <c r="Y148" s="123"/>
      <c r="Z148" s="123"/>
      <c r="AA148" s="123"/>
      <c r="AB148" s="123"/>
      <c r="AC148" s="123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</row>
    <row r="149" spans="1:42" x14ac:dyDescent="0.2">
      <c r="A149" s="122">
        <f t="shared" si="2"/>
        <v>467</v>
      </c>
      <c r="B149" s="92">
        <v>8</v>
      </c>
      <c r="C149" s="92" t="s">
        <v>205</v>
      </c>
      <c r="D149" s="92">
        <v>50</v>
      </c>
      <c r="E149" s="92">
        <v>803.65</v>
      </c>
      <c r="F149" s="92">
        <v>7</v>
      </c>
      <c r="G149" s="92">
        <v>2016</v>
      </c>
      <c r="H149" s="123" t="s">
        <v>133</v>
      </c>
      <c r="I149" s="123">
        <v>4</v>
      </c>
      <c r="J149" s="123">
        <v>3</v>
      </c>
      <c r="K149" s="123">
        <v>3</v>
      </c>
      <c r="L149" s="123">
        <v>3</v>
      </c>
      <c r="M149" s="123">
        <v>2</v>
      </c>
      <c r="N149" s="123">
        <v>3</v>
      </c>
      <c r="O149" s="123">
        <v>1</v>
      </c>
      <c r="P149" s="123">
        <v>3</v>
      </c>
      <c r="Q149" s="123">
        <v>4</v>
      </c>
      <c r="R149" s="123"/>
      <c r="S149" s="123"/>
      <c r="T149" s="123"/>
      <c r="U149" s="123">
        <v>4</v>
      </c>
      <c r="V149" s="123"/>
      <c r="W149" s="123"/>
      <c r="X149" s="123"/>
      <c r="Y149" s="123"/>
      <c r="Z149" s="123"/>
      <c r="AA149" s="123"/>
      <c r="AB149" s="123"/>
      <c r="AC149" s="123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</row>
    <row r="150" spans="1:42" x14ac:dyDescent="0.2">
      <c r="A150" s="122">
        <v>475</v>
      </c>
      <c r="B150" s="92">
        <v>7</v>
      </c>
      <c r="C150" s="92" t="s">
        <v>87</v>
      </c>
      <c r="D150" s="92">
        <v>50</v>
      </c>
      <c r="E150" s="92">
        <v>803.65</v>
      </c>
      <c r="F150" s="92">
        <v>8</v>
      </c>
      <c r="G150" s="92">
        <v>2016</v>
      </c>
      <c r="H150" s="92" t="s">
        <v>130</v>
      </c>
      <c r="I150" s="86">
        <v>18</v>
      </c>
      <c r="J150" s="86">
        <v>18</v>
      </c>
      <c r="K150" s="86">
        <v>17</v>
      </c>
      <c r="L150" s="86">
        <v>18</v>
      </c>
      <c r="M150" s="86"/>
      <c r="N150" s="86">
        <v>15</v>
      </c>
      <c r="O150" s="86"/>
      <c r="P150" s="86"/>
      <c r="Q150" s="86">
        <v>13</v>
      </c>
      <c r="R150" s="86">
        <v>8</v>
      </c>
      <c r="S150" s="86"/>
      <c r="T150" s="86"/>
      <c r="U150" s="86">
        <v>4</v>
      </c>
      <c r="V150" s="86"/>
      <c r="W150" s="86">
        <v>18</v>
      </c>
      <c r="X150" s="86"/>
      <c r="Y150" s="86"/>
      <c r="Z150" s="86"/>
      <c r="AA150" s="86"/>
      <c r="AB150" s="86"/>
      <c r="AC150" s="86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</row>
    <row r="151" spans="1:42" x14ac:dyDescent="0.2">
      <c r="A151" s="122">
        <f t="shared" si="2"/>
        <v>475</v>
      </c>
      <c r="B151" s="92">
        <v>7</v>
      </c>
      <c r="C151" s="92" t="s">
        <v>87</v>
      </c>
      <c r="D151" s="92">
        <v>50</v>
      </c>
      <c r="E151" s="92">
        <v>803.65</v>
      </c>
      <c r="F151" s="92">
        <v>8</v>
      </c>
      <c r="G151" s="92">
        <v>2016</v>
      </c>
      <c r="H151" s="92" t="s">
        <v>133</v>
      </c>
      <c r="I151" s="86">
        <v>5</v>
      </c>
      <c r="J151" s="86">
        <v>7</v>
      </c>
      <c r="K151" s="86">
        <v>7</v>
      </c>
      <c r="L151" s="86">
        <v>7</v>
      </c>
      <c r="M151" s="86">
        <v>5</v>
      </c>
      <c r="N151" s="86">
        <v>6</v>
      </c>
      <c r="O151" s="86">
        <v>8</v>
      </c>
      <c r="P151" s="86">
        <v>7</v>
      </c>
      <c r="Q151" s="86">
        <v>2</v>
      </c>
      <c r="R151" s="86">
        <v>1</v>
      </c>
      <c r="S151" s="86">
        <v>6</v>
      </c>
      <c r="T151" s="86">
        <v>3</v>
      </c>
      <c r="U151" s="86"/>
      <c r="V151" s="86">
        <v>6</v>
      </c>
      <c r="W151" s="86">
        <v>5</v>
      </c>
      <c r="X151" s="86"/>
      <c r="Y151" s="86"/>
      <c r="Z151" s="86"/>
      <c r="AA151" s="86"/>
      <c r="AB151" s="86"/>
      <c r="AC151" s="86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</row>
    <row r="152" spans="1:42" x14ac:dyDescent="0.2">
      <c r="A152" s="122">
        <v>476</v>
      </c>
      <c r="B152" s="92">
        <v>8</v>
      </c>
      <c r="C152" s="92" t="s">
        <v>205</v>
      </c>
      <c r="D152" s="92">
        <v>50</v>
      </c>
      <c r="E152" s="92">
        <v>803.65</v>
      </c>
      <c r="F152" s="92">
        <v>8</v>
      </c>
      <c r="G152" s="92">
        <v>2016</v>
      </c>
      <c r="H152" s="123" t="s">
        <v>130</v>
      </c>
      <c r="I152" s="123">
        <v>14</v>
      </c>
      <c r="J152" s="123"/>
      <c r="K152" s="123"/>
      <c r="L152" s="123">
        <v>12</v>
      </c>
      <c r="M152" s="123">
        <v>18</v>
      </c>
      <c r="N152" s="123">
        <v>15</v>
      </c>
      <c r="O152" s="123">
        <v>11</v>
      </c>
      <c r="P152" s="123"/>
      <c r="Q152" s="123">
        <v>8</v>
      </c>
      <c r="R152" s="123">
        <v>4</v>
      </c>
      <c r="S152" s="123">
        <v>6</v>
      </c>
      <c r="T152" s="123">
        <v>9</v>
      </c>
      <c r="U152" s="123"/>
      <c r="V152" s="123">
        <v>2</v>
      </c>
      <c r="W152" s="123">
        <v>9</v>
      </c>
      <c r="X152" s="123">
        <v>14</v>
      </c>
      <c r="Y152" s="123"/>
      <c r="Z152" s="123"/>
      <c r="AA152" s="123"/>
      <c r="AB152" s="123"/>
      <c r="AC152" s="123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</row>
    <row r="153" spans="1:42" x14ac:dyDescent="0.2">
      <c r="A153" s="122">
        <f t="shared" si="2"/>
        <v>476</v>
      </c>
      <c r="B153" s="92">
        <v>8</v>
      </c>
      <c r="C153" s="92" t="s">
        <v>205</v>
      </c>
      <c r="D153" s="92">
        <v>50</v>
      </c>
      <c r="E153" s="92">
        <v>803.65</v>
      </c>
      <c r="F153" s="92">
        <v>8</v>
      </c>
      <c r="G153" s="92">
        <v>2016</v>
      </c>
      <c r="H153" s="123" t="s">
        <v>133</v>
      </c>
      <c r="I153" s="123">
        <v>4</v>
      </c>
      <c r="J153" s="123">
        <v>6</v>
      </c>
      <c r="K153" s="123">
        <v>7</v>
      </c>
      <c r="L153" s="123">
        <v>3</v>
      </c>
      <c r="M153" s="123">
        <v>6</v>
      </c>
      <c r="N153" s="123">
        <v>5</v>
      </c>
      <c r="O153" s="123">
        <v>2</v>
      </c>
      <c r="P153" s="123">
        <v>5</v>
      </c>
      <c r="Q153" s="123">
        <v>1</v>
      </c>
      <c r="R153" s="123"/>
      <c r="S153" s="123">
        <v>1</v>
      </c>
      <c r="T153" s="123">
        <v>3</v>
      </c>
      <c r="U153" s="123">
        <v>6</v>
      </c>
      <c r="V153" s="123"/>
      <c r="W153" s="123">
        <v>4</v>
      </c>
      <c r="X153" s="123">
        <v>4</v>
      </c>
      <c r="Y153" s="123"/>
      <c r="Z153" s="123"/>
      <c r="AA153" s="123"/>
      <c r="AB153" s="123"/>
      <c r="AC153" s="123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</row>
    <row r="154" spans="1:42" x14ac:dyDescent="0.2">
      <c r="A154" s="122">
        <v>484</v>
      </c>
      <c r="B154" s="92">
        <v>7</v>
      </c>
      <c r="C154" s="92" t="s">
        <v>87</v>
      </c>
      <c r="D154" s="92">
        <v>50</v>
      </c>
      <c r="E154" s="92">
        <v>803.65</v>
      </c>
      <c r="F154" s="92">
        <v>9</v>
      </c>
      <c r="G154" s="92">
        <v>2016</v>
      </c>
      <c r="H154" s="86" t="s">
        <v>130</v>
      </c>
      <c r="I154" s="86">
        <v>20</v>
      </c>
      <c r="J154" s="86">
        <v>22</v>
      </c>
      <c r="K154" s="86">
        <v>19</v>
      </c>
      <c r="L154" s="86">
        <v>21</v>
      </c>
      <c r="M154" s="86">
        <v>20</v>
      </c>
      <c r="N154" s="86">
        <v>17</v>
      </c>
      <c r="O154" s="86">
        <v>16</v>
      </c>
      <c r="P154" s="86">
        <v>22</v>
      </c>
      <c r="Q154" s="86">
        <v>16</v>
      </c>
      <c r="R154" s="86">
        <v>16</v>
      </c>
      <c r="S154" s="86">
        <v>9</v>
      </c>
      <c r="T154" s="86">
        <v>13</v>
      </c>
      <c r="U154" s="86">
        <v>7</v>
      </c>
      <c r="V154" s="86">
        <v>4</v>
      </c>
      <c r="W154" s="86">
        <v>3</v>
      </c>
      <c r="X154" s="86">
        <v>2</v>
      </c>
      <c r="Y154" s="86">
        <v>1</v>
      </c>
      <c r="Z154" s="86"/>
      <c r="AA154" s="86"/>
      <c r="AB154" s="86"/>
      <c r="AC154" s="86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</row>
    <row r="155" spans="1:42" x14ac:dyDescent="0.2">
      <c r="A155" s="122">
        <f t="shared" si="2"/>
        <v>484</v>
      </c>
      <c r="B155" s="92">
        <v>7</v>
      </c>
      <c r="C155" s="92" t="s">
        <v>87</v>
      </c>
      <c r="D155" s="92">
        <v>50</v>
      </c>
      <c r="E155" s="92">
        <v>803.65</v>
      </c>
      <c r="F155" s="92">
        <v>9</v>
      </c>
      <c r="G155" s="92">
        <v>2016</v>
      </c>
      <c r="H155" s="86" t="s">
        <v>133</v>
      </c>
      <c r="I155" s="86">
        <v>6</v>
      </c>
      <c r="J155" s="86">
        <v>7</v>
      </c>
      <c r="K155" s="86">
        <v>7</v>
      </c>
      <c r="L155" s="86">
        <v>7</v>
      </c>
      <c r="M155" s="86">
        <v>8</v>
      </c>
      <c r="N155" s="86">
        <v>6</v>
      </c>
      <c r="O155" s="86">
        <v>3</v>
      </c>
      <c r="P155" s="86">
        <v>8</v>
      </c>
      <c r="Q155" s="86">
        <v>6</v>
      </c>
      <c r="R155" s="86">
        <v>6</v>
      </c>
      <c r="S155" s="86">
        <v>2</v>
      </c>
      <c r="T155" s="86">
        <v>3</v>
      </c>
      <c r="U155" s="86">
        <v>1</v>
      </c>
      <c r="V155" s="86"/>
      <c r="W155" s="86"/>
      <c r="X155" s="86"/>
      <c r="Y155" s="86"/>
      <c r="Z155" s="86"/>
      <c r="AA155" s="86"/>
      <c r="AB155" s="86"/>
      <c r="AC155" s="86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</row>
    <row r="156" spans="1:42" x14ac:dyDescent="0.2">
      <c r="A156" s="122">
        <v>487</v>
      </c>
      <c r="B156" s="92">
        <v>8</v>
      </c>
      <c r="C156" s="92" t="s">
        <v>205</v>
      </c>
      <c r="D156" s="92">
        <v>50</v>
      </c>
      <c r="E156" s="92">
        <v>803.65</v>
      </c>
      <c r="F156" s="92">
        <v>9</v>
      </c>
      <c r="G156" s="92">
        <v>2016</v>
      </c>
      <c r="H156" s="123" t="s">
        <v>130</v>
      </c>
      <c r="I156" s="123"/>
      <c r="J156" s="123">
        <v>20</v>
      </c>
      <c r="K156" s="123">
        <v>24</v>
      </c>
      <c r="L156" s="123">
        <v>19</v>
      </c>
      <c r="M156" s="123"/>
      <c r="N156" s="123">
        <v>23</v>
      </c>
      <c r="O156" s="123">
        <v>19</v>
      </c>
      <c r="P156" s="123">
        <v>26</v>
      </c>
      <c r="Q156" s="123">
        <v>15</v>
      </c>
      <c r="R156" s="123">
        <v>26</v>
      </c>
      <c r="S156" s="123">
        <v>18</v>
      </c>
      <c r="T156" s="123">
        <v>24</v>
      </c>
      <c r="U156" s="123">
        <v>18</v>
      </c>
      <c r="V156" s="123"/>
      <c r="W156" s="123">
        <v>11</v>
      </c>
      <c r="X156" s="123">
        <v>8</v>
      </c>
      <c r="Y156" s="123">
        <v>6</v>
      </c>
      <c r="Z156" s="123">
        <v>3</v>
      </c>
      <c r="AA156" s="123">
        <v>4</v>
      </c>
      <c r="AB156" s="123">
        <v>2</v>
      </c>
      <c r="AC156" s="123">
        <v>2</v>
      </c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</row>
    <row r="157" spans="1:42" x14ac:dyDescent="0.2">
      <c r="A157" s="122">
        <f t="shared" si="2"/>
        <v>487</v>
      </c>
      <c r="B157" s="92">
        <v>8</v>
      </c>
      <c r="C157" s="92" t="s">
        <v>205</v>
      </c>
      <c r="D157" s="92">
        <v>50</v>
      </c>
      <c r="E157" s="92">
        <v>803.65</v>
      </c>
      <c r="F157" s="92">
        <v>9</v>
      </c>
      <c r="G157" s="92">
        <v>2016</v>
      </c>
      <c r="H157" s="123" t="s">
        <v>133</v>
      </c>
      <c r="I157" s="123">
        <v>11</v>
      </c>
      <c r="J157" s="123">
        <v>6</v>
      </c>
      <c r="K157" s="123">
        <v>10</v>
      </c>
      <c r="L157" s="123">
        <v>6</v>
      </c>
      <c r="M157" s="123">
        <v>10</v>
      </c>
      <c r="N157" s="123">
        <v>8</v>
      </c>
      <c r="O157" s="123">
        <v>7</v>
      </c>
      <c r="P157" s="123">
        <v>11</v>
      </c>
      <c r="Q157" s="123">
        <v>6</v>
      </c>
      <c r="R157" s="123">
        <v>11</v>
      </c>
      <c r="S157" s="123">
        <v>5</v>
      </c>
      <c r="T157" s="123">
        <v>9</v>
      </c>
      <c r="U157" s="123">
        <v>7</v>
      </c>
      <c r="V157" s="123">
        <v>3</v>
      </c>
      <c r="W157" s="123">
        <v>3</v>
      </c>
      <c r="X157" s="123">
        <v>2</v>
      </c>
      <c r="Y157" s="123">
        <v>2</v>
      </c>
      <c r="Z157" s="123"/>
      <c r="AA157" s="123"/>
      <c r="AB157" s="123"/>
      <c r="AC157" s="123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</row>
    <row r="158" spans="1:42" x14ac:dyDescent="0.2">
      <c r="A158" s="122">
        <v>495</v>
      </c>
      <c r="B158" s="92">
        <v>8</v>
      </c>
      <c r="C158" s="92" t="s">
        <v>205</v>
      </c>
      <c r="D158" s="92">
        <v>50</v>
      </c>
      <c r="E158" s="92">
        <v>803.65</v>
      </c>
      <c r="F158" s="92">
        <v>10</v>
      </c>
      <c r="G158" s="92">
        <v>2016</v>
      </c>
      <c r="H158" s="86" t="s">
        <v>130</v>
      </c>
      <c r="I158" s="86">
        <v>20</v>
      </c>
      <c r="J158" s="86"/>
      <c r="K158" s="86">
        <v>13</v>
      </c>
      <c r="L158" s="86"/>
      <c r="M158" s="86">
        <v>16</v>
      </c>
      <c r="N158" s="86">
        <v>14</v>
      </c>
      <c r="O158" s="86">
        <v>16</v>
      </c>
      <c r="P158" s="86"/>
      <c r="Q158" s="86">
        <v>3</v>
      </c>
      <c r="R158" s="86">
        <v>2</v>
      </c>
      <c r="S158" s="86">
        <v>1</v>
      </c>
      <c r="T158" s="86">
        <v>13</v>
      </c>
      <c r="U158" s="86"/>
      <c r="V158" s="86"/>
      <c r="W158" s="86">
        <v>9</v>
      </c>
      <c r="X158" s="86">
        <v>7</v>
      </c>
      <c r="Y158" s="86">
        <v>8</v>
      </c>
      <c r="Z158" s="86">
        <v>5</v>
      </c>
      <c r="AA158" s="87"/>
      <c r="AB158" s="86"/>
      <c r="AC158" s="86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</row>
    <row r="159" spans="1:42" x14ac:dyDescent="0.2">
      <c r="A159" s="122">
        <f t="shared" si="2"/>
        <v>495</v>
      </c>
      <c r="B159" s="92">
        <v>8</v>
      </c>
      <c r="C159" s="92" t="s">
        <v>205</v>
      </c>
      <c r="D159" s="92">
        <v>50</v>
      </c>
      <c r="E159" s="92">
        <v>803.65</v>
      </c>
      <c r="F159" s="92">
        <v>10</v>
      </c>
      <c r="G159" s="92">
        <v>2016</v>
      </c>
      <c r="H159" s="86" t="s">
        <v>133</v>
      </c>
      <c r="I159" s="86">
        <v>6</v>
      </c>
      <c r="J159" s="86">
        <v>7</v>
      </c>
      <c r="K159" s="86">
        <v>4</v>
      </c>
      <c r="L159" s="86">
        <v>6</v>
      </c>
      <c r="M159" s="86">
        <v>5</v>
      </c>
      <c r="N159" s="86">
        <v>5</v>
      </c>
      <c r="O159" s="86">
        <v>6</v>
      </c>
      <c r="P159" s="86">
        <v>7</v>
      </c>
      <c r="Q159" s="86"/>
      <c r="R159" s="86"/>
      <c r="S159" s="86"/>
      <c r="T159" s="86">
        <v>3</v>
      </c>
      <c r="U159" s="86">
        <v>6</v>
      </c>
      <c r="V159" s="86">
        <v>7</v>
      </c>
      <c r="W159" s="86">
        <v>2</v>
      </c>
      <c r="X159" s="86">
        <v>1</v>
      </c>
      <c r="Y159" s="86">
        <v>3</v>
      </c>
      <c r="Z159" s="86">
        <v>1</v>
      </c>
      <c r="AA159" s="86"/>
      <c r="AB159" s="86"/>
      <c r="AC159" s="86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</row>
    <row r="160" spans="1:42" x14ac:dyDescent="0.2">
      <c r="A160" s="122">
        <f t="shared" si="2"/>
        <v>496</v>
      </c>
      <c r="B160" s="92">
        <v>7</v>
      </c>
      <c r="C160" s="92" t="s">
        <v>87</v>
      </c>
      <c r="D160" s="92">
        <v>50</v>
      </c>
      <c r="E160" s="92">
        <v>803.65</v>
      </c>
      <c r="F160" s="92">
        <v>10</v>
      </c>
      <c r="G160" s="92">
        <v>2016</v>
      </c>
      <c r="H160" s="123" t="s">
        <v>130</v>
      </c>
      <c r="I160" s="123">
        <v>27</v>
      </c>
      <c r="J160" s="123">
        <v>20</v>
      </c>
      <c r="K160" s="123">
        <v>27</v>
      </c>
      <c r="L160" s="123">
        <v>26</v>
      </c>
      <c r="M160" s="123">
        <v>25</v>
      </c>
      <c r="N160" s="123">
        <v>25</v>
      </c>
      <c r="O160" s="123">
        <v>19</v>
      </c>
      <c r="P160" s="123">
        <v>20</v>
      </c>
      <c r="Q160" s="123">
        <v>16</v>
      </c>
      <c r="R160" s="123">
        <v>25</v>
      </c>
      <c r="S160" s="123"/>
      <c r="T160" s="123">
        <v>8</v>
      </c>
      <c r="U160" s="123">
        <v>12</v>
      </c>
      <c r="V160" s="123">
        <v>6</v>
      </c>
      <c r="W160" s="123">
        <v>3</v>
      </c>
      <c r="X160" s="123">
        <v>2</v>
      </c>
      <c r="Y160" s="123">
        <v>2</v>
      </c>
      <c r="Z160" s="123"/>
      <c r="AA160" s="123"/>
      <c r="AB160" s="123"/>
      <c r="AC160" s="123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</row>
    <row r="161" spans="1:42" x14ac:dyDescent="0.2">
      <c r="A161" s="122">
        <f t="shared" si="2"/>
        <v>496</v>
      </c>
      <c r="B161" s="92">
        <v>7</v>
      </c>
      <c r="C161" s="92" t="s">
        <v>87</v>
      </c>
      <c r="D161" s="92">
        <v>50</v>
      </c>
      <c r="E161" s="92">
        <v>803.65</v>
      </c>
      <c r="F161" s="92">
        <v>10</v>
      </c>
      <c r="G161" s="92">
        <v>2016</v>
      </c>
      <c r="H161" s="123" t="s">
        <v>133</v>
      </c>
      <c r="I161" s="123">
        <v>10</v>
      </c>
      <c r="J161" s="123">
        <v>5</v>
      </c>
      <c r="K161" s="123">
        <v>10</v>
      </c>
      <c r="L161" s="123">
        <v>12</v>
      </c>
      <c r="M161" s="123">
        <v>10</v>
      </c>
      <c r="N161" s="123">
        <v>10</v>
      </c>
      <c r="O161" s="123">
        <v>8</v>
      </c>
      <c r="P161" s="123">
        <v>8</v>
      </c>
      <c r="Q161" s="123">
        <v>4</v>
      </c>
      <c r="R161" s="123">
        <v>8</v>
      </c>
      <c r="S161" s="123">
        <v>6</v>
      </c>
      <c r="T161" s="123">
        <v>1</v>
      </c>
      <c r="U161" s="123">
        <v>2</v>
      </c>
      <c r="V161" s="123">
        <v>1</v>
      </c>
      <c r="W161" s="123"/>
      <c r="X161" s="123"/>
      <c r="Y161" s="123"/>
      <c r="Z161" s="123"/>
      <c r="AA161" s="123"/>
      <c r="AB161" s="123"/>
      <c r="AC161" s="123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</row>
    <row r="162" spans="1:42" x14ac:dyDescent="0.2">
      <c r="A162" s="122">
        <v>501</v>
      </c>
      <c r="B162" s="92">
        <v>8</v>
      </c>
      <c r="C162" s="92" t="s">
        <v>205</v>
      </c>
      <c r="D162" s="92">
        <v>50</v>
      </c>
      <c r="E162" s="92">
        <v>803.65</v>
      </c>
      <c r="F162" s="92">
        <v>11</v>
      </c>
      <c r="G162" s="92">
        <v>2016</v>
      </c>
      <c r="H162" s="86" t="s">
        <v>130</v>
      </c>
      <c r="I162" s="86">
        <v>20</v>
      </c>
      <c r="J162" s="86">
        <v>20</v>
      </c>
      <c r="K162" s="86">
        <v>26</v>
      </c>
      <c r="L162" s="86">
        <v>27</v>
      </c>
      <c r="M162" s="86">
        <v>14</v>
      </c>
      <c r="N162" s="86">
        <v>28</v>
      </c>
      <c r="O162" s="86">
        <v>12</v>
      </c>
      <c r="P162" s="86">
        <v>24</v>
      </c>
      <c r="Q162" s="86">
        <v>20</v>
      </c>
      <c r="R162" s="86">
        <v>25</v>
      </c>
      <c r="S162" s="86">
        <v>17</v>
      </c>
      <c r="T162" s="86">
        <v>24</v>
      </c>
      <c r="U162" s="86">
        <v>20</v>
      </c>
      <c r="V162" s="86">
        <v>27</v>
      </c>
      <c r="W162" s="86">
        <v>8</v>
      </c>
      <c r="X162" s="86">
        <v>5</v>
      </c>
      <c r="Y162" s="86">
        <v>4</v>
      </c>
      <c r="Z162" s="86">
        <v>10</v>
      </c>
      <c r="AA162" s="86">
        <v>11</v>
      </c>
      <c r="AB162" s="86"/>
      <c r="AC162" s="86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</row>
    <row r="163" spans="1:42" x14ac:dyDescent="0.2">
      <c r="A163" s="122">
        <f t="shared" si="2"/>
        <v>501</v>
      </c>
      <c r="B163" s="92">
        <v>8</v>
      </c>
      <c r="C163" s="92" t="s">
        <v>205</v>
      </c>
      <c r="D163" s="92">
        <v>50</v>
      </c>
      <c r="E163" s="92">
        <v>803.65</v>
      </c>
      <c r="F163" s="92">
        <v>11</v>
      </c>
      <c r="G163" s="92">
        <v>2016</v>
      </c>
      <c r="H163" s="86" t="s">
        <v>133</v>
      </c>
      <c r="I163" s="86">
        <v>7</v>
      </c>
      <c r="J163" s="86">
        <v>6</v>
      </c>
      <c r="K163" s="86">
        <v>9</v>
      </c>
      <c r="L163" s="86">
        <v>10</v>
      </c>
      <c r="M163" s="86">
        <v>3</v>
      </c>
      <c r="N163" s="86">
        <v>11</v>
      </c>
      <c r="O163" s="86">
        <v>2</v>
      </c>
      <c r="P163" s="86">
        <v>9</v>
      </c>
      <c r="Q163" s="86">
        <v>6</v>
      </c>
      <c r="R163" s="86">
        <v>9</v>
      </c>
      <c r="S163" s="86">
        <v>6</v>
      </c>
      <c r="T163" s="86">
        <v>7</v>
      </c>
      <c r="U163" s="86">
        <v>7</v>
      </c>
      <c r="V163" s="86">
        <v>11</v>
      </c>
      <c r="W163" s="86">
        <v>1</v>
      </c>
      <c r="X163" s="86"/>
      <c r="Y163" s="86"/>
      <c r="Z163" s="86">
        <v>3</v>
      </c>
      <c r="AA163" s="86">
        <v>3</v>
      </c>
      <c r="AB163" s="86"/>
      <c r="AC163" s="86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</row>
    <row r="164" spans="1:42" x14ac:dyDescent="0.2">
      <c r="A164" s="122">
        <f t="shared" si="2"/>
        <v>502</v>
      </c>
      <c r="B164" s="92">
        <v>7</v>
      </c>
      <c r="C164" s="92" t="s">
        <v>87</v>
      </c>
      <c r="D164" s="92">
        <v>50</v>
      </c>
      <c r="E164" s="92">
        <v>803.65</v>
      </c>
      <c r="F164" s="92">
        <v>11</v>
      </c>
      <c r="G164" s="92">
        <v>2016</v>
      </c>
      <c r="H164" s="123" t="s">
        <v>130</v>
      </c>
      <c r="I164" s="123"/>
      <c r="J164" s="123">
        <v>20</v>
      </c>
      <c r="K164" s="123">
        <v>24</v>
      </c>
      <c r="L164" s="123">
        <v>23</v>
      </c>
      <c r="M164" s="123"/>
      <c r="N164" s="123"/>
      <c r="O164" s="123">
        <v>17</v>
      </c>
      <c r="P164" s="123">
        <v>12</v>
      </c>
      <c r="Q164" s="123">
        <v>8</v>
      </c>
      <c r="R164" s="123">
        <v>7</v>
      </c>
      <c r="S164" s="123">
        <v>10</v>
      </c>
      <c r="T164" s="123"/>
      <c r="U164" s="123">
        <v>12</v>
      </c>
      <c r="V164" s="123">
        <v>4</v>
      </c>
      <c r="W164" s="123">
        <v>3</v>
      </c>
      <c r="X164" s="123"/>
      <c r="Y164" s="123"/>
      <c r="Z164" s="123"/>
      <c r="AA164" s="123"/>
      <c r="AB164" s="123"/>
      <c r="AC164" s="123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</row>
    <row r="165" spans="1:42" x14ac:dyDescent="0.2">
      <c r="A165" s="122">
        <f t="shared" si="2"/>
        <v>502</v>
      </c>
      <c r="B165" s="92">
        <v>7</v>
      </c>
      <c r="C165" s="92" t="s">
        <v>87</v>
      </c>
      <c r="D165" s="92">
        <v>50</v>
      </c>
      <c r="E165" s="92">
        <v>803.65</v>
      </c>
      <c r="F165" s="92">
        <v>11</v>
      </c>
      <c r="G165" s="92">
        <v>2016</v>
      </c>
      <c r="H165" s="123" t="s">
        <v>133</v>
      </c>
      <c r="I165" s="123">
        <v>9</v>
      </c>
      <c r="J165" s="123">
        <v>5</v>
      </c>
      <c r="K165" s="123">
        <v>8</v>
      </c>
      <c r="L165" s="123">
        <v>6</v>
      </c>
      <c r="M165" s="123">
        <v>6</v>
      </c>
      <c r="N165" s="123">
        <v>8</v>
      </c>
      <c r="O165" s="123">
        <v>4</v>
      </c>
      <c r="P165" s="123">
        <v>3</v>
      </c>
      <c r="Q165" s="123">
        <v>2</v>
      </c>
      <c r="R165" s="123">
        <v>1</v>
      </c>
      <c r="S165" s="123">
        <v>4</v>
      </c>
      <c r="T165" s="123">
        <v>5</v>
      </c>
      <c r="U165" s="123">
        <v>4</v>
      </c>
      <c r="V165" s="123"/>
      <c r="W165" s="123"/>
      <c r="X165" s="123"/>
      <c r="Y165" s="123"/>
      <c r="Z165" s="123"/>
      <c r="AA165" s="123"/>
      <c r="AB165" s="123"/>
      <c r="AC165" s="123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</row>
    <row r="166" spans="1:42" x14ac:dyDescent="0.2">
      <c r="A166" s="122">
        <v>519</v>
      </c>
      <c r="B166" s="92">
        <v>8</v>
      </c>
      <c r="C166" s="92" t="s">
        <v>205</v>
      </c>
      <c r="D166" s="92">
        <v>50</v>
      </c>
      <c r="E166" s="92">
        <v>803.65</v>
      </c>
      <c r="F166" s="92">
        <v>12</v>
      </c>
      <c r="G166" s="92">
        <v>2016</v>
      </c>
      <c r="H166" s="86" t="s">
        <v>130</v>
      </c>
      <c r="I166" s="86"/>
      <c r="J166" s="86"/>
      <c r="K166" s="86"/>
      <c r="L166" s="86"/>
      <c r="M166" s="86"/>
      <c r="N166" s="86"/>
      <c r="O166" s="86">
        <v>9</v>
      </c>
      <c r="P166" s="86">
        <v>6</v>
      </c>
      <c r="Q166" s="86"/>
      <c r="R166" s="86">
        <v>6</v>
      </c>
      <c r="S166" s="86"/>
      <c r="T166" s="86">
        <v>3</v>
      </c>
      <c r="U166" s="86">
        <v>4</v>
      </c>
      <c r="V166" s="86">
        <v>2</v>
      </c>
      <c r="W166" s="86">
        <v>1</v>
      </c>
      <c r="X166" s="86"/>
      <c r="Y166" s="86"/>
      <c r="Z166" s="86"/>
      <c r="AA166" s="86"/>
      <c r="AB166" s="86"/>
      <c r="AC166" s="86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</row>
    <row r="167" spans="1:42" x14ac:dyDescent="0.2">
      <c r="A167" s="122">
        <f t="shared" si="2"/>
        <v>519</v>
      </c>
      <c r="B167" s="92">
        <v>8</v>
      </c>
      <c r="C167" s="92" t="s">
        <v>205</v>
      </c>
      <c r="D167" s="92">
        <v>50</v>
      </c>
      <c r="E167" s="92">
        <v>803.65</v>
      </c>
      <c r="F167" s="92">
        <v>12</v>
      </c>
      <c r="G167" s="92">
        <v>2016</v>
      </c>
      <c r="H167" s="86" t="s">
        <v>133</v>
      </c>
      <c r="I167" s="86">
        <v>3</v>
      </c>
      <c r="J167" s="86">
        <v>3</v>
      </c>
      <c r="K167" s="86">
        <v>2</v>
      </c>
      <c r="L167" s="86">
        <v>3</v>
      </c>
      <c r="M167" s="86">
        <v>3</v>
      </c>
      <c r="N167" s="86">
        <v>4</v>
      </c>
      <c r="O167" s="86">
        <v>2</v>
      </c>
      <c r="P167" s="86">
        <v>1</v>
      </c>
      <c r="Q167" s="86">
        <v>3</v>
      </c>
      <c r="R167" s="86">
        <v>1</v>
      </c>
      <c r="S167" s="86">
        <v>3</v>
      </c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</row>
    <row r="168" spans="1:42" x14ac:dyDescent="0.2">
      <c r="A168" s="122">
        <v>520</v>
      </c>
      <c r="B168" s="92">
        <v>7</v>
      </c>
      <c r="C168" s="92" t="s">
        <v>87</v>
      </c>
      <c r="D168" s="92">
        <v>50</v>
      </c>
      <c r="E168" s="92">
        <v>803.65</v>
      </c>
      <c r="F168" s="92">
        <v>12</v>
      </c>
      <c r="G168" s="92">
        <v>2016</v>
      </c>
      <c r="H168" s="123" t="s">
        <v>130</v>
      </c>
      <c r="I168" s="123">
        <v>26</v>
      </c>
      <c r="J168" s="123">
        <v>26</v>
      </c>
      <c r="K168" s="123">
        <v>26</v>
      </c>
      <c r="L168" s="123">
        <v>26</v>
      </c>
      <c r="M168" s="123">
        <v>17</v>
      </c>
      <c r="N168" s="123">
        <v>14</v>
      </c>
      <c r="O168" s="123">
        <v>18</v>
      </c>
      <c r="P168" s="123">
        <v>21</v>
      </c>
      <c r="Q168" s="123"/>
      <c r="R168" s="123">
        <v>13</v>
      </c>
      <c r="S168" s="123">
        <v>9</v>
      </c>
      <c r="T168" s="123">
        <v>6</v>
      </c>
      <c r="U168" s="123">
        <v>2</v>
      </c>
      <c r="V168" s="123">
        <v>2</v>
      </c>
      <c r="W168" s="123">
        <v>2</v>
      </c>
      <c r="X168" s="123">
        <v>26</v>
      </c>
      <c r="Y168" s="123"/>
      <c r="Z168" s="123"/>
      <c r="AA168" s="123"/>
      <c r="AB168" s="123"/>
      <c r="AC168" s="123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</row>
    <row r="169" spans="1:42" x14ac:dyDescent="0.2">
      <c r="A169" s="122">
        <f t="shared" si="2"/>
        <v>520</v>
      </c>
      <c r="B169" s="92">
        <v>7</v>
      </c>
      <c r="C169" s="92" t="s">
        <v>87</v>
      </c>
      <c r="D169" s="92">
        <v>50</v>
      </c>
      <c r="E169" s="92">
        <v>803.65</v>
      </c>
      <c r="F169" s="92">
        <v>12</v>
      </c>
      <c r="G169" s="92">
        <v>2016</v>
      </c>
      <c r="H169" s="123" t="s">
        <v>133</v>
      </c>
      <c r="I169" s="123">
        <v>10</v>
      </c>
      <c r="J169" s="123">
        <v>11</v>
      </c>
      <c r="K169" s="123">
        <v>10</v>
      </c>
      <c r="L169" s="123">
        <v>9</v>
      </c>
      <c r="M169" s="123">
        <v>4</v>
      </c>
      <c r="N169" s="123">
        <v>3</v>
      </c>
      <c r="O169" s="123">
        <v>7</v>
      </c>
      <c r="P169" s="123">
        <v>6</v>
      </c>
      <c r="Q169" s="123">
        <v>10</v>
      </c>
      <c r="R169" s="123">
        <v>5</v>
      </c>
      <c r="S169" s="123">
        <v>1</v>
      </c>
      <c r="T169" s="123"/>
      <c r="U169" s="123"/>
      <c r="V169" s="123"/>
      <c r="W169" s="123"/>
      <c r="X169" s="123">
        <v>10</v>
      </c>
      <c r="Y169" s="123"/>
      <c r="Z169" s="123"/>
      <c r="AA169" s="123"/>
      <c r="AB169" s="123"/>
      <c r="AC169" s="123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</row>
    <row r="170" spans="1:42" x14ac:dyDescent="0.2">
      <c r="A170" s="122">
        <v>523</v>
      </c>
      <c r="B170" s="92">
        <v>7</v>
      </c>
      <c r="C170" s="92" t="s">
        <v>87</v>
      </c>
      <c r="D170" s="92">
        <v>50</v>
      </c>
      <c r="E170" s="92">
        <v>803.65</v>
      </c>
      <c r="F170" s="92">
        <v>13</v>
      </c>
      <c r="G170" s="92">
        <v>2016</v>
      </c>
      <c r="H170" s="86" t="s">
        <v>130</v>
      </c>
      <c r="I170" s="86"/>
      <c r="J170" s="86">
        <v>19</v>
      </c>
      <c r="K170" s="86">
        <v>15</v>
      </c>
      <c r="L170" s="86"/>
      <c r="M170" s="86">
        <v>21</v>
      </c>
      <c r="N170" s="86">
        <v>11</v>
      </c>
      <c r="O170" s="86">
        <v>11</v>
      </c>
      <c r="P170" s="86">
        <v>10</v>
      </c>
      <c r="Q170" s="86">
        <v>5</v>
      </c>
      <c r="R170" s="86">
        <v>7</v>
      </c>
      <c r="S170" s="86"/>
      <c r="T170" s="86">
        <v>2</v>
      </c>
      <c r="U170" s="86">
        <v>1</v>
      </c>
      <c r="V170" s="86"/>
      <c r="W170" s="86"/>
      <c r="X170" s="86"/>
      <c r="Y170" s="86"/>
      <c r="Z170" s="86"/>
      <c r="AA170" s="86"/>
      <c r="AB170" s="86"/>
      <c r="AC170" s="86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</row>
    <row r="171" spans="1:42" x14ac:dyDescent="0.2">
      <c r="A171" s="122">
        <f t="shared" si="2"/>
        <v>523</v>
      </c>
      <c r="B171" s="92">
        <v>7</v>
      </c>
      <c r="C171" s="92" t="s">
        <v>87</v>
      </c>
      <c r="D171" s="92">
        <v>50</v>
      </c>
      <c r="E171" s="92">
        <v>803.65</v>
      </c>
      <c r="F171" s="92">
        <v>13</v>
      </c>
      <c r="G171" s="92">
        <v>2016</v>
      </c>
      <c r="H171" s="86" t="s">
        <v>133</v>
      </c>
      <c r="I171" s="86">
        <v>7</v>
      </c>
      <c r="J171" s="86">
        <v>7</v>
      </c>
      <c r="K171" s="86">
        <v>3</v>
      </c>
      <c r="L171" s="86">
        <v>4</v>
      </c>
      <c r="M171" s="86">
        <v>7</v>
      </c>
      <c r="N171" s="86">
        <v>5</v>
      </c>
      <c r="O171" s="86">
        <v>4</v>
      </c>
      <c r="P171" s="86">
        <v>2</v>
      </c>
      <c r="Q171" s="86"/>
      <c r="R171" s="86">
        <v>1</v>
      </c>
      <c r="S171" s="86">
        <v>8</v>
      </c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</row>
    <row r="172" spans="1:42" x14ac:dyDescent="0.2">
      <c r="A172" s="122">
        <v>530</v>
      </c>
      <c r="B172" s="92">
        <v>8</v>
      </c>
      <c r="C172" s="92" t="s">
        <v>205</v>
      </c>
      <c r="D172" s="92">
        <v>50</v>
      </c>
      <c r="E172" s="92">
        <v>803.65</v>
      </c>
      <c r="F172" s="92">
        <v>13</v>
      </c>
      <c r="G172" s="92">
        <v>2016</v>
      </c>
      <c r="H172" s="123" t="s">
        <v>130</v>
      </c>
      <c r="I172" s="123">
        <v>24</v>
      </c>
      <c r="J172" s="123">
        <v>30</v>
      </c>
      <c r="K172" s="123"/>
      <c r="L172" s="123"/>
      <c r="M172" s="123">
        <v>28</v>
      </c>
      <c r="N172" s="123">
        <v>30</v>
      </c>
      <c r="O172" s="123">
        <v>18</v>
      </c>
      <c r="P172" s="123">
        <v>29</v>
      </c>
      <c r="Q172" s="123">
        <v>21</v>
      </c>
      <c r="R172" s="123">
        <v>24</v>
      </c>
      <c r="S172" s="123">
        <v>12</v>
      </c>
      <c r="T172" s="123">
        <v>9</v>
      </c>
      <c r="U172" s="123">
        <v>15</v>
      </c>
      <c r="V172" s="123">
        <v>6</v>
      </c>
      <c r="W172" s="123">
        <v>5</v>
      </c>
      <c r="X172" s="123">
        <v>2</v>
      </c>
      <c r="Y172" s="123">
        <v>2</v>
      </c>
      <c r="Z172" s="123">
        <v>2</v>
      </c>
      <c r="AA172" s="123">
        <v>24</v>
      </c>
      <c r="AB172" s="123"/>
      <c r="AC172" s="123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</row>
    <row r="173" spans="1:42" x14ac:dyDescent="0.2">
      <c r="A173" s="122">
        <f t="shared" si="2"/>
        <v>530</v>
      </c>
      <c r="B173" s="92">
        <v>8</v>
      </c>
      <c r="C173" s="92" t="s">
        <v>205</v>
      </c>
      <c r="D173" s="92">
        <v>50</v>
      </c>
      <c r="E173" s="92">
        <v>803.65</v>
      </c>
      <c r="F173" s="92">
        <v>13</v>
      </c>
      <c r="G173" s="92">
        <v>2016</v>
      </c>
      <c r="H173" s="123" t="s">
        <v>133</v>
      </c>
      <c r="I173" s="123">
        <v>8</v>
      </c>
      <c r="J173" s="123">
        <v>12</v>
      </c>
      <c r="K173" s="123">
        <v>7</v>
      </c>
      <c r="L173" s="123">
        <v>11</v>
      </c>
      <c r="M173" s="123">
        <v>10</v>
      </c>
      <c r="N173" s="123">
        <v>11</v>
      </c>
      <c r="O173" s="123">
        <v>6</v>
      </c>
      <c r="P173" s="123">
        <v>11</v>
      </c>
      <c r="Q173" s="123">
        <v>7</v>
      </c>
      <c r="R173" s="123">
        <v>9</v>
      </c>
      <c r="S173" s="123">
        <v>3</v>
      </c>
      <c r="T173" s="123">
        <v>2</v>
      </c>
      <c r="U173" s="123">
        <v>5</v>
      </c>
      <c r="V173" s="123">
        <v>1</v>
      </c>
      <c r="W173" s="123"/>
      <c r="X173" s="123"/>
      <c r="Y173" s="123"/>
      <c r="Z173" s="123"/>
      <c r="AA173" s="123">
        <v>8</v>
      </c>
      <c r="AB173" s="123"/>
      <c r="AC173" s="123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</row>
    <row r="174" spans="1:42" x14ac:dyDescent="0.2">
      <c r="A174" s="122">
        <f t="shared" si="2"/>
        <v>531</v>
      </c>
      <c r="B174" s="92">
        <v>8</v>
      </c>
      <c r="C174" s="92" t="s">
        <v>205</v>
      </c>
      <c r="D174" s="92">
        <v>50</v>
      </c>
      <c r="E174" s="92">
        <v>803.65</v>
      </c>
      <c r="F174" s="92">
        <v>14</v>
      </c>
      <c r="G174" s="92">
        <v>2016</v>
      </c>
      <c r="H174" s="86" t="s">
        <v>130</v>
      </c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</row>
    <row r="175" spans="1:42" x14ac:dyDescent="0.2">
      <c r="A175" s="122">
        <f t="shared" si="2"/>
        <v>531</v>
      </c>
      <c r="B175" s="92">
        <v>8</v>
      </c>
      <c r="C175" s="92" t="s">
        <v>205</v>
      </c>
      <c r="D175" s="92">
        <v>50</v>
      </c>
      <c r="E175" s="92">
        <v>803.65</v>
      </c>
      <c r="F175" s="92">
        <v>14</v>
      </c>
      <c r="G175" s="92">
        <v>2016</v>
      </c>
      <c r="H175" s="86" t="s">
        <v>133</v>
      </c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</row>
    <row r="176" spans="1:42" x14ac:dyDescent="0.2">
      <c r="A176" s="122">
        <v>538</v>
      </c>
      <c r="B176" s="92">
        <v>7</v>
      </c>
      <c r="C176" s="92" t="s">
        <v>87</v>
      </c>
      <c r="D176" s="92">
        <v>50</v>
      </c>
      <c r="E176" s="92">
        <v>803.65</v>
      </c>
      <c r="F176" s="92">
        <v>14</v>
      </c>
      <c r="G176" s="92">
        <v>2016</v>
      </c>
      <c r="H176" s="123" t="s">
        <v>130</v>
      </c>
      <c r="I176" s="123">
        <v>9</v>
      </c>
      <c r="J176" s="123">
        <v>14</v>
      </c>
      <c r="K176" s="123">
        <v>11</v>
      </c>
      <c r="L176" s="123">
        <v>11</v>
      </c>
      <c r="M176" s="123">
        <v>14</v>
      </c>
      <c r="N176" s="123">
        <v>5</v>
      </c>
      <c r="O176" s="123">
        <v>11</v>
      </c>
      <c r="P176" s="123">
        <v>13</v>
      </c>
      <c r="Q176" s="123">
        <v>6</v>
      </c>
      <c r="R176" s="123">
        <v>15</v>
      </c>
      <c r="S176" s="123">
        <v>11</v>
      </c>
      <c r="T176" s="123">
        <v>3</v>
      </c>
      <c r="U176" s="123">
        <v>2</v>
      </c>
      <c r="V176" s="123"/>
      <c r="W176" s="123"/>
      <c r="X176" s="123"/>
      <c r="Y176" s="123"/>
      <c r="Z176" s="123"/>
      <c r="AA176" s="123"/>
      <c r="AB176" s="123"/>
      <c r="AC176" s="123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</row>
    <row r="177" spans="1:42" x14ac:dyDescent="0.2">
      <c r="A177" s="122">
        <f t="shared" si="2"/>
        <v>538</v>
      </c>
      <c r="B177" s="92">
        <v>7</v>
      </c>
      <c r="C177" s="92" t="s">
        <v>87</v>
      </c>
      <c r="D177" s="92">
        <v>50</v>
      </c>
      <c r="E177" s="92">
        <v>803.65</v>
      </c>
      <c r="F177" s="92">
        <v>14</v>
      </c>
      <c r="G177" s="92">
        <v>2016</v>
      </c>
      <c r="H177" s="123" t="s">
        <v>133</v>
      </c>
      <c r="I177" s="123">
        <v>2</v>
      </c>
      <c r="J177" s="123">
        <v>5</v>
      </c>
      <c r="K177" s="123">
        <v>3</v>
      </c>
      <c r="L177" s="123">
        <v>4</v>
      </c>
      <c r="M177" s="123">
        <v>4</v>
      </c>
      <c r="N177" s="123">
        <v>1</v>
      </c>
      <c r="O177" s="123">
        <v>4</v>
      </c>
      <c r="P177" s="123">
        <v>5</v>
      </c>
      <c r="Q177" s="123">
        <v>1</v>
      </c>
      <c r="R177" s="123">
        <v>5</v>
      </c>
      <c r="S177" s="123">
        <v>3</v>
      </c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</row>
    <row r="178" spans="1:42" x14ac:dyDescent="0.2">
      <c r="A178" s="122">
        <v>546</v>
      </c>
      <c r="B178" s="92">
        <v>7</v>
      </c>
      <c r="C178" s="92" t="s">
        <v>87</v>
      </c>
      <c r="D178" s="92">
        <v>50</v>
      </c>
      <c r="E178" s="92">
        <v>803.65</v>
      </c>
      <c r="F178" s="92">
        <v>15</v>
      </c>
      <c r="G178" s="92">
        <v>2016</v>
      </c>
      <c r="H178" s="86" t="s">
        <v>130</v>
      </c>
      <c r="I178" s="86">
        <v>17</v>
      </c>
      <c r="J178" s="86">
        <v>20</v>
      </c>
      <c r="K178" s="86">
        <v>18</v>
      </c>
      <c r="L178" s="86">
        <v>14</v>
      </c>
      <c r="M178" s="86">
        <v>20</v>
      </c>
      <c r="N178" s="86">
        <v>11</v>
      </c>
      <c r="O178" s="86">
        <v>16</v>
      </c>
      <c r="P178" s="86">
        <v>10</v>
      </c>
      <c r="Q178" s="86">
        <v>9</v>
      </c>
      <c r="R178" s="86">
        <v>8</v>
      </c>
      <c r="S178" s="86">
        <v>6</v>
      </c>
      <c r="T178" s="86">
        <v>3</v>
      </c>
      <c r="U178" s="86">
        <v>2</v>
      </c>
      <c r="V178" s="86">
        <v>17</v>
      </c>
      <c r="W178" s="86"/>
      <c r="X178" s="86"/>
      <c r="Y178" s="86"/>
      <c r="Z178" s="86"/>
      <c r="AA178" s="86"/>
      <c r="AB178" s="86"/>
      <c r="AC178" s="86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</row>
    <row r="179" spans="1:42" x14ac:dyDescent="0.2">
      <c r="A179" s="122">
        <f t="shared" si="2"/>
        <v>546</v>
      </c>
      <c r="B179" s="92">
        <v>7</v>
      </c>
      <c r="C179" s="92" t="s">
        <v>87</v>
      </c>
      <c r="D179" s="92">
        <v>50</v>
      </c>
      <c r="E179" s="92">
        <v>803.65</v>
      </c>
      <c r="F179" s="92">
        <v>15</v>
      </c>
      <c r="G179" s="92">
        <v>2016</v>
      </c>
      <c r="H179" s="86" t="s">
        <v>133</v>
      </c>
      <c r="I179" s="86">
        <v>4</v>
      </c>
      <c r="J179" s="86">
        <v>8</v>
      </c>
      <c r="K179" s="86">
        <v>7</v>
      </c>
      <c r="L179" s="86">
        <v>4</v>
      </c>
      <c r="M179" s="86">
        <v>7</v>
      </c>
      <c r="N179" s="86">
        <v>3</v>
      </c>
      <c r="O179" s="86">
        <v>6</v>
      </c>
      <c r="P179" s="86">
        <v>4</v>
      </c>
      <c r="Q179" s="86">
        <v>3</v>
      </c>
      <c r="R179" s="86">
        <v>1</v>
      </c>
      <c r="S179" s="86">
        <v>1</v>
      </c>
      <c r="T179" s="86"/>
      <c r="U179" s="86"/>
      <c r="V179" s="86">
        <v>4</v>
      </c>
      <c r="W179" s="86"/>
      <c r="X179" s="86"/>
      <c r="Y179" s="86"/>
      <c r="Z179" s="86"/>
      <c r="AA179" s="86"/>
      <c r="AB179" s="86"/>
      <c r="AC179" s="86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</row>
    <row r="180" spans="1:42" x14ac:dyDescent="0.2">
      <c r="A180" s="122">
        <f t="shared" si="2"/>
        <v>547</v>
      </c>
      <c r="B180" s="92">
        <v>8</v>
      </c>
      <c r="C180" s="92" t="s">
        <v>205</v>
      </c>
      <c r="D180" s="92">
        <v>50</v>
      </c>
      <c r="E180" s="92">
        <v>803.65</v>
      </c>
      <c r="F180" s="92">
        <v>15</v>
      </c>
      <c r="G180" s="92">
        <v>2016</v>
      </c>
      <c r="H180" s="123" t="s">
        <v>130</v>
      </c>
      <c r="I180" s="123">
        <v>24</v>
      </c>
      <c r="J180" s="123">
        <v>25</v>
      </c>
      <c r="K180" s="123">
        <v>28</v>
      </c>
      <c r="L180" s="123">
        <v>26</v>
      </c>
      <c r="M180" s="123">
        <v>15</v>
      </c>
      <c r="N180" s="123">
        <v>24</v>
      </c>
      <c r="O180" s="123">
        <v>19</v>
      </c>
      <c r="P180" s="123">
        <v>23</v>
      </c>
      <c r="Q180" s="123">
        <v>22</v>
      </c>
      <c r="R180" s="123">
        <v>18</v>
      </c>
      <c r="S180" s="123">
        <v>11</v>
      </c>
      <c r="T180" s="123">
        <v>8</v>
      </c>
      <c r="U180" s="123">
        <v>6</v>
      </c>
      <c r="V180" s="123">
        <v>16</v>
      </c>
      <c r="W180" s="123">
        <v>4</v>
      </c>
      <c r="X180" s="123">
        <v>5</v>
      </c>
      <c r="Y180" s="123">
        <v>3</v>
      </c>
      <c r="Z180" s="123">
        <v>2</v>
      </c>
      <c r="AA180" s="123">
        <v>2</v>
      </c>
      <c r="AB180" s="123">
        <v>24</v>
      </c>
      <c r="AC180" s="123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</row>
    <row r="181" spans="1:42" x14ac:dyDescent="0.2">
      <c r="A181" s="123">
        <f t="shared" si="2"/>
        <v>547</v>
      </c>
      <c r="B181" s="92">
        <v>8</v>
      </c>
      <c r="C181" s="92" t="s">
        <v>205</v>
      </c>
      <c r="D181" s="92">
        <v>50</v>
      </c>
      <c r="E181" s="92">
        <v>803.65</v>
      </c>
      <c r="F181" s="92">
        <v>15</v>
      </c>
      <c r="G181" s="92">
        <v>2016</v>
      </c>
      <c r="H181" s="123" t="s">
        <v>133</v>
      </c>
      <c r="I181" s="123">
        <v>7</v>
      </c>
      <c r="J181" s="123">
        <v>7</v>
      </c>
      <c r="K181" s="123">
        <v>9</v>
      </c>
      <c r="L181" s="123">
        <v>9</v>
      </c>
      <c r="M181" s="123">
        <v>4</v>
      </c>
      <c r="N181" s="123">
        <v>10</v>
      </c>
      <c r="O181" s="123">
        <v>8</v>
      </c>
      <c r="P181" s="123">
        <v>9</v>
      </c>
      <c r="Q181" s="123">
        <v>6</v>
      </c>
      <c r="R181" s="123">
        <v>5</v>
      </c>
      <c r="S181" s="123">
        <v>3</v>
      </c>
      <c r="T181" s="123">
        <v>1</v>
      </c>
      <c r="U181" s="123">
        <v>1</v>
      </c>
      <c r="V181" s="123">
        <v>6</v>
      </c>
      <c r="W181" s="123"/>
      <c r="X181" s="123"/>
      <c r="Y181" s="123"/>
      <c r="Z181" s="123"/>
      <c r="AA181" s="123"/>
      <c r="AB181" s="123">
        <v>7</v>
      </c>
      <c r="AC181" s="123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</row>
    <row r="182" spans="1:42" x14ac:dyDescent="0.2">
      <c r="A182" s="86">
        <v>409</v>
      </c>
      <c r="B182" s="86"/>
      <c r="C182" s="92" t="s">
        <v>87</v>
      </c>
      <c r="D182" s="92">
        <v>77</v>
      </c>
      <c r="E182" s="92">
        <v>1276.5</v>
      </c>
      <c r="F182" s="92">
        <v>1</v>
      </c>
      <c r="G182" s="92">
        <v>2016</v>
      </c>
      <c r="H182" s="86" t="s">
        <v>130</v>
      </c>
      <c r="I182" s="86">
        <v>27</v>
      </c>
      <c r="J182" s="86">
        <v>27</v>
      </c>
      <c r="K182" s="86">
        <v>28</v>
      </c>
      <c r="L182" s="86">
        <v>23</v>
      </c>
      <c r="M182" s="86">
        <v>22</v>
      </c>
      <c r="N182" s="86">
        <v>29</v>
      </c>
      <c r="O182" s="86">
        <v>23</v>
      </c>
      <c r="P182" s="86">
        <v>18</v>
      </c>
      <c r="Q182" s="86">
        <v>20</v>
      </c>
      <c r="R182" s="86">
        <v>22</v>
      </c>
      <c r="S182" s="86">
        <v>29</v>
      </c>
      <c r="T182" s="86">
        <v>26</v>
      </c>
      <c r="U182" s="86">
        <v>28</v>
      </c>
      <c r="V182" s="86">
        <v>31</v>
      </c>
      <c r="W182" s="86">
        <v>29</v>
      </c>
      <c r="X182" s="86">
        <v>25</v>
      </c>
      <c r="Y182" s="86">
        <v>20</v>
      </c>
      <c r="Z182" s="86">
        <v>16</v>
      </c>
      <c r="AA182" s="86">
        <v>11</v>
      </c>
      <c r="AB182" s="86">
        <v>14</v>
      </c>
      <c r="AC182" s="86">
        <v>22</v>
      </c>
      <c r="AD182" s="86">
        <v>17</v>
      </c>
      <c r="AE182" s="86">
        <v>12</v>
      </c>
      <c r="AF182" s="86">
        <v>7</v>
      </c>
      <c r="AG182" s="86">
        <v>9</v>
      </c>
      <c r="AH182" s="86">
        <v>2</v>
      </c>
      <c r="AI182" s="86">
        <v>2</v>
      </c>
      <c r="AJ182" s="86">
        <v>1</v>
      </c>
      <c r="AK182" s="86">
        <v>4</v>
      </c>
      <c r="AL182" s="86">
        <v>3</v>
      </c>
      <c r="AM182" s="86"/>
      <c r="AN182" s="86"/>
      <c r="AO182" s="86"/>
      <c r="AP182" s="86"/>
    </row>
    <row r="183" spans="1:42" x14ac:dyDescent="0.2">
      <c r="A183" s="91">
        <v>409</v>
      </c>
      <c r="B183" s="91"/>
      <c r="C183" s="92" t="s">
        <v>87</v>
      </c>
      <c r="D183" s="92">
        <v>77</v>
      </c>
      <c r="E183" s="92">
        <v>1276.5</v>
      </c>
      <c r="F183" s="92">
        <v>1</v>
      </c>
      <c r="G183" s="92">
        <v>2016</v>
      </c>
      <c r="H183" s="86" t="s">
        <v>133</v>
      </c>
      <c r="I183" s="86">
        <v>11</v>
      </c>
      <c r="J183" s="86">
        <v>11</v>
      </c>
      <c r="K183" s="86">
        <v>11</v>
      </c>
      <c r="L183" s="86">
        <v>9</v>
      </c>
      <c r="M183" s="86">
        <v>8</v>
      </c>
      <c r="N183" s="86">
        <v>12</v>
      </c>
      <c r="O183" s="86">
        <v>9</v>
      </c>
      <c r="P183" s="86">
        <v>7</v>
      </c>
      <c r="Q183" s="86">
        <v>12</v>
      </c>
      <c r="R183" s="86">
        <v>9</v>
      </c>
      <c r="S183" s="86">
        <v>13</v>
      </c>
      <c r="T183" s="86">
        <v>11</v>
      </c>
      <c r="U183" s="86">
        <v>12</v>
      </c>
      <c r="V183" s="86">
        <v>13</v>
      </c>
      <c r="W183" s="86">
        <v>11</v>
      </c>
      <c r="X183" s="86">
        <v>10</v>
      </c>
      <c r="Y183" s="86">
        <v>7</v>
      </c>
      <c r="Z183" s="86">
        <v>5</v>
      </c>
      <c r="AA183" s="86">
        <v>2</v>
      </c>
      <c r="AB183" s="86">
        <v>4</v>
      </c>
      <c r="AC183" s="86">
        <v>10</v>
      </c>
      <c r="AD183" s="86">
        <v>6</v>
      </c>
      <c r="AE183" s="86">
        <v>3</v>
      </c>
      <c r="AF183" s="86">
        <v>1</v>
      </c>
      <c r="AG183" s="86">
        <v>2</v>
      </c>
      <c r="AH183" s="86"/>
      <c r="AI183" s="86"/>
      <c r="AJ183" s="86"/>
      <c r="AK183" s="86"/>
      <c r="AL183" s="86"/>
      <c r="AM183" s="86"/>
      <c r="AN183" s="86"/>
      <c r="AO183" s="86"/>
      <c r="AP183" s="86"/>
    </row>
    <row r="184" spans="1:42" x14ac:dyDescent="0.2">
      <c r="A184" s="122">
        <f>IF(A183=A182,A183+1,A183)</f>
        <v>410</v>
      </c>
      <c r="B184" s="122"/>
      <c r="C184" s="92" t="s">
        <v>205</v>
      </c>
      <c r="D184" s="92">
        <v>77</v>
      </c>
      <c r="E184" s="92">
        <v>1276.5</v>
      </c>
      <c r="F184" s="92">
        <v>1</v>
      </c>
      <c r="G184" s="92">
        <v>2016</v>
      </c>
      <c r="H184" s="123" t="s">
        <v>130</v>
      </c>
      <c r="I184" s="123">
        <v>26</v>
      </c>
      <c r="J184" s="123">
        <v>32</v>
      </c>
      <c r="K184" s="123">
        <v>33</v>
      </c>
      <c r="L184" s="123">
        <v>31</v>
      </c>
      <c r="M184" s="123">
        <v>29</v>
      </c>
      <c r="N184" s="123">
        <v>27</v>
      </c>
      <c r="O184" s="123">
        <v>23</v>
      </c>
      <c r="P184" s="123">
        <v>32</v>
      </c>
      <c r="Q184" s="123">
        <v>25</v>
      </c>
      <c r="R184" s="123">
        <v>19</v>
      </c>
      <c r="S184" s="123">
        <v>15</v>
      </c>
      <c r="T184" s="123">
        <v>10</v>
      </c>
      <c r="U184" s="123">
        <v>5</v>
      </c>
      <c r="V184" s="123">
        <v>3</v>
      </c>
      <c r="W184" s="123">
        <v>8</v>
      </c>
      <c r="X184" s="123">
        <v>14</v>
      </c>
      <c r="Y184" s="123">
        <v>2</v>
      </c>
      <c r="Z184" s="123">
        <v>12</v>
      </c>
      <c r="AA184" s="123">
        <v>17</v>
      </c>
      <c r="AB184" s="123">
        <v>22</v>
      </c>
      <c r="AC184" s="123">
        <v>28</v>
      </c>
      <c r="AD184" s="123">
        <v>28</v>
      </c>
      <c r="AE184" s="123">
        <v>24</v>
      </c>
      <c r="AF184" s="123">
        <v>32</v>
      </c>
      <c r="AG184" s="123">
        <v>32</v>
      </c>
      <c r="AH184" s="123"/>
      <c r="AI184" s="123"/>
      <c r="AJ184" s="123"/>
      <c r="AK184" s="123"/>
      <c r="AL184" s="123"/>
      <c r="AM184" s="123"/>
      <c r="AN184" s="123"/>
      <c r="AO184" s="123"/>
      <c r="AP184" s="123"/>
    </row>
    <row r="185" spans="1:42" x14ac:dyDescent="0.2">
      <c r="A185" s="122">
        <f t="shared" ref="A185:A241" si="3">IF(A184=A183,A184+1,A184)</f>
        <v>410</v>
      </c>
      <c r="B185" s="122"/>
      <c r="C185" s="92" t="s">
        <v>205</v>
      </c>
      <c r="D185" s="92">
        <v>77</v>
      </c>
      <c r="E185" s="92">
        <v>1276.5</v>
      </c>
      <c r="F185" s="92">
        <v>1</v>
      </c>
      <c r="G185" s="92">
        <v>2016</v>
      </c>
      <c r="H185" s="123" t="s">
        <v>133</v>
      </c>
      <c r="I185" s="123">
        <v>11</v>
      </c>
      <c r="J185" s="123">
        <v>13</v>
      </c>
      <c r="K185" s="123">
        <v>12</v>
      </c>
      <c r="L185" s="123">
        <v>12</v>
      </c>
      <c r="M185" s="123">
        <v>12</v>
      </c>
      <c r="N185" s="123">
        <v>10</v>
      </c>
      <c r="O185" s="123">
        <v>7</v>
      </c>
      <c r="P185" s="123">
        <v>12</v>
      </c>
      <c r="Q185" s="123">
        <v>9</v>
      </c>
      <c r="R185" s="123">
        <v>6</v>
      </c>
      <c r="S185" s="123">
        <v>3</v>
      </c>
      <c r="T185" s="123">
        <v>2</v>
      </c>
      <c r="U185" s="123"/>
      <c r="V185" s="123"/>
      <c r="W185" s="123"/>
      <c r="X185" s="123">
        <v>4</v>
      </c>
      <c r="Y185" s="123"/>
      <c r="Z185" s="123"/>
      <c r="AA185" s="123">
        <v>6</v>
      </c>
      <c r="AB185" s="123">
        <v>7</v>
      </c>
      <c r="AC185" s="123">
        <v>11</v>
      </c>
      <c r="AD185" s="123">
        <v>12</v>
      </c>
      <c r="AE185" s="123">
        <v>9</v>
      </c>
      <c r="AF185" s="123">
        <v>12</v>
      </c>
      <c r="AG185" s="123">
        <v>11</v>
      </c>
      <c r="AH185" s="123"/>
      <c r="AI185" s="123"/>
      <c r="AJ185" s="123"/>
      <c r="AK185" s="123"/>
      <c r="AL185" s="123"/>
      <c r="AM185" s="123"/>
      <c r="AN185" s="123"/>
      <c r="AO185" s="123"/>
      <c r="AP185" s="123"/>
    </row>
    <row r="186" spans="1:42" x14ac:dyDescent="0.2">
      <c r="A186" s="122">
        <v>414</v>
      </c>
      <c r="B186" s="122"/>
      <c r="C186" s="92" t="s">
        <v>205</v>
      </c>
      <c r="D186" s="92">
        <v>77</v>
      </c>
      <c r="E186" s="92">
        <v>1276.5</v>
      </c>
      <c r="F186" s="92">
        <v>2</v>
      </c>
      <c r="G186" s="92">
        <v>2016</v>
      </c>
      <c r="H186" s="86" t="s">
        <v>130</v>
      </c>
      <c r="I186" s="86">
        <v>33</v>
      </c>
      <c r="J186" s="86">
        <v>35</v>
      </c>
      <c r="K186" s="86">
        <v>21</v>
      </c>
      <c r="L186" s="86">
        <v>26</v>
      </c>
      <c r="M186" s="86">
        <v>27</v>
      </c>
      <c r="N186" s="86">
        <v>22</v>
      </c>
      <c r="O186" s="86">
        <v>32</v>
      </c>
      <c r="P186" s="86">
        <v>31</v>
      </c>
      <c r="Q186" s="86">
        <v>36</v>
      </c>
      <c r="R186" s="86">
        <v>28</v>
      </c>
      <c r="S186" s="86">
        <v>33</v>
      </c>
      <c r="T186" s="86">
        <v>19</v>
      </c>
      <c r="U186" s="86">
        <v>32</v>
      </c>
      <c r="V186" s="86">
        <v>34</v>
      </c>
      <c r="W186" s="86">
        <v>28</v>
      </c>
      <c r="X186" s="86">
        <v>33</v>
      </c>
      <c r="Y186" s="86">
        <v>27</v>
      </c>
      <c r="Z186" s="86">
        <v>22</v>
      </c>
      <c r="AA186" s="86">
        <v>26</v>
      </c>
      <c r="AB186" s="86">
        <v>21</v>
      </c>
      <c r="AC186" s="86">
        <v>17</v>
      </c>
      <c r="AD186" s="86">
        <v>11</v>
      </c>
      <c r="AE186" s="86">
        <v>6</v>
      </c>
      <c r="AF186" s="86">
        <v>3</v>
      </c>
      <c r="AG186" s="86">
        <v>8</v>
      </c>
      <c r="AH186" s="86">
        <v>18</v>
      </c>
      <c r="AI186" s="86"/>
      <c r="AJ186" s="86"/>
      <c r="AK186" s="86"/>
      <c r="AL186" s="86"/>
      <c r="AM186" s="86"/>
      <c r="AN186" s="86"/>
      <c r="AO186" s="86"/>
      <c r="AP186" s="86"/>
    </row>
    <row r="187" spans="1:42" x14ac:dyDescent="0.2">
      <c r="A187" s="122">
        <f t="shared" si="3"/>
        <v>414</v>
      </c>
      <c r="B187" s="122"/>
      <c r="C187" s="92" t="s">
        <v>205</v>
      </c>
      <c r="D187" s="92">
        <v>77</v>
      </c>
      <c r="E187" s="92">
        <v>1276.5</v>
      </c>
      <c r="F187" s="92">
        <v>2</v>
      </c>
      <c r="G187" s="92">
        <v>2016</v>
      </c>
      <c r="H187" s="86" t="s">
        <v>133</v>
      </c>
      <c r="I187" s="86">
        <v>12</v>
      </c>
      <c r="J187" s="86">
        <v>11</v>
      </c>
      <c r="K187" s="86">
        <v>8</v>
      </c>
      <c r="L187" s="86">
        <v>13</v>
      </c>
      <c r="M187" s="86">
        <v>12</v>
      </c>
      <c r="N187" s="86">
        <v>7</v>
      </c>
      <c r="O187" s="86">
        <v>13</v>
      </c>
      <c r="P187" s="86">
        <v>14</v>
      </c>
      <c r="Q187" s="86">
        <v>15</v>
      </c>
      <c r="R187" s="86">
        <v>12</v>
      </c>
      <c r="S187" s="86">
        <v>13</v>
      </c>
      <c r="T187" s="86">
        <v>9</v>
      </c>
      <c r="U187" s="86">
        <v>14</v>
      </c>
      <c r="V187" s="86">
        <v>13</v>
      </c>
      <c r="W187" s="86">
        <v>12</v>
      </c>
      <c r="X187" s="86">
        <v>14</v>
      </c>
      <c r="Y187" s="86">
        <v>12</v>
      </c>
      <c r="Z187" s="86">
        <v>8</v>
      </c>
      <c r="AA187" s="86">
        <v>12</v>
      </c>
      <c r="AB187" s="86">
        <v>7</v>
      </c>
      <c r="AC187" s="86">
        <v>4</v>
      </c>
      <c r="AD187" s="86">
        <v>2</v>
      </c>
      <c r="AE187" s="86"/>
      <c r="AF187" s="86"/>
      <c r="AG187" s="86"/>
      <c r="AH187" s="86">
        <v>4</v>
      </c>
      <c r="AI187" s="86"/>
      <c r="AJ187" s="86"/>
      <c r="AK187" s="86"/>
      <c r="AL187" s="86"/>
      <c r="AM187" s="86"/>
      <c r="AN187" s="86"/>
      <c r="AO187" s="86"/>
      <c r="AP187" s="86"/>
    </row>
    <row r="188" spans="1:42" x14ac:dyDescent="0.2">
      <c r="A188" s="122">
        <v>415</v>
      </c>
      <c r="B188" s="122"/>
      <c r="C188" s="92" t="s">
        <v>87</v>
      </c>
      <c r="D188" s="92">
        <v>77</v>
      </c>
      <c r="E188" s="92">
        <v>1276.5</v>
      </c>
      <c r="F188" s="92">
        <v>2</v>
      </c>
      <c r="G188" s="92">
        <v>2016</v>
      </c>
      <c r="H188" s="123" t="s">
        <v>130</v>
      </c>
      <c r="I188" s="123">
        <v>27</v>
      </c>
      <c r="J188" s="123">
        <v>32</v>
      </c>
      <c r="K188" s="123">
        <v>33</v>
      </c>
      <c r="L188" s="123">
        <v>31</v>
      </c>
      <c r="M188" s="123">
        <v>25</v>
      </c>
      <c r="N188" s="123">
        <v>27</v>
      </c>
      <c r="O188" s="123">
        <v>21</v>
      </c>
      <c r="P188" s="123">
        <v>32</v>
      </c>
      <c r="Q188" s="123">
        <v>21</v>
      </c>
      <c r="R188" s="123">
        <v>16</v>
      </c>
      <c r="S188" s="123">
        <v>28</v>
      </c>
      <c r="T188" s="123">
        <v>20</v>
      </c>
      <c r="U188" s="123">
        <v>7</v>
      </c>
      <c r="V188" s="123">
        <v>5</v>
      </c>
      <c r="W188" s="123">
        <v>12</v>
      </c>
      <c r="X188" s="123">
        <v>19</v>
      </c>
      <c r="Y188" s="123">
        <v>26</v>
      </c>
      <c r="Z188" s="123">
        <v>23</v>
      </c>
      <c r="AA188" s="123">
        <v>30</v>
      </c>
      <c r="AB188" s="123">
        <v>29</v>
      </c>
      <c r="AC188" s="123">
        <v>33</v>
      </c>
      <c r="AD188" s="123">
        <v>32</v>
      </c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</row>
    <row r="189" spans="1:42" x14ac:dyDescent="0.2">
      <c r="A189" s="122">
        <f t="shared" si="3"/>
        <v>415</v>
      </c>
      <c r="B189" s="122"/>
      <c r="C189" s="92" t="s">
        <v>87</v>
      </c>
      <c r="D189" s="92">
        <v>77</v>
      </c>
      <c r="E189" s="92">
        <v>1276.5</v>
      </c>
      <c r="F189" s="92">
        <v>2</v>
      </c>
      <c r="G189" s="92">
        <v>2016</v>
      </c>
      <c r="H189" s="123" t="s">
        <v>133</v>
      </c>
      <c r="I189" s="123">
        <v>12</v>
      </c>
      <c r="J189" s="123">
        <v>13</v>
      </c>
      <c r="K189" s="123">
        <v>14</v>
      </c>
      <c r="L189" s="123">
        <v>13</v>
      </c>
      <c r="M189" s="123">
        <v>11</v>
      </c>
      <c r="N189" s="123">
        <v>13</v>
      </c>
      <c r="O189" s="123">
        <v>13</v>
      </c>
      <c r="P189" s="123">
        <v>12</v>
      </c>
      <c r="Q189" s="123">
        <v>9</v>
      </c>
      <c r="R189" s="123">
        <v>5</v>
      </c>
      <c r="S189" s="123">
        <v>12</v>
      </c>
      <c r="T189" s="123">
        <v>8</v>
      </c>
      <c r="U189" s="123"/>
      <c r="V189" s="123"/>
      <c r="W189" s="123"/>
      <c r="X189" s="123">
        <v>9</v>
      </c>
      <c r="Y189" s="123">
        <v>12</v>
      </c>
      <c r="Z189" s="123">
        <v>9</v>
      </c>
      <c r="AA189" s="123">
        <v>14</v>
      </c>
      <c r="AB189" s="123">
        <v>12</v>
      </c>
      <c r="AC189" s="123">
        <v>13</v>
      </c>
      <c r="AD189" s="123">
        <v>13</v>
      </c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</row>
    <row r="190" spans="1:42" x14ac:dyDescent="0.2">
      <c r="A190" s="122">
        <v>423</v>
      </c>
      <c r="B190" s="122"/>
      <c r="C190" s="92" t="s">
        <v>87</v>
      </c>
      <c r="D190" s="92">
        <v>77</v>
      </c>
      <c r="E190" s="92">
        <v>1276.5</v>
      </c>
      <c r="F190" s="92">
        <v>3</v>
      </c>
      <c r="G190" s="92">
        <v>2016</v>
      </c>
      <c r="H190" s="86" t="s">
        <v>130</v>
      </c>
      <c r="I190" s="86">
        <v>31</v>
      </c>
      <c r="J190" s="86">
        <v>29</v>
      </c>
      <c r="K190" s="86">
        <v>25</v>
      </c>
      <c r="L190" s="86">
        <v>29</v>
      </c>
      <c r="M190" s="86">
        <v>36</v>
      </c>
      <c r="N190" s="86">
        <v>30</v>
      </c>
      <c r="O190" s="86">
        <v>26</v>
      </c>
      <c r="P190" s="86">
        <v>18</v>
      </c>
      <c r="Q190" s="86">
        <v>13</v>
      </c>
      <c r="R190" s="86">
        <v>17</v>
      </c>
      <c r="S190" s="86">
        <v>8</v>
      </c>
      <c r="T190" s="86">
        <v>5</v>
      </c>
      <c r="U190" s="86">
        <v>4</v>
      </c>
      <c r="V190" s="86">
        <v>11</v>
      </c>
      <c r="W190" s="86">
        <v>16</v>
      </c>
      <c r="X190" s="86">
        <v>29</v>
      </c>
      <c r="Y190" s="86">
        <v>23</v>
      </c>
      <c r="Z190" s="86">
        <v>31</v>
      </c>
      <c r="AA190" s="86">
        <v>26</v>
      </c>
      <c r="AB190" s="86">
        <v>27</v>
      </c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</row>
    <row r="191" spans="1:42" x14ac:dyDescent="0.2">
      <c r="A191" s="122">
        <f t="shared" si="3"/>
        <v>423</v>
      </c>
      <c r="B191" s="122"/>
      <c r="C191" s="92" t="s">
        <v>87</v>
      </c>
      <c r="D191" s="92">
        <v>77</v>
      </c>
      <c r="E191" s="92">
        <v>1276.5</v>
      </c>
      <c r="F191" s="92">
        <v>3</v>
      </c>
      <c r="G191" s="92">
        <v>2016</v>
      </c>
      <c r="H191" s="86" t="s">
        <v>133</v>
      </c>
      <c r="I191" s="86">
        <v>12</v>
      </c>
      <c r="J191" s="86">
        <v>13</v>
      </c>
      <c r="K191" s="86">
        <v>10</v>
      </c>
      <c r="L191" s="86">
        <v>13</v>
      </c>
      <c r="M191" s="86">
        <v>16</v>
      </c>
      <c r="N191" s="86">
        <v>14</v>
      </c>
      <c r="O191" s="86">
        <v>11</v>
      </c>
      <c r="P191" s="86">
        <v>6</v>
      </c>
      <c r="Q191" s="86">
        <v>3</v>
      </c>
      <c r="R191" s="86">
        <v>5</v>
      </c>
      <c r="S191" s="86"/>
      <c r="T191" s="86"/>
      <c r="U191" s="86"/>
      <c r="V191" s="86"/>
      <c r="W191" s="86">
        <v>5</v>
      </c>
      <c r="X191" s="86">
        <v>13</v>
      </c>
      <c r="Y191" s="86">
        <v>8</v>
      </c>
      <c r="Z191" s="86">
        <v>16</v>
      </c>
      <c r="AA191" s="86">
        <v>11</v>
      </c>
      <c r="AB191" s="86">
        <v>13</v>
      </c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</row>
    <row r="192" spans="1:42" x14ac:dyDescent="0.2">
      <c r="A192" s="122">
        <v>427</v>
      </c>
      <c r="B192" s="122"/>
      <c r="C192" s="92" t="s">
        <v>205</v>
      </c>
      <c r="D192" s="92">
        <v>77</v>
      </c>
      <c r="E192" s="92">
        <v>1276.5</v>
      </c>
      <c r="F192" s="92">
        <v>3</v>
      </c>
      <c r="G192" s="92">
        <v>2016</v>
      </c>
      <c r="H192" s="123" t="s">
        <v>130</v>
      </c>
      <c r="I192" s="123">
        <v>21</v>
      </c>
      <c r="J192" s="123">
        <v>18</v>
      </c>
      <c r="K192" s="123">
        <v>31</v>
      </c>
      <c r="L192" s="123">
        <v>28</v>
      </c>
      <c r="M192" s="123">
        <v>21</v>
      </c>
      <c r="N192" s="123">
        <v>30</v>
      </c>
      <c r="O192" s="123">
        <v>25</v>
      </c>
      <c r="P192" s="123">
        <v>20</v>
      </c>
      <c r="Q192" s="123">
        <v>16</v>
      </c>
      <c r="R192" s="123">
        <v>28</v>
      </c>
      <c r="S192" s="123">
        <v>17</v>
      </c>
      <c r="T192" s="123">
        <v>12</v>
      </c>
      <c r="U192" s="123">
        <v>7</v>
      </c>
      <c r="V192" s="123">
        <v>4</v>
      </c>
      <c r="W192" s="123">
        <v>3</v>
      </c>
      <c r="X192" s="123">
        <v>1</v>
      </c>
      <c r="Y192" s="123">
        <v>14</v>
      </c>
      <c r="Z192" s="123">
        <v>16</v>
      </c>
      <c r="AA192" s="123">
        <v>22</v>
      </c>
      <c r="AB192" s="123">
        <v>22</v>
      </c>
      <c r="AC192" s="123">
        <v>29</v>
      </c>
      <c r="AD192" s="123">
        <v>26</v>
      </c>
      <c r="AE192" s="123">
        <v>26</v>
      </c>
      <c r="AF192" s="123">
        <v>21</v>
      </c>
      <c r="AG192" s="123">
        <v>21</v>
      </c>
      <c r="AH192" s="123"/>
      <c r="AI192" s="123"/>
      <c r="AJ192" s="123"/>
      <c r="AK192" s="123"/>
      <c r="AL192" s="123"/>
      <c r="AM192" s="123"/>
      <c r="AN192" s="123"/>
      <c r="AO192" s="123"/>
      <c r="AP192" s="123"/>
    </row>
    <row r="193" spans="1:42" x14ac:dyDescent="0.2">
      <c r="A193" s="122">
        <f t="shared" si="3"/>
        <v>427</v>
      </c>
      <c r="B193" s="122"/>
      <c r="C193" s="92" t="s">
        <v>205</v>
      </c>
      <c r="D193" s="92">
        <v>77</v>
      </c>
      <c r="E193" s="92">
        <v>1276.5</v>
      </c>
      <c r="F193" s="92">
        <v>3</v>
      </c>
      <c r="G193" s="92">
        <v>2016</v>
      </c>
      <c r="H193" s="123" t="s">
        <v>133</v>
      </c>
      <c r="I193" s="123">
        <v>11</v>
      </c>
      <c r="J193" s="123">
        <v>8</v>
      </c>
      <c r="K193" s="123">
        <v>14</v>
      </c>
      <c r="L193" s="123">
        <v>12</v>
      </c>
      <c r="M193" s="123">
        <v>9</v>
      </c>
      <c r="N193" s="123">
        <v>14</v>
      </c>
      <c r="O193" s="123">
        <v>12</v>
      </c>
      <c r="P193" s="123">
        <v>8</v>
      </c>
      <c r="Q193" s="123">
        <v>5</v>
      </c>
      <c r="R193" s="123">
        <v>13</v>
      </c>
      <c r="S193" s="123">
        <v>8</v>
      </c>
      <c r="T193" s="123"/>
      <c r="U193" s="123"/>
      <c r="V193" s="123"/>
      <c r="W193" s="123"/>
      <c r="X193" s="123"/>
      <c r="Y193" s="123">
        <v>4</v>
      </c>
      <c r="Z193" s="123">
        <v>6</v>
      </c>
      <c r="AA193" s="123">
        <v>9</v>
      </c>
      <c r="AB193" s="123">
        <v>10</v>
      </c>
      <c r="AC193" s="123">
        <v>13</v>
      </c>
      <c r="AD193" s="123">
        <v>12</v>
      </c>
      <c r="AE193" s="123">
        <v>12</v>
      </c>
      <c r="AF193" s="123">
        <v>11</v>
      </c>
      <c r="AG193" s="123">
        <v>10</v>
      </c>
      <c r="AH193" s="123"/>
      <c r="AI193" s="123"/>
      <c r="AJ193" s="123"/>
      <c r="AK193" s="123"/>
      <c r="AL193" s="123"/>
      <c r="AM193" s="123"/>
      <c r="AN193" s="123"/>
      <c r="AO193" s="123"/>
      <c r="AP193" s="123"/>
    </row>
    <row r="194" spans="1:42" x14ac:dyDescent="0.2">
      <c r="A194" s="122">
        <v>435</v>
      </c>
      <c r="B194" s="122"/>
      <c r="C194" s="92" t="s">
        <v>205</v>
      </c>
      <c r="D194" s="92">
        <v>77</v>
      </c>
      <c r="E194" s="92">
        <v>1276.5</v>
      </c>
      <c r="F194" s="92">
        <v>4</v>
      </c>
      <c r="G194" s="92">
        <v>2016</v>
      </c>
      <c r="H194" s="86" t="s">
        <v>130</v>
      </c>
      <c r="I194" s="86">
        <v>28</v>
      </c>
      <c r="J194" s="86">
        <v>33</v>
      </c>
      <c r="K194" s="86">
        <v>25</v>
      </c>
      <c r="L194" s="86">
        <v>31</v>
      </c>
      <c r="M194" s="86">
        <v>26</v>
      </c>
      <c r="N194" s="86">
        <v>29</v>
      </c>
      <c r="O194" s="86">
        <v>28</v>
      </c>
      <c r="P194" s="86">
        <v>31</v>
      </c>
      <c r="Q194" s="86">
        <v>30</v>
      </c>
      <c r="R194" s="86">
        <v>24</v>
      </c>
      <c r="S194" s="86">
        <v>28</v>
      </c>
      <c r="T194" s="86">
        <v>23</v>
      </c>
      <c r="U194" s="86">
        <v>26</v>
      </c>
      <c r="V194" s="86">
        <v>22</v>
      </c>
      <c r="W194" s="86">
        <v>31</v>
      </c>
      <c r="X194" s="86">
        <v>27</v>
      </c>
      <c r="Y194" s="86">
        <v>23</v>
      </c>
      <c r="Z194" s="86">
        <v>18</v>
      </c>
      <c r="AA194" s="86">
        <v>14</v>
      </c>
      <c r="AB194" s="86">
        <v>15</v>
      </c>
      <c r="AC194" s="86">
        <v>18</v>
      </c>
      <c r="AD194" s="86">
        <v>5</v>
      </c>
      <c r="AE194" s="86">
        <v>1</v>
      </c>
      <c r="AF194" s="86">
        <v>3</v>
      </c>
      <c r="AG194" s="86">
        <v>8</v>
      </c>
      <c r="AH194" s="86">
        <v>13</v>
      </c>
      <c r="AI194" s="86"/>
      <c r="AJ194" s="86"/>
      <c r="AK194" s="86"/>
      <c r="AL194" s="86"/>
      <c r="AM194" s="86"/>
      <c r="AN194" s="86"/>
      <c r="AO194" s="86"/>
      <c r="AP194" s="86"/>
    </row>
    <row r="195" spans="1:42" x14ac:dyDescent="0.2">
      <c r="A195" s="122">
        <f t="shared" si="3"/>
        <v>435</v>
      </c>
      <c r="B195" s="122"/>
      <c r="C195" s="92" t="s">
        <v>205</v>
      </c>
      <c r="D195" s="92">
        <v>77</v>
      </c>
      <c r="E195" s="92">
        <v>1276.5</v>
      </c>
      <c r="F195" s="92">
        <v>4</v>
      </c>
      <c r="G195" s="92">
        <v>2016</v>
      </c>
      <c r="H195" s="86" t="s">
        <v>133</v>
      </c>
      <c r="I195" s="86">
        <v>12</v>
      </c>
      <c r="J195" s="86">
        <v>13</v>
      </c>
      <c r="K195" s="86">
        <v>10</v>
      </c>
      <c r="L195" s="86">
        <v>13</v>
      </c>
      <c r="M195" s="86">
        <v>10</v>
      </c>
      <c r="N195" s="86">
        <v>13</v>
      </c>
      <c r="O195" s="86">
        <v>12</v>
      </c>
      <c r="P195" s="86">
        <v>11</v>
      </c>
      <c r="Q195" s="86">
        <v>11</v>
      </c>
      <c r="R195" s="86">
        <v>12</v>
      </c>
      <c r="S195" s="86">
        <v>12</v>
      </c>
      <c r="T195" s="86">
        <v>9</v>
      </c>
      <c r="U195" s="86">
        <v>11</v>
      </c>
      <c r="V195" s="86">
        <v>9</v>
      </c>
      <c r="W195" s="86">
        <v>12</v>
      </c>
      <c r="X195" s="86">
        <v>11</v>
      </c>
      <c r="Y195" s="86">
        <v>10</v>
      </c>
      <c r="Z195" s="86">
        <v>6</v>
      </c>
      <c r="AA195" s="86">
        <v>3</v>
      </c>
      <c r="AB195" s="86">
        <v>5</v>
      </c>
      <c r="AC195" s="86">
        <v>7</v>
      </c>
      <c r="AD195" s="86"/>
      <c r="AE195" s="86"/>
      <c r="AF195" s="86"/>
      <c r="AG195" s="86"/>
      <c r="AH195" s="86">
        <v>4</v>
      </c>
      <c r="AI195" s="86"/>
      <c r="AJ195" s="86"/>
      <c r="AK195" s="86"/>
      <c r="AL195" s="86"/>
      <c r="AM195" s="86"/>
      <c r="AN195" s="86"/>
      <c r="AO195" s="86"/>
      <c r="AP195" s="86"/>
    </row>
    <row r="196" spans="1:42" x14ac:dyDescent="0.2">
      <c r="A196" s="122">
        <v>440</v>
      </c>
      <c r="B196" s="122"/>
      <c r="C196" s="92" t="s">
        <v>87</v>
      </c>
      <c r="D196" s="92">
        <v>77</v>
      </c>
      <c r="E196" s="92">
        <v>1276.5</v>
      </c>
      <c r="F196" s="92">
        <v>4</v>
      </c>
      <c r="G196" s="92">
        <v>2016</v>
      </c>
      <c r="H196" s="123" t="s">
        <v>130</v>
      </c>
      <c r="I196" s="123">
        <v>21</v>
      </c>
      <c r="J196" s="123">
        <v>29</v>
      </c>
      <c r="K196" s="123">
        <v>32</v>
      </c>
      <c r="L196" s="123">
        <v>33</v>
      </c>
      <c r="M196" s="123">
        <v>27</v>
      </c>
      <c r="N196" s="123">
        <v>32</v>
      </c>
      <c r="O196" s="123">
        <v>31</v>
      </c>
      <c r="P196" s="123">
        <v>31</v>
      </c>
      <c r="Q196" s="123">
        <v>32</v>
      </c>
      <c r="R196" s="123">
        <v>28</v>
      </c>
      <c r="S196" s="123">
        <v>30</v>
      </c>
      <c r="T196" s="123">
        <v>27</v>
      </c>
      <c r="U196" s="123">
        <v>18</v>
      </c>
      <c r="V196" s="123">
        <v>17</v>
      </c>
      <c r="W196" s="123">
        <v>20</v>
      </c>
      <c r="X196" s="123">
        <v>10</v>
      </c>
      <c r="Y196" s="123">
        <v>11</v>
      </c>
      <c r="Z196" s="123">
        <v>5</v>
      </c>
      <c r="AA196" s="123">
        <v>2</v>
      </c>
      <c r="AB196" s="123">
        <v>4</v>
      </c>
      <c r="AC196" s="123">
        <v>9</v>
      </c>
      <c r="AD196" s="123">
        <v>15</v>
      </c>
      <c r="AE196" s="123">
        <v>15</v>
      </c>
      <c r="AF196" s="123">
        <v>19</v>
      </c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</row>
    <row r="197" spans="1:42" x14ac:dyDescent="0.2">
      <c r="A197" s="122">
        <f t="shared" si="3"/>
        <v>440</v>
      </c>
      <c r="B197" s="122"/>
      <c r="C197" s="92" t="s">
        <v>87</v>
      </c>
      <c r="D197" s="92">
        <v>77</v>
      </c>
      <c r="E197" s="92">
        <v>1276.5</v>
      </c>
      <c r="F197" s="92">
        <v>4</v>
      </c>
      <c r="G197" s="92">
        <v>2016</v>
      </c>
      <c r="H197" s="123" t="s">
        <v>133</v>
      </c>
      <c r="I197" s="123">
        <v>7</v>
      </c>
      <c r="J197" s="123">
        <v>13</v>
      </c>
      <c r="K197" s="123">
        <v>15</v>
      </c>
      <c r="L197" s="123">
        <v>14</v>
      </c>
      <c r="M197" s="123">
        <v>10</v>
      </c>
      <c r="N197" s="123">
        <v>15</v>
      </c>
      <c r="O197" s="123">
        <v>15</v>
      </c>
      <c r="P197" s="123">
        <v>14</v>
      </c>
      <c r="Q197" s="123">
        <v>15</v>
      </c>
      <c r="R197" s="123">
        <v>13</v>
      </c>
      <c r="S197" s="123">
        <v>15</v>
      </c>
      <c r="T197" s="123">
        <v>14</v>
      </c>
      <c r="U197" s="123">
        <v>7</v>
      </c>
      <c r="V197" s="123">
        <v>7</v>
      </c>
      <c r="W197" s="123">
        <v>8</v>
      </c>
      <c r="X197" s="123">
        <v>2</v>
      </c>
      <c r="Y197" s="123">
        <v>3</v>
      </c>
      <c r="Z197" s="123"/>
      <c r="AA197" s="123"/>
      <c r="AB197" s="123"/>
      <c r="AC197" s="123"/>
      <c r="AD197" s="123">
        <v>6</v>
      </c>
      <c r="AE197" s="123">
        <v>6</v>
      </c>
      <c r="AF197" s="123">
        <v>8</v>
      </c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</row>
    <row r="198" spans="1:42" x14ac:dyDescent="0.2">
      <c r="A198" s="122">
        <v>442</v>
      </c>
      <c r="B198" s="122"/>
      <c r="C198" s="92" t="s">
        <v>205</v>
      </c>
      <c r="D198" s="92">
        <v>77</v>
      </c>
      <c r="E198" s="92">
        <v>1276.5</v>
      </c>
      <c r="F198" s="92">
        <v>5</v>
      </c>
      <c r="G198" s="92">
        <v>2016</v>
      </c>
      <c r="H198" s="86" t="s">
        <v>130</v>
      </c>
      <c r="I198" s="86">
        <v>22</v>
      </c>
      <c r="J198" s="86">
        <v>30</v>
      </c>
      <c r="K198" s="86">
        <v>26</v>
      </c>
      <c r="L198" s="86">
        <v>28</v>
      </c>
      <c r="M198" s="86">
        <v>23</v>
      </c>
      <c r="N198" s="86">
        <v>27</v>
      </c>
      <c r="O198" s="86">
        <v>27</v>
      </c>
      <c r="P198" s="86">
        <v>26</v>
      </c>
      <c r="Q198" s="86">
        <v>29</v>
      </c>
      <c r="R198" s="86">
        <v>23</v>
      </c>
      <c r="S198" s="86">
        <v>22</v>
      </c>
      <c r="T198" s="86">
        <v>19</v>
      </c>
      <c r="U198" s="86">
        <v>26</v>
      </c>
      <c r="V198" s="86">
        <v>24</v>
      </c>
      <c r="W198" s="86">
        <v>19</v>
      </c>
      <c r="X198" s="86">
        <v>15</v>
      </c>
      <c r="Y198" s="86">
        <v>6</v>
      </c>
      <c r="Z198" s="86">
        <v>3</v>
      </c>
      <c r="AA198" s="86">
        <v>2</v>
      </c>
      <c r="AB198" s="86">
        <v>11</v>
      </c>
      <c r="AC198" s="87"/>
      <c r="AD198" s="87"/>
      <c r="AE198" s="87"/>
      <c r="AF198" s="87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</row>
    <row r="199" spans="1:42" x14ac:dyDescent="0.2">
      <c r="A199" s="122">
        <f t="shared" si="3"/>
        <v>442</v>
      </c>
      <c r="B199" s="122"/>
      <c r="C199" s="92" t="s">
        <v>205</v>
      </c>
      <c r="D199" s="92">
        <v>77</v>
      </c>
      <c r="E199" s="92">
        <v>1276.5</v>
      </c>
      <c r="F199" s="92">
        <v>5</v>
      </c>
      <c r="G199" s="92">
        <v>2016</v>
      </c>
      <c r="H199" s="86" t="s">
        <v>133</v>
      </c>
      <c r="I199" s="86">
        <v>8</v>
      </c>
      <c r="J199" s="86">
        <v>12</v>
      </c>
      <c r="K199" s="86">
        <v>11</v>
      </c>
      <c r="L199" s="86">
        <v>11</v>
      </c>
      <c r="M199" s="86">
        <v>10</v>
      </c>
      <c r="N199" s="86">
        <v>10</v>
      </c>
      <c r="O199" s="86">
        <v>10</v>
      </c>
      <c r="P199" s="86">
        <v>10</v>
      </c>
      <c r="Q199" s="86">
        <v>12</v>
      </c>
      <c r="R199" s="86">
        <v>8</v>
      </c>
      <c r="S199" s="86">
        <v>7</v>
      </c>
      <c r="T199" s="86">
        <v>5</v>
      </c>
      <c r="U199" s="86">
        <v>9</v>
      </c>
      <c r="V199" s="86">
        <v>8</v>
      </c>
      <c r="W199" s="86">
        <v>5</v>
      </c>
      <c r="X199" s="86">
        <v>4</v>
      </c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</row>
    <row r="200" spans="1:42" x14ac:dyDescent="0.2">
      <c r="A200" s="122">
        <v>447</v>
      </c>
      <c r="B200" s="122"/>
      <c r="C200" s="92" t="s">
        <v>87</v>
      </c>
      <c r="D200" s="92">
        <v>77</v>
      </c>
      <c r="E200" s="92">
        <v>1276.5</v>
      </c>
      <c r="F200" s="92">
        <v>5</v>
      </c>
      <c r="G200" s="92">
        <v>2016</v>
      </c>
      <c r="H200" s="123" t="s">
        <v>130</v>
      </c>
      <c r="I200" s="123">
        <v>23</v>
      </c>
      <c r="J200" s="123">
        <v>19</v>
      </c>
      <c r="K200" s="123">
        <v>33</v>
      </c>
      <c r="L200" s="123">
        <v>30</v>
      </c>
      <c r="M200" s="123">
        <v>34</v>
      </c>
      <c r="N200" s="123">
        <v>30</v>
      </c>
      <c r="O200" s="123">
        <v>34</v>
      </c>
      <c r="P200" s="123">
        <v>25</v>
      </c>
      <c r="Q200" s="123">
        <v>30</v>
      </c>
      <c r="R200" s="123">
        <v>19</v>
      </c>
      <c r="S200" s="123">
        <v>30</v>
      </c>
      <c r="T200" s="123">
        <v>29</v>
      </c>
      <c r="U200" s="123">
        <v>28</v>
      </c>
      <c r="V200" s="123">
        <v>23</v>
      </c>
      <c r="W200" s="123">
        <v>17</v>
      </c>
      <c r="X200" s="123">
        <v>25</v>
      </c>
      <c r="Y200" s="123">
        <v>17</v>
      </c>
      <c r="Z200" s="123">
        <v>9</v>
      </c>
      <c r="AA200" s="123">
        <v>4</v>
      </c>
      <c r="AB200" s="123">
        <v>3</v>
      </c>
      <c r="AC200" s="123">
        <v>6</v>
      </c>
      <c r="AD200" s="123">
        <v>8</v>
      </c>
      <c r="AE200" s="123">
        <v>16</v>
      </c>
      <c r="AF200" s="123">
        <v>19</v>
      </c>
      <c r="AG200" s="123">
        <v>24</v>
      </c>
      <c r="AH200" s="123"/>
      <c r="AI200" s="123"/>
      <c r="AJ200" s="123"/>
      <c r="AK200" s="123"/>
      <c r="AL200" s="123"/>
      <c r="AM200" s="123"/>
      <c r="AN200" s="123"/>
      <c r="AO200" s="123"/>
      <c r="AP200" s="123"/>
    </row>
    <row r="201" spans="1:42" x14ac:dyDescent="0.2">
      <c r="A201" s="122">
        <f t="shared" si="3"/>
        <v>447</v>
      </c>
      <c r="B201" s="122"/>
      <c r="C201" s="92" t="s">
        <v>87</v>
      </c>
      <c r="D201" s="92">
        <v>77</v>
      </c>
      <c r="E201" s="92">
        <v>1276.5</v>
      </c>
      <c r="F201" s="92">
        <v>5</v>
      </c>
      <c r="G201" s="92">
        <v>2016</v>
      </c>
      <c r="H201" s="123" t="s">
        <v>133</v>
      </c>
      <c r="I201" s="123">
        <v>10</v>
      </c>
      <c r="J201" s="123">
        <v>8</v>
      </c>
      <c r="K201" s="123">
        <v>13</v>
      </c>
      <c r="L201" s="123">
        <v>13</v>
      </c>
      <c r="M201" s="123">
        <v>16</v>
      </c>
      <c r="N201" s="123">
        <v>14</v>
      </c>
      <c r="O201" s="123">
        <v>14</v>
      </c>
      <c r="P201" s="123">
        <v>12</v>
      </c>
      <c r="Q201" s="123">
        <v>12</v>
      </c>
      <c r="R201" s="123">
        <v>9</v>
      </c>
      <c r="S201" s="123">
        <v>13</v>
      </c>
      <c r="T201" s="123">
        <v>13</v>
      </c>
      <c r="U201" s="123">
        <v>12</v>
      </c>
      <c r="V201" s="123">
        <v>9</v>
      </c>
      <c r="W201" s="123">
        <v>5</v>
      </c>
      <c r="X201" s="123">
        <v>9</v>
      </c>
      <c r="Y201" s="123">
        <v>5</v>
      </c>
      <c r="Z201" s="123">
        <v>2</v>
      </c>
      <c r="AA201" s="123"/>
      <c r="AB201" s="123"/>
      <c r="AC201" s="123"/>
      <c r="AD201" s="123"/>
      <c r="AE201" s="123">
        <v>5</v>
      </c>
      <c r="AF201" s="123">
        <v>7</v>
      </c>
      <c r="AG201" s="123">
        <v>11</v>
      </c>
      <c r="AH201" s="123"/>
      <c r="AI201" s="123"/>
      <c r="AJ201" s="123"/>
      <c r="AK201" s="123"/>
      <c r="AL201" s="123"/>
      <c r="AM201" s="123"/>
      <c r="AN201" s="123"/>
      <c r="AO201" s="123"/>
      <c r="AP201" s="123"/>
    </row>
    <row r="202" spans="1:42" x14ac:dyDescent="0.2">
      <c r="A202" s="122">
        <v>456</v>
      </c>
      <c r="B202" s="122"/>
      <c r="C202" s="92" t="s">
        <v>87</v>
      </c>
      <c r="D202" s="92">
        <v>77</v>
      </c>
      <c r="E202" s="92">
        <v>1276.5</v>
      </c>
      <c r="F202" s="92">
        <v>6</v>
      </c>
      <c r="G202" s="92">
        <v>2016</v>
      </c>
      <c r="H202" s="86" t="s">
        <v>130</v>
      </c>
      <c r="I202" s="86">
        <v>17</v>
      </c>
      <c r="J202" s="86">
        <v>21</v>
      </c>
      <c r="K202" s="86">
        <v>18</v>
      </c>
      <c r="L202" s="86">
        <v>9</v>
      </c>
      <c r="M202" s="86">
        <v>14</v>
      </c>
      <c r="N202" s="86">
        <v>6</v>
      </c>
      <c r="O202" s="86">
        <v>2</v>
      </c>
      <c r="P202" s="86">
        <v>11</v>
      </c>
      <c r="Q202" s="86">
        <v>19</v>
      </c>
      <c r="R202" s="86">
        <v>20</v>
      </c>
      <c r="S202" s="86">
        <v>19</v>
      </c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</row>
    <row r="203" spans="1:42" x14ac:dyDescent="0.2">
      <c r="A203" s="122">
        <f t="shared" si="3"/>
        <v>456</v>
      </c>
      <c r="B203" s="122"/>
      <c r="C203" s="92" t="s">
        <v>87</v>
      </c>
      <c r="D203" s="92">
        <v>77</v>
      </c>
      <c r="E203" s="92">
        <v>1276.5</v>
      </c>
      <c r="F203" s="92">
        <v>6</v>
      </c>
      <c r="G203" s="92">
        <v>2016</v>
      </c>
      <c r="H203" s="86" t="s">
        <v>133</v>
      </c>
      <c r="I203" s="86">
        <v>6</v>
      </c>
      <c r="J203" s="86">
        <v>7</v>
      </c>
      <c r="K203" s="86">
        <v>6</v>
      </c>
      <c r="L203" s="86">
        <v>2</v>
      </c>
      <c r="M203" s="86">
        <v>4</v>
      </c>
      <c r="N203" s="86"/>
      <c r="O203" s="86"/>
      <c r="P203" s="86"/>
      <c r="Q203" s="86">
        <v>6</v>
      </c>
      <c r="R203" s="86">
        <v>6</v>
      </c>
      <c r="S203" s="86">
        <v>8</v>
      </c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</row>
    <row r="204" spans="1:42" x14ac:dyDescent="0.2">
      <c r="A204" s="122">
        <v>457</v>
      </c>
      <c r="B204" s="122"/>
      <c r="C204" s="92" t="s">
        <v>205</v>
      </c>
      <c r="D204" s="92">
        <v>77</v>
      </c>
      <c r="E204" s="92">
        <v>1276.5</v>
      </c>
      <c r="F204" s="92">
        <v>6</v>
      </c>
      <c r="G204" s="92">
        <v>2016</v>
      </c>
      <c r="H204" s="123" t="s">
        <v>130</v>
      </c>
      <c r="I204" s="123">
        <v>27</v>
      </c>
      <c r="J204" s="123">
        <v>24</v>
      </c>
      <c r="K204" s="123">
        <v>25</v>
      </c>
      <c r="L204" s="123">
        <v>24</v>
      </c>
      <c r="M204" s="123">
        <v>18</v>
      </c>
      <c r="N204" s="123">
        <v>24</v>
      </c>
      <c r="O204" s="123">
        <v>18</v>
      </c>
      <c r="P204" s="123">
        <v>26</v>
      </c>
      <c r="Q204" s="123">
        <v>21</v>
      </c>
      <c r="R204" s="123">
        <v>23</v>
      </c>
      <c r="S204" s="123">
        <v>25</v>
      </c>
      <c r="T204" s="123">
        <v>20</v>
      </c>
      <c r="U204" s="123">
        <v>23</v>
      </c>
      <c r="V204" s="123">
        <v>21</v>
      </c>
      <c r="W204" s="123">
        <v>19</v>
      </c>
      <c r="X204" s="123">
        <v>14</v>
      </c>
      <c r="Y204" s="123">
        <v>15</v>
      </c>
      <c r="Z204" s="123">
        <v>18</v>
      </c>
      <c r="AA204" s="123">
        <v>10</v>
      </c>
      <c r="AB204" s="123">
        <v>6</v>
      </c>
      <c r="AC204" s="123">
        <v>2</v>
      </c>
      <c r="AD204" s="123">
        <v>5</v>
      </c>
      <c r="AE204" s="123">
        <v>13</v>
      </c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</row>
    <row r="205" spans="1:42" x14ac:dyDescent="0.2">
      <c r="A205" s="122">
        <f t="shared" si="3"/>
        <v>457</v>
      </c>
      <c r="B205" s="122"/>
      <c r="C205" s="92" t="s">
        <v>205</v>
      </c>
      <c r="D205" s="92">
        <v>77</v>
      </c>
      <c r="E205" s="92">
        <v>1276.5</v>
      </c>
      <c r="F205" s="92">
        <v>6</v>
      </c>
      <c r="G205" s="92">
        <v>2016</v>
      </c>
      <c r="H205" s="123" t="s">
        <v>133</v>
      </c>
      <c r="I205" s="123">
        <v>11</v>
      </c>
      <c r="J205" s="123">
        <v>10</v>
      </c>
      <c r="K205" s="123">
        <v>10</v>
      </c>
      <c r="L205" s="123">
        <v>8</v>
      </c>
      <c r="M205" s="123">
        <v>8</v>
      </c>
      <c r="N205" s="123">
        <v>9</v>
      </c>
      <c r="O205" s="123">
        <v>5</v>
      </c>
      <c r="P205" s="123">
        <v>8</v>
      </c>
      <c r="Q205" s="123">
        <v>7</v>
      </c>
      <c r="R205" s="123">
        <v>10</v>
      </c>
      <c r="S205" s="123">
        <v>9</v>
      </c>
      <c r="T205" s="123">
        <v>9</v>
      </c>
      <c r="U205" s="123">
        <v>9</v>
      </c>
      <c r="V205" s="123">
        <v>7</v>
      </c>
      <c r="W205" s="123">
        <v>6</v>
      </c>
      <c r="X205" s="123">
        <v>3</v>
      </c>
      <c r="Y205" s="123">
        <v>5</v>
      </c>
      <c r="Z205" s="123">
        <v>5</v>
      </c>
      <c r="AA205" s="123">
        <v>1</v>
      </c>
      <c r="AB205" s="123"/>
      <c r="AC205" s="123"/>
      <c r="AD205" s="123"/>
      <c r="AE205" s="123">
        <v>3</v>
      </c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</row>
    <row r="206" spans="1:42" x14ac:dyDescent="0.2">
      <c r="A206" s="122">
        <v>465</v>
      </c>
      <c r="B206" s="122"/>
      <c r="C206" s="92" t="s">
        <v>87</v>
      </c>
      <c r="D206" s="92">
        <v>77</v>
      </c>
      <c r="E206" s="92">
        <v>1276.5</v>
      </c>
      <c r="F206" s="92">
        <v>7</v>
      </c>
      <c r="G206" s="92">
        <v>2016</v>
      </c>
      <c r="H206" s="86" t="s">
        <v>130</v>
      </c>
      <c r="I206" s="86">
        <v>32</v>
      </c>
      <c r="J206" s="86">
        <v>23</v>
      </c>
      <c r="K206" s="86">
        <v>29</v>
      </c>
      <c r="L206" s="86">
        <v>34</v>
      </c>
      <c r="M206" s="86">
        <v>31</v>
      </c>
      <c r="N206" s="86">
        <v>24</v>
      </c>
      <c r="O206" s="86">
        <v>24</v>
      </c>
      <c r="P206" s="86">
        <v>34</v>
      </c>
      <c r="Q206" s="86">
        <v>28</v>
      </c>
      <c r="R206" s="86">
        <v>30</v>
      </c>
      <c r="S206" s="86">
        <v>30</v>
      </c>
      <c r="T206" s="86">
        <v>23</v>
      </c>
      <c r="U206" s="86">
        <v>21</v>
      </c>
      <c r="V206" s="86">
        <v>17</v>
      </c>
      <c r="W206" s="86">
        <v>21</v>
      </c>
      <c r="X206" s="86">
        <v>8</v>
      </c>
      <c r="Y206" s="86">
        <v>4</v>
      </c>
      <c r="Z206" s="86">
        <v>14</v>
      </c>
      <c r="AA206" s="86">
        <v>9</v>
      </c>
      <c r="AB206" s="86">
        <v>10</v>
      </c>
      <c r="AC206" s="86">
        <v>20</v>
      </c>
      <c r="AD206" s="86">
        <v>25</v>
      </c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</row>
    <row r="207" spans="1:42" x14ac:dyDescent="0.2">
      <c r="A207" s="122">
        <f t="shared" si="3"/>
        <v>465</v>
      </c>
      <c r="B207" s="122"/>
      <c r="C207" s="92" t="s">
        <v>87</v>
      </c>
      <c r="D207" s="92">
        <v>77</v>
      </c>
      <c r="E207" s="92">
        <v>1276.5</v>
      </c>
      <c r="F207" s="92">
        <v>7</v>
      </c>
      <c r="G207" s="92">
        <v>2016</v>
      </c>
      <c r="H207" s="86" t="s">
        <v>133</v>
      </c>
      <c r="I207" s="86">
        <v>14</v>
      </c>
      <c r="J207" s="86">
        <v>10</v>
      </c>
      <c r="K207" s="86">
        <v>15</v>
      </c>
      <c r="L207" s="86">
        <v>16</v>
      </c>
      <c r="M207" s="86">
        <v>14</v>
      </c>
      <c r="N207" s="86">
        <v>12</v>
      </c>
      <c r="O207" s="86">
        <v>11</v>
      </c>
      <c r="P207" s="86">
        <v>16</v>
      </c>
      <c r="Q207" s="86">
        <v>14</v>
      </c>
      <c r="R207" s="86">
        <v>15</v>
      </c>
      <c r="S207" s="86">
        <v>15</v>
      </c>
      <c r="T207" s="86">
        <v>9</v>
      </c>
      <c r="U207" s="86">
        <v>9</v>
      </c>
      <c r="V207" s="86">
        <v>6</v>
      </c>
      <c r="W207" s="86">
        <v>7</v>
      </c>
      <c r="X207" s="86"/>
      <c r="Y207" s="86"/>
      <c r="Z207" s="86"/>
      <c r="AA207" s="86"/>
      <c r="AB207" s="86"/>
      <c r="AC207" s="86">
        <v>7</v>
      </c>
      <c r="AD207" s="86">
        <v>11</v>
      </c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</row>
    <row r="208" spans="1:42" x14ac:dyDescent="0.2">
      <c r="A208" s="122">
        <v>466</v>
      </c>
      <c r="B208" s="122"/>
      <c r="C208" s="92" t="s">
        <v>205</v>
      </c>
      <c r="D208" s="92">
        <v>77</v>
      </c>
      <c r="E208" s="92">
        <v>1276.5</v>
      </c>
      <c r="F208" s="92">
        <v>7</v>
      </c>
      <c r="G208" s="92">
        <v>2016</v>
      </c>
      <c r="H208" s="123" t="s">
        <v>130</v>
      </c>
      <c r="I208" s="123">
        <v>24</v>
      </c>
      <c r="J208" s="123">
        <v>26</v>
      </c>
      <c r="K208" s="123">
        <v>28</v>
      </c>
      <c r="L208" s="123">
        <v>34</v>
      </c>
      <c r="M208" s="123">
        <v>30</v>
      </c>
      <c r="N208" s="123">
        <v>35</v>
      </c>
      <c r="O208" s="123">
        <v>26</v>
      </c>
      <c r="P208" s="123">
        <v>27</v>
      </c>
      <c r="Q208" s="123">
        <v>34</v>
      </c>
      <c r="R208" s="123">
        <v>31</v>
      </c>
      <c r="S208" s="123">
        <v>24</v>
      </c>
      <c r="T208" s="123">
        <v>25</v>
      </c>
      <c r="U208" s="123">
        <v>23</v>
      </c>
      <c r="V208" s="123">
        <v>18</v>
      </c>
      <c r="W208" s="123">
        <v>22</v>
      </c>
      <c r="X208" s="123">
        <v>25</v>
      </c>
      <c r="Y208" s="123">
        <v>12</v>
      </c>
      <c r="Z208" s="123">
        <v>8</v>
      </c>
      <c r="AA208" s="123">
        <v>2</v>
      </c>
      <c r="AB208" s="123">
        <v>6</v>
      </c>
      <c r="AC208" s="123">
        <v>11</v>
      </c>
      <c r="AD208" s="123">
        <v>18</v>
      </c>
      <c r="AE208" s="123">
        <v>22</v>
      </c>
      <c r="AF208" s="123">
        <v>29</v>
      </c>
      <c r="AG208" s="123">
        <v>31</v>
      </c>
      <c r="AH208" s="123">
        <v>27</v>
      </c>
      <c r="AI208" s="123">
        <v>32</v>
      </c>
      <c r="AJ208" s="123"/>
      <c r="AK208" s="123"/>
      <c r="AL208" s="123"/>
      <c r="AM208" s="123"/>
      <c r="AN208" s="123"/>
      <c r="AO208" s="123"/>
      <c r="AP208" s="123"/>
    </row>
    <row r="209" spans="1:42" x14ac:dyDescent="0.2">
      <c r="A209" s="122">
        <f t="shared" si="3"/>
        <v>466</v>
      </c>
      <c r="B209" s="122"/>
      <c r="C209" s="92" t="s">
        <v>205</v>
      </c>
      <c r="D209" s="92">
        <v>77</v>
      </c>
      <c r="E209" s="92">
        <v>1276.5</v>
      </c>
      <c r="F209" s="92">
        <v>7</v>
      </c>
      <c r="G209" s="92">
        <v>2016</v>
      </c>
      <c r="H209" s="123" t="s">
        <v>133</v>
      </c>
      <c r="I209" s="123">
        <v>10</v>
      </c>
      <c r="J209" s="123">
        <v>15</v>
      </c>
      <c r="K209" s="123">
        <v>9</v>
      </c>
      <c r="L209" s="123">
        <v>14</v>
      </c>
      <c r="M209" s="123">
        <v>13</v>
      </c>
      <c r="N209" s="123">
        <v>16</v>
      </c>
      <c r="O209" s="123">
        <v>12</v>
      </c>
      <c r="P209" s="123">
        <v>11</v>
      </c>
      <c r="Q209" s="123">
        <v>15</v>
      </c>
      <c r="R209" s="123">
        <v>15</v>
      </c>
      <c r="S209" s="123">
        <v>12</v>
      </c>
      <c r="T209" s="123">
        <v>11</v>
      </c>
      <c r="U209" s="123">
        <v>9</v>
      </c>
      <c r="V209" s="123">
        <v>6</v>
      </c>
      <c r="W209" s="123">
        <v>9</v>
      </c>
      <c r="X209" s="123">
        <v>13</v>
      </c>
      <c r="Y209" s="123">
        <v>4</v>
      </c>
      <c r="Z209" s="123"/>
      <c r="AA209" s="123"/>
      <c r="AB209" s="123"/>
      <c r="AC209" s="123">
        <v>2</v>
      </c>
      <c r="AD209" s="123">
        <v>7</v>
      </c>
      <c r="AE209" s="123">
        <v>9</v>
      </c>
      <c r="AF209" s="123">
        <v>14</v>
      </c>
      <c r="AG209" s="123">
        <v>15</v>
      </c>
      <c r="AH209" s="123">
        <v>11</v>
      </c>
      <c r="AI209" s="123">
        <v>14</v>
      </c>
      <c r="AJ209" s="123"/>
      <c r="AK209" s="123"/>
      <c r="AL209" s="123"/>
      <c r="AM209" s="123"/>
      <c r="AN209" s="123"/>
      <c r="AO209" s="123"/>
      <c r="AP209" s="123"/>
    </row>
    <row r="210" spans="1:42" x14ac:dyDescent="0.2">
      <c r="A210" s="122">
        <v>471</v>
      </c>
      <c r="B210" s="122"/>
      <c r="C210" s="92" t="s">
        <v>205</v>
      </c>
      <c r="D210" s="92">
        <v>77</v>
      </c>
      <c r="E210" s="92">
        <v>1276.5</v>
      </c>
      <c r="F210" s="92">
        <v>8</v>
      </c>
      <c r="G210" s="92">
        <v>2016</v>
      </c>
      <c r="H210" s="92" t="s">
        <v>130</v>
      </c>
      <c r="I210" s="86">
        <v>17</v>
      </c>
      <c r="J210" s="86">
        <v>23</v>
      </c>
      <c r="K210" s="86">
        <v>26</v>
      </c>
      <c r="L210" s="86">
        <v>21</v>
      </c>
      <c r="M210" s="86">
        <v>21</v>
      </c>
      <c r="N210" s="86">
        <v>14</v>
      </c>
      <c r="O210" s="86">
        <v>21</v>
      </c>
      <c r="P210" s="86">
        <v>24</v>
      </c>
      <c r="Q210" s="86">
        <v>15</v>
      </c>
      <c r="R210" s="86">
        <v>8</v>
      </c>
      <c r="S210" s="86">
        <v>11</v>
      </c>
      <c r="T210" s="86">
        <v>6</v>
      </c>
      <c r="U210" s="86">
        <v>4</v>
      </c>
      <c r="V210" s="86">
        <v>2</v>
      </c>
      <c r="W210" s="86">
        <v>6</v>
      </c>
      <c r="X210" s="86">
        <v>15</v>
      </c>
      <c r="Y210" s="86">
        <v>12</v>
      </c>
      <c r="Z210" s="86">
        <v>22</v>
      </c>
      <c r="AA210" s="86">
        <v>20</v>
      </c>
      <c r="AB210" s="86">
        <v>21</v>
      </c>
      <c r="AC210" s="86">
        <v>22</v>
      </c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</row>
    <row r="211" spans="1:42" x14ac:dyDescent="0.2">
      <c r="A211" s="122">
        <f t="shared" si="3"/>
        <v>471</v>
      </c>
      <c r="B211" s="122"/>
      <c r="C211" s="92" t="s">
        <v>205</v>
      </c>
      <c r="D211" s="92">
        <v>77</v>
      </c>
      <c r="E211" s="92">
        <v>1276.5</v>
      </c>
      <c r="F211" s="92">
        <v>8</v>
      </c>
      <c r="G211" s="92">
        <v>2016</v>
      </c>
      <c r="H211" s="92" t="s">
        <v>133</v>
      </c>
      <c r="I211" s="86">
        <v>8</v>
      </c>
      <c r="J211" s="86">
        <v>8</v>
      </c>
      <c r="K211" s="86">
        <v>10</v>
      </c>
      <c r="L211" s="86">
        <v>9</v>
      </c>
      <c r="M211" s="86">
        <v>8</v>
      </c>
      <c r="N211" s="86">
        <v>5</v>
      </c>
      <c r="O211" s="86">
        <v>10</v>
      </c>
      <c r="P211" s="86">
        <v>10</v>
      </c>
      <c r="Q211" s="86">
        <v>5</v>
      </c>
      <c r="R211" s="86">
        <v>1</v>
      </c>
      <c r="S211" s="86">
        <v>2</v>
      </c>
      <c r="T211" s="86"/>
      <c r="U211" s="86"/>
      <c r="V211" s="86"/>
      <c r="W211" s="86"/>
      <c r="X211" s="86">
        <v>4</v>
      </c>
      <c r="Y211" s="86">
        <v>4</v>
      </c>
      <c r="Z211" s="86">
        <v>8</v>
      </c>
      <c r="AA211" s="86">
        <v>8</v>
      </c>
      <c r="AB211" s="86">
        <v>10</v>
      </c>
      <c r="AC211" s="86">
        <v>10</v>
      </c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</row>
    <row r="212" spans="1:42" x14ac:dyDescent="0.2">
      <c r="A212" s="122">
        <v>480</v>
      </c>
      <c r="B212" s="122"/>
      <c r="C212" s="92" t="s">
        <v>87</v>
      </c>
      <c r="D212" s="92">
        <v>77</v>
      </c>
      <c r="E212" s="92">
        <v>1276.5</v>
      </c>
      <c r="F212" s="92">
        <v>8</v>
      </c>
      <c r="G212" s="92">
        <v>2016</v>
      </c>
      <c r="H212" s="123" t="s">
        <v>130</v>
      </c>
      <c r="I212" s="123">
        <v>20</v>
      </c>
      <c r="J212" s="123">
        <v>36</v>
      </c>
      <c r="K212" s="123">
        <v>28</v>
      </c>
      <c r="L212" s="123">
        <v>34</v>
      </c>
      <c r="M212" s="123">
        <v>32</v>
      </c>
      <c r="N212" s="123">
        <v>29</v>
      </c>
      <c r="O212" s="123">
        <v>36</v>
      </c>
      <c r="P212" s="123">
        <v>19</v>
      </c>
      <c r="Q212" s="123">
        <v>28</v>
      </c>
      <c r="R212" s="123">
        <v>32</v>
      </c>
      <c r="S212" s="123">
        <v>38</v>
      </c>
      <c r="T212" s="123">
        <v>26</v>
      </c>
      <c r="U212" s="123">
        <v>20</v>
      </c>
      <c r="V212" s="123">
        <v>15</v>
      </c>
      <c r="W212" s="123">
        <v>9</v>
      </c>
      <c r="X212" s="123">
        <v>9</v>
      </c>
      <c r="Y212" s="123">
        <v>6</v>
      </c>
      <c r="Z212" s="123">
        <v>3</v>
      </c>
      <c r="AA212" s="123">
        <v>21</v>
      </c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</row>
    <row r="213" spans="1:42" x14ac:dyDescent="0.2">
      <c r="A213" s="122">
        <f t="shared" si="3"/>
        <v>480</v>
      </c>
      <c r="B213" s="122"/>
      <c r="C213" s="92" t="s">
        <v>87</v>
      </c>
      <c r="D213" s="92">
        <v>77</v>
      </c>
      <c r="E213" s="92">
        <v>1276.5</v>
      </c>
      <c r="F213" s="92">
        <v>8</v>
      </c>
      <c r="G213" s="92">
        <v>2016</v>
      </c>
      <c r="H213" s="123" t="s">
        <v>133</v>
      </c>
      <c r="I213" s="123">
        <v>9</v>
      </c>
      <c r="J213" s="123">
        <v>16</v>
      </c>
      <c r="K213" s="123">
        <v>11</v>
      </c>
      <c r="L213" s="123">
        <v>16</v>
      </c>
      <c r="M213" s="123">
        <v>14</v>
      </c>
      <c r="N213" s="123">
        <v>13</v>
      </c>
      <c r="O213" s="123">
        <v>15</v>
      </c>
      <c r="P213" s="123">
        <v>8</v>
      </c>
      <c r="Q213" s="123">
        <v>14</v>
      </c>
      <c r="R213" s="123">
        <v>14</v>
      </c>
      <c r="S213" s="123">
        <v>18</v>
      </c>
      <c r="T213" s="123">
        <v>11</v>
      </c>
      <c r="U213" s="123">
        <v>6</v>
      </c>
      <c r="V213" s="123">
        <v>5</v>
      </c>
      <c r="W213" s="123">
        <v>2</v>
      </c>
      <c r="X213" s="123"/>
      <c r="Y213" s="123"/>
      <c r="Z213" s="123"/>
      <c r="AA213" s="123">
        <v>7</v>
      </c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</row>
    <row r="214" spans="1:42" x14ac:dyDescent="0.2">
      <c r="A214" s="122">
        <v>485</v>
      </c>
      <c r="B214" s="122"/>
      <c r="C214" s="92" t="s">
        <v>205</v>
      </c>
      <c r="D214" s="92">
        <v>77</v>
      </c>
      <c r="E214" s="92">
        <v>1276.5</v>
      </c>
      <c r="F214" s="92">
        <v>9</v>
      </c>
      <c r="G214" s="92">
        <v>2016</v>
      </c>
      <c r="H214" s="86" t="s">
        <v>130</v>
      </c>
      <c r="I214" s="86">
        <v>19</v>
      </c>
      <c r="J214" s="86">
        <v>30</v>
      </c>
      <c r="K214" s="86">
        <v>32</v>
      </c>
      <c r="L214" s="86">
        <v>23</v>
      </c>
      <c r="M214" s="86">
        <v>22</v>
      </c>
      <c r="N214" s="86">
        <v>26</v>
      </c>
      <c r="O214" s="86">
        <v>25</v>
      </c>
      <c r="P214" s="86">
        <v>27</v>
      </c>
      <c r="Q214" s="86">
        <v>22</v>
      </c>
      <c r="R214" s="86">
        <v>18</v>
      </c>
      <c r="S214" s="86">
        <v>21</v>
      </c>
      <c r="T214" s="86">
        <v>13</v>
      </c>
      <c r="U214" s="86">
        <v>4</v>
      </c>
      <c r="V214" s="86">
        <v>3</v>
      </c>
      <c r="W214" s="86">
        <v>2</v>
      </c>
      <c r="X214" s="86">
        <v>14</v>
      </c>
      <c r="Y214" s="86">
        <v>7</v>
      </c>
      <c r="Z214" s="86">
        <v>16</v>
      </c>
      <c r="AA214" s="86">
        <v>17</v>
      </c>
      <c r="AB214" s="86">
        <v>21</v>
      </c>
      <c r="AC214" s="86">
        <v>25</v>
      </c>
      <c r="AD214" s="86">
        <v>28</v>
      </c>
      <c r="AE214" s="86">
        <v>27</v>
      </c>
      <c r="AF214" s="86">
        <v>29</v>
      </c>
      <c r="AG214" s="86">
        <v>28</v>
      </c>
      <c r="AH214" s="86">
        <v>20</v>
      </c>
      <c r="AI214" s="86">
        <v>26</v>
      </c>
      <c r="AJ214" s="86"/>
      <c r="AK214" s="86"/>
      <c r="AL214" s="86"/>
      <c r="AM214" s="86"/>
      <c r="AN214" s="86"/>
      <c r="AO214" s="86"/>
      <c r="AP214" s="86"/>
    </row>
    <row r="215" spans="1:42" x14ac:dyDescent="0.2">
      <c r="A215" s="122">
        <f t="shared" si="3"/>
        <v>485</v>
      </c>
      <c r="B215" s="122"/>
      <c r="C215" s="92" t="s">
        <v>205</v>
      </c>
      <c r="D215" s="92">
        <v>77</v>
      </c>
      <c r="E215" s="92">
        <v>1276.5</v>
      </c>
      <c r="F215" s="92">
        <v>9</v>
      </c>
      <c r="G215" s="92">
        <v>2016</v>
      </c>
      <c r="H215" s="86" t="s">
        <v>133</v>
      </c>
      <c r="I215" s="86">
        <v>8</v>
      </c>
      <c r="J215" s="86">
        <v>13</v>
      </c>
      <c r="K215" s="86">
        <v>14</v>
      </c>
      <c r="L215" s="86">
        <v>10</v>
      </c>
      <c r="M215" s="86">
        <v>12</v>
      </c>
      <c r="N215" s="86">
        <v>10</v>
      </c>
      <c r="O215" s="86">
        <v>12</v>
      </c>
      <c r="P215" s="86">
        <v>12</v>
      </c>
      <c r="Q215" s="86">
        <v>8</v>
      </c>
      <c r="R215" s="86">
        <v>5</v>
      </c>
      <c r="S215" s="86">
        <v>7</v>
      </c>
      <c r="T215" s="86">
        <v>4</v>
      </c>
      <c r="U215" s="86"/>
      <c r="V215" s="86"/>
      <c r="W215" s="86"/>
      <c r="X215" s="86">
        <v>3</v>
      </c>
      <c r="Y215" s="86"/>
      <c r="Z215" s="86">
        <v>5</v>
      </c>
      <c r="AA215" s="86">
        <v>7</v>
      </c>
      <c r="AB215" s="86">
        <v>8</v>
      </c>
      <c r="AC215" s="86">
        <v>11</v>
      </c>
      <c r="AD215" s="86">
        <v>12</v>
      </c>
      <c r="AE215" s="86">
        <v>12</v>
      </c>
      <c r="AF215" s="86">
        <v>14</v>
      </c>
      <c r="AG215" s="86">
        <v>12</v>
      </c>
      <c r="AH215" s="86">
        <v>9</v>
      </c>
      <c r="AI215" s="86">
        <v>11</v>
      </c>
      <c r="AJ215" s="86"/>
      <c r="AK215" s="86"/>
      <c r="AL215" s="86"/>
      <c r="AM215" s="86"/>
      <c r="AN215" s="86"/>
      <c r="AO215" s="86"/>
      <c r="AP215" s="86"/>
    </row>
    <row r="216" spans="1:42" x14ac:dyDescent="0.2">
      <c r="A216" s="122">
        <v>489</v>
      </c>
      <c r="B216" s="122"/>
      <c r="C216" s="92" t="s">
        <v>87</v>
      </c>
      <c r="D216" s="92">
        <v>77</v>
      </c>
      <c r="E216" s="92">
        <v>1276.5</v>
      </c>
      <c r="F216" s="92">
        <v>9</v>
      </c>
      <c r="G216" s="92">
        <v>2016</v>
      </c>
      <c r="H216" s="123" t="s">
        <v>130</v>
      </c>
      <c r="I216" s="123">
        <v>30</v>
      </c>
      <c r="J216" s="123">
        <v>35</v>
      </c>
      <c r="K216" s="123">
        <v>34</v>
      </c>
      <c r="L216" s="123">
        <v>29</v>
      </c>
      <c r="M216" s="123">
        <v>27</v>
      </c>
      <c r="N216" s="123">
        <v>29</v>
      </c>
      <c r="O216" s="123">
        <v>37</v>
      </c>
      <c r="P216" s="123">
        <v>24</v>
      </c>
      <c r="Q216" s="123">
        <v>32</v>
      </c>
      <c r="R216" s="123">
        <v>36</v>
      </c>
      <c r="S216" s="123">
        <v>33</v>
      </c>
      <c r="T216" s="123">
        <v>28</v>
      </c>
      <c r="U216" s="123">
        <v>20</v>
      </c>
      <c r="V216" s="123">
        <v>24</v>
      </c>
      <c r="W216" s="123">
        <v>24</v>
      </c>
      <c r="X216" s="123">
        <v>16</v>
      </c>
      <c r="Y216" s="123">
        <v>12</v>
      </c>
      <c r="Z216" s="123">
        <v>9</v>
      </c>
      <c r="AA216" s="123">
        <v>2</v>
      </c>
      <c r="AB216" s="123">
        <v>12</v>
      </c>
      <c r="AC216" s="123">
        <v>18</v>
      </c>
      <c r="AD216" s="123">
        <v>23</v>
      </c>
      <c r="AE216" s="123">
        <v>27</v>
      </c>
      <c r="AF216" s="123">
        <v>32</v>
      </c>
      <c r="AG216" s="123">
        <v>22</v>
      </c>
      <c r="AH216" s="123">
        <v>32</v>
      </c>
      <c r="AI216" s="123">
        <v>31</v>
      </c>
      <c r="AJ216" s="123">
        <v>22</v>
      </c>
      <c r="AK216" s="123"/>
      <c r="AL216" s="123"/>
      <c r="AM216" s="123"/>
      <c r="AN216" s="123"/>
      <c r="AO216" s="123"/>
      <c r="AP216" s="123"/>
    </row>
    <row r="217" spans="1:42" x14ac:dyDescent="0.2">
      <c r="A217" s="122">
        <f t="shared" si="3"/>
        <v>489</v>
      </c>
      <c r="B217" s="122"/>
      <c r="C217" s="92" t="s">
        <v>87</v>
      </c>
      <c r="D217" s="92">
        <v>77</v>
      </c>
      <c r="E217" s="92">
        <v>1276.5</v>
      </c>
      <c r="F217" s="92">
        <v>9</v>
      </c>
      <c r="G217" s="92">
        <v>2016</v>
      </c>
      <c r="H217" s="123" t="s">
        <v>133</v>
      </c>
      <c r="I217" s="123">
        <v>13</v>
      </c>
      <c r="J217" s="123">
        <v>14</v>
      </c>
      <c r="K217" s="123">
        <v>14</v>
      </c>
      <c r="L217" s="123">
        <v>14</v>
      </c>
      <c r="M217" s="123">
        <v>13</v>
      </c>
      <c r="N217" s="123">
        <v>13</v>
      </c>
      <c r="O217" s="123">
        <v>15</v>
      </c>
      <c r="P217" s="123">
        <v>9</v>
      </c>
      <c r="Q217" s="123">
        <v>13</v>
      </c>
      <c r="R217" s="123">
        <v>15</v>
      </c>
      <c r="S217" s="123">
        <v>13</v>
      </c>
      <c r="T217" s="123">
        <v>11</v>
      </c>
      <c r="U217" s="123">
        <v>8</v>
      </c>
      <c r="V217" s="123">
        <v>10</v>
      </c>
      <c r="W217" s="123">
        <v>9</v>
      </c>
      <c r="X217" s="123">
        <v>5</v>
      </c>
      <c r="Y217" s="123">
        <v>2</v>
      </c>
      <c r="Z217" s="123"/>
      <c r="AA217" s="123"/>
      <c r="AB217" s="123"/>
      <c r="AC217" s="123">
        <v>6</v>
      </c>
      <c r="AD217" s="123">
        <v>9</v>
      </c>
      <c r="AE217" s="123">
        <v>11</v>
      </c>
      <c r="AF217" s="123">
        <v>12</v>
      </c>
      <c r="AG217" s="123">
        <v>8</v>
      </c>
      <c r="AH217" s="123">
        <v>13</v>
      </c>
      <c r="AI217" s="123">
        <v>13</v>
      </c>
      <c r="AJ217" s="123">
        <v>10</v>
      </c>
      <c r="AK217" s="123"/>
      <c r="AL217" s="123"/>
      <c r="AM217" s="123"/>
      <c r="AN217" s="123"/>
      <c r="AO217" s="123"/>
      <c r="AP217" s="123"/>
    </row>
    <row r="218" spans="1:42" x14ac:dyDescent="0.2">
      <c r="A218" s="122">
        <v>491</v>
      </c>
      <c r="B218" s="122"/>
      <c r="C218" s="92" t="s">
        <v>87</v>
      </c>
      <c r="D218" s="92">
        <v>77</v>
      </c>
      <c r="E218" s="92">
        <v>1276.5</v>
      </c>
      <c r="F218" s="92">
        <v>10</v>
      </c>
      <c r="G218" s="92">
        <v>2016</v>
      </c>
      <c r="H218" s="86" t="s">
        <v>130</v>
      </c>
      <c r="I218" s="86">
        <v>37</v>
      </c>
      <c r="J218" s="86">
        <v>37</v>
      </c>
      <c r="K218" s="86">
        <v>37</v>
      </c>
      <c r="L218" s="86">
        <v>31</v>
      </c>
      <c r="M218" s="86">
        <v>38</v>
      </c>
      <c r="N218" s="86">
        <v>30</v>
      </c>
      <c r="O218" s="86">
        <v>35</v>
      </c>
      <c r="P218" s="86">
        <v>34</v>
      </c>
      <c r="Q218" s="86">
        <v>35</v>
      </c>
      <c r="R218" s="86">
        <v>37</v>
      </c>
      <c r="S218" s="86">
        <v>29</v>
      </c>
      <c r="T218" s="86">
        <v>35</v>
      </c>
      <c r="U218" s="86">
        <v>35</v>
      </c>
      <c r="V218" s="86">
        <v>33</v>
      </c>
      <c r="W218" s="86">
        <v>29</v>
      </c>
      <c r="X218" s="86">
        <v>29</v>
      </c>
      <c r="Y218" s="86">
        <v>32</v>
      </c>
      <c r="Z218" s="86">
        <v>24</v>
      </c>
      <c r="AA218" s="86">
        <v>24</v>
      </c>
      <c r="AB218" s="86">
        <v>16</v>
      </c>
      <c r="AC218" s="86">
        <v>15</v>
      </c>
      <c r="AD218" s="86">
        <v>23</v>
      </c>
      <c r="AE218" s="86">
        <v>8</v>
      </c>
      <c r="AF218" s="86">
        <v>3</v>
      </c>
      <c r="AG218" s="86">
        <v>7</v>
      </c>
      <c r="AH218" s="86">
        <v>19</v>
      </c>
      <c r="AI218" s="86">
        <v>23</v>
      </c>
      <c r="AJ218" s="86">
        <v>25</v>
      </c>
      <c r="AK218" s="86">
        <v>29</v>
      </c>
      <c r="AL218" s="86"/>
      <c r="AM218" s="86"/>
      <c r="AN218" s="86"/>
      <c r="AO218" s="86"/>
      <c r="AP218" s="86"/>
    </row>
    <row r="219" spans="1:42" x14ac:dyDescent="0.2">
      <c r="A219" s="122">
        <f t="shared" si="3"/>
        <v>491</v>
      </c>
      <c r="B219" s="122"/>
      <c r="C219" s="92" t="s">
        <v>87</v>
      </c>
      <c r="D219" s="92">
        <v>77</v>
      </c>
      <c r="E219" s="92">
        <v>1276.5</v>
      </c>
      <c r="F219" s="92">
        <v>10</v>
      </c>
      <c r="G219" s="92">
        <v>2016</v>
      </c>
      <c r="H219" s="86" t="s">
        <v>133</v>
      </c>
      <c r="I219" s="86">
        <v>16</v>
      </c>
      <c r="J219" s="86">
        <v>16</v>
      </c>
      <c r="K219" s="86">
        <v>16</v>
      </c>
      <c r="L219" s="86">
        <v>14</v>
      </c>
      <c r="M219" s="86">
        <v>16</v>
      </c>
      <c r="N219" s="86">
        <v>13</v>
      </c>
      <c r="O219" s="86">
        <v>15</v>
      </c>
      <c r="P219" s="86">
        <v>14</v>
      </c>
      <c r="Q219" s="86">
        <v>15</v>
      </c>
      <c r="R219" s="86">
        <v>16</v>
      </c>
      <c r="S219" s="86">
        <v>12</v>
      </c>
      <c r="T219" s="86">
        <v>15</v>
      </c>
      <c r="U219" s="86">
        <v>16</v>
      </c>
      <c r="V219" s="86">
        <v>15</v>
      </c>
      <c r="W219" s="86">
        <v>13</v>
      </c>
      <c r="X219" s="86">
        <v>13</v>
      </c>
      <c r="Y219" s="86">
        <v>14</v>
      </c>
      <c r="Z219" s="86">
        <v>10</v>
      </c>
      <c r="AA219" s="86">
        <v>10</v>
      </c>
      <c r="AB219" s="86">
        <v>5</v>
      </c>
      <c r="AC219" s="86">
        <v>4</v>
      </c>
      <c r="AD219" s="86">
        <v>9</v>
      </c>
      <c r="AE219" s="86"/>
      <c r="AF219" s="86"/>
      <c r="AG219" s="86"/>
      <c r="AH219" s="86">
        <v>5</v>
      </c>
      <c r="AI219" s="86">
        <v>8</v>
      </c>
      <c r="AJ219" s="86">
        <v>10</v>
      </c>
      <c r="AK219" s="86">
        <v>12</v>
      </c>
      <c r="AL219" s="86"/>
      <c r="AM219" s="86"/>
      <c r="AN219" s="86"/>
      <c r="AO219" s="86"/>
      <c r="AP219" s="86"/>
    </row>
    <row r="220" spans="1:42" x14ac:dyDescent="0.2">
      <c r="A220" s="122">
        <v>499</v>
      </c>
      <c r="B220" s="122"/>
      <c r="C220" s="92" t="s">
        <v>205</v>
      </c>
      <c r="D220" s="92">
        <v>77</v>
      </c>
      <c r="E220" s="92">
        <v>1276.5</v>
      </c>
      <c r="F220" s="92">
        <v>10</v>
      </c>
      <c r="G220" s="92">
        <v>2016</v>
      </c>
      <c r="H220" s="123" t="s">
        <v>130</v>
      </c>
      <c r="I220" s="123">
        <v>31</v>
      </c>
      <c r="J220" s="123">
        <v>33</v>
      </c>
      <c r="K220" s="123">
        <v>23</v>
      </c>
      <c r="L220" s="123">
        <v>32</v>
      </c>
      <c r="M220" s="123">
        <v>30</v>
      </c>
      <c r="N220" s="123">
        <v>28</v>
      </c>
      <c r="O220" s="123">
        <v>30</v>
      </c>
      <c r="P220" s="123">
        <v>21</v>
      </c>
      <c r="Q220" s="123">
        <v>30</v>
      </c>
      <c r="R220" s="123">
        <v>27</v>
      </c>
      <c r="S220" s="123">
        <v>13</v>
      </c>
      <c r="T220" s="123">
        <v>20</v>
      </c>
      <c r="U220" s="123">
        <v>5</v>
      </c>
      <c r="V220" s="123">
        <v>5</v>
      </c>
      <c r="W220" s="123">
        <v>8</v>
      </c>
      <c r="X220" s="123">
        <v>17</v>
      </c>
      <c r="Y220" s="123">
        <v>24</v>
      </c>
      <c r="Z220" s="123">
        <v>29</v>
      </c>
      <c r="AA220" s="123">
        <v>28</v>
      </c>
      <c r="AB220" s="123">
        <v>20</v>
      </c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</row>
    <row r="221" spans="1:42" x14ac:dyDescent="0.2">
      <c r="A221" s="122">
        <f t="shared" si="3"/>
        <v>499</v>
      </c>
      <c r="B221" s="122"/>
      <c r="C221" s="92" t="s">
        <v>205</v>
      </c>
      <c r="D221" s="92">
        <v>77</v>
      </c>
      <c r="E221" s="92">
        <v>1276.5</v>
      </c>
      <c r="F221" s="92">
        <v>10</v>
      </c>
      <c r="G221" s="92">
        <v>2016</v>
      </c>
      <c r="H221" s="123" t="s">
        <v>133</v>
      </c>
      <c r="I221" s="123">
        <v>12</v>
      </c>
      <c r="J221" s="123">
        <v>13</v>
      </c>
      <c r="K221" s="123">
        <v>11</v>
      </c>
      <c r="L221" s="123">
        <v>11</v>
      </c>
      <c r="M221" s="123">
        <v>10</v>
      </c>
      <c r="N221" s="123">
        <v>10</v>
      </c>
      <c r="O221" s="123">
        <v>12</v>
      </c>
      <c r="P221" s="123">
        <v>7</v>
      </c>
      <c r="Q221" s="123">
        <v>12</v>
      </c>
      <c r="R221" s="123">
        <v>10</v>
      </c>
      <c r="S221" s="123">
        <v>2</v>
      </c>
      <c r="T221" s="123">
        <v>6</v>
      </c>
      <c r="U221" s="123"/>
      <c r="V221" s="123"/>
      <c r="W221" s="123"/>
      <c r="X221" s="123">
        <v>2</v>
      </c>
      <c r="Y221" s="123">
        <v>7</v>
      </c>
      <c r="Z221" s="123">
        <v>11</v>
      </c>
      <c r="AA221" s="123">
        <v>10</v>
      </c>
      <c r="AB221" s="123">
        <v>7</v>
      </c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</row>
    <row r="222" spans="1:42" x14ac:dyDescent="0.2">
      <c r="A222" s="122">
        <v>506</v>
      </c>
      <c r="B222" s="122"/>
      <c r="C222" s="92" t="s">
        <v>87</v>
      </c>
      <c r="D222" s="92">
        <v>77</v>
      </c>
      <c r="E222" s="92">
        <v>1276.5</v>
      </c>
      <c r="F222" s="92">
        <v>11</v>
      </c>
      <c r="G222" s="92">
        <v>2016</v>
      </c>
      <c r="H222" s="86" t="s">
        <v>130</v>
      </c>
      <c r="I222" s="86">
        <v>37</v>
      </c>
      <c r="J222" s="86">
        <v>40</v>
      </c>
      <c r="K222" s="86">
        <v>41</v>
      </c>
      <c r="L222" s="86">
        <v>41</v>
      </c>
      <c r="M222" s="86">
        <v>26</v>
      </c>
      <c r="N222" s="86">
        <v>35</v>
      </c>
      <c r="O222" s="86">
        <v>36</v>
      </c>
      <c r="P222" s="86">
        <v>40</v>
      </c>
      <c r="Q222" s="86">
        <v>38</v>
      </c>
      <c r="R222" s="86">
        <v>41</v>
      </c>
      <c r="S222" s="86">
        <v>42</v>
      </c>
      <c r="T222" s="86">
        <v>32</v>
      </c>
      <c r="U222" s="86">
        <v>39</v>
      </c>
      <c r="V222" s="86">
        <v>41</v>
      </c>
      <c r="W222" s="86">
        <v>36</v>
      </c>
      <c r="X222" s="86">
        <v>32</v>
      </c>
      <c r="Y222" s="86">
        <v>28</v>
      </c>
      <c r="Z222" s="86">
        <v>26</v>
      </c>
      <c r="AA222" s="86">
        <v>31</v>
      </c>
      <c r="AB222" s="86">
        <v>18</v>
      </c>
      <c r="AC222" s="86">
        <v>14</v>
      </c>
      <c r="AD222" s="86">
        <v>7</v>
      </c>
      <c r="AE222" s="86">
        <v>9</v>
      </c>
      <c r="AF222" s="86">
        <v>21</v>
      </c>
      <c r="AG222" s="86">
        <v>27</v>
      </c>
      <c r="AH222" s="86">
        <v>32</v>
      </c>
      <c r="AI222" s="86">
        <v>35</v>
      </c>
      <c r="AJ222" s="86">
        <v>40</v>
      </c>
      <c r="AK222" s="86"/>
      <c r="AL222" s="86"/>
      <c r="AM222" s="86"/>
      <c r="AN222" s="86"/>
      <c r="AO222" s="86"/>
      <c r="AP222" s="86"/>
    </row>
    <row r="223" spans="1:42" x14ac:dyDescent="0.2">
      <c r="A223" s="122">
        <f t="shared" si="3"/>
        <v>506</v>
      </c>
      <c r="B223" s="122"/>
      <c r="C223" s="92" t="s">
        <v>87</v>
      </c>
      <c r="D223" s="92">
        <v>77</v>
      </c>
      <c r="E223" s="92">
        <v>1276.5</v>
      </c>
      <c r="F223" s="92">
        <v>11</v>
      </c>
      <c r="G223" s="92">
        <v>2016</v>
      </c>
      <c r="H223" s="86" t="s">
        <v>133</v>
      </c>
      <c r="I223" s="86">
        <v>17</v>
      </c>
      <c r="J223" s="86">
        <v>19</v>
      </c>
      <c r="K223" s="86">
        <v>21</v>
      </c>
      <c r="L223" s="86">
        <v>18</v>
      </c>
      <c r="M223" s="86">
        <v>9</v>
      </c>
      <c r="N223" s="86">
        <v>19</v>
      </c>
      <c r="O223" s="86">
        <v>19</v>
      </c>
      <c r="P223" s="86">
        <v>19</v>
      </c>
      <c r="Q223" s="86">
        <v>17</v>
      </c>
      <c r="R223" s="86">
        <v>20</v>
      </c>
      <c r="S223" s="86">
        <v>19</v>
      </c>
      <c r="T223" s="86">
        <v>15</v>
      </c>
      <c r="U223" s="86">
        <v>20</v>
      </c>
      <c r="V223" s="86">
        <v>21</v>
      </c>
      <c r="W223" s="86">
        <v>19</v>
      </c>
      <c r="X223" s="86">
        <v>17</v>
      </c>
      <c r="Y223" s="86">
        <v>13</v>
      </c>
      <c r="Z223" s="86">
        <v>12</v>
      </c>
      <c r="AA223" s="86">
        <v>15</v>
      </c>
      <c r="AB223" s="86">
        <v>7</v>
      </c>
      <c r="AC223" s="86">
        <v>4</v>
      </c>
      <c r="AD223" s="86"/>
      <c r="AE223" s="86"/>
      <c r="AF223" s="86">
        <v>8</v>
      </c>
      <c r="AG223" s="86">
        <v>13</v>
      </c>
      <c r="AH223" s="86">
        <v>18</v>
      </c>
      <c r="AI223" s="86">
        <v>16</v>
      </c>
      <c r="AJ223" s="86">
        <v>18</v>
      </c>
      <c r="AK223" s="86"/>
      <c r="AL223" s="86"/>
      <c r="AM223" s="86"/>
      <c r="AN223" s="86"/>
      <c r="AO223" s="86"/>
      <c r="AP223" s="86"/>
    </row>
    <row r="224" spans="1:42" x14ac:dyDescent="0.2">
      <c r="A224" s="122">
        <v>508</v>
      </c>
      <c r="B224" s="122"/>
      <c r="C224" s="92" t="s">
        <v>205</v>
      </c>
      <c r="D224" s="92">
        <v>77</v>
      </c>
      <c r="E224" s="92">
        <v>1276.5</v>
      </c>
      <c r="F224" s="92">
        <v>11</v>
      </c>
      <c r="G224" s="92">
        <v>2016</v>
      </c>
      <c r="H224" s="123" t="s">
        <v>130</v>
      </c>
      <c r="I224" s="123">
        <v>30</v>
      </c>
      <c r="J224" s="123">
        <v>34</v>
      </c>
      <c r="K224" s="123">
        <v>20</v>
      </c>
      <c r="L224" s="123">
        <v>22</v>
      </c>
      <c r="M224" s="123">
        <v>31</v>
      </c>
      <c r="N224" s="123">
        <v>25</v>
      </c>
      <c r="O224" s="123">
        <v>35</v>
      </c>
      <c r="P224" s="123">
        <v>24</v>
      </c>
      <c r="Q224" s="123">
        <v>22</v>
      </c>
      <c r="R224" s="123">
        <v>15</v>
      </c>
      <c r="S224" s="123">
        <v>8</v>
      </c>
      <c r="T224" s="123">
        <v>12</v>
      </c>
      <c r="U224" s="123">
        <v>24</v>
      </c>
      <c r="V224" s="123">
        <v>5</v>
      </c>
      <c r="W224" s="123">
        <v>16</v>
      </c>
      <c r="X224" s="123">
        <v>30</v>
      </c>
      <c r="Y224" s="123">
        <v>26</v>
      </c>
      <c r="Z224" s="123">
        <v>35</v>
      </c>
      <c r="AA224" s="123">
        <v>33</v>
      </c>
      <c r="AB224" s="123">
        <v>35</v>
      </c>
      <c r="AC224" s="123">
        <v>28</v>
      </c>
      <c r="AD224" s="123">
        <v>27</v>
      </c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</row>
    <row r="225" spans="1:42" x14ac:dyDescent="0.2">
      <c r="A225" s="122">
        <f t="shared" si="3"/>
        <v>508</v>
      </c>
      <c r="B225" s="122"/>
      <c r="C225" s="92" t="s">
        <v>205</v>
      </c>
      <c r="D225" s="92">
        <v>77</v>
      </c>
      <c r="E225" s="92">
        <v>1276.5</v>
      </c>
      <c r="F225" s="92">
        <v>11</v>
      </c>
      <c r="G225" s="92">
        <v>2016</v>
      </c>
      <c r="H225" s="123" t="s">
        <v>133</v>
      </c>
      <c r="I225" s="123">
        <v>13</v>
      </c>
      <c r="J225" s="123">
        <v>15</v>
      </c>
      <c r="K225" s="123">
        <v>7</v>
      </c>
      <c r="L225" s="123">
        <v>10</v>
      </c>
      <c r="M225" s="123">
        <v>14</v>
      </c>
      <c r="N225" s="123">
        <v>10</v>
      </c>
      <c r="O225" s="123">
        <v>16</v>
      </c>
      <c r="P225" s="123">
        <v>13</v>
      </c>
      <c r="Q225" s="123">
        <v>8</v>
      </c>
      <c r="R225" s="123">
        <v>4</v>
      </c>
      <c r="S225" s="123"/>
      <c r="T225" s="123">
        <v>2</v>
      </c>
      <c r="U225" s="123">
        <v>10</v>
      </c>
      <c r="V225" s="123"/>
      <c r="W225" s="123">
        <v>5</v>
      </c>
      <c r="X225" s="123">
        <v>15</v>
      </c>
      <c r="Y225" s="123">
        <v>10</v>
      </c>
      <c r="Z225" s="123">
        <v>16</v>
      </c>
      <c r="AA225" s="123">
        <v>15</v>
      </c>
      <c r="AB225" s="123">
        <v>16</v>
      </c>
      <c r="AC225" s="123">
        <v>13</v>
      </c>
      <c r="AD225" s="123">
        <v>11</v>
      </c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</row>
    <row r="226" spans="1:42" x14ac:dyDescent="0.2">
      <c r="A226" s="122">
        <v>513</v>
      </c>
      <c r="B226" s="122"/>
      <c r="C226" s="92" t="s">
        <v>87</v>
      </c>
      <c r="D226" s="92">
        <v>77</v>
      </c>
      <c r="E226" s="92">
        <v>1276.5</v>
      </c>
      <c r="F226" s="92">
        <v>12</v>
      </c>
      <c r="G226" s="92">
        <v>2016</v>
      </c>
      <c r="H226" s="86" t="s">
        <v>130</v>
      </c>
      <c r="I226" s="86">
        <v>31</v>
      </c>
      <c r="J226" s="86">
        <v>37</v>
      </c>
      <c r="K226" s="86">
        <v>28</v>
      </c>
      <c r="L226" s="86">
        <v>34</v>
      </c>
      <c r="M226" s="86">
        <v>24</v>
      </c>
      <c r="N226" s="86">
        <v>37</v>
      </c>
      <c r="O226" s="86">
        <v>30</v>
      </c>
      <c r="P226" s="86">
        <v>19</v>
      </c>
      <c r="Q226" s="86">
        <v>20</v>
      </c>
      <c r="R226" s="86">
        <v>9</v>
      </c>
      <c r="S226" s="86">
        <v>8</v>
      </c>
      <c r="T226" s="86">
        <v>13</v>
      </c>
      <c r="U226" s="86">
        <v>15</v>
      </c>
      <c r="V226" s="86">
        <v>8</v>
      </c>
      <c r="W226" s="86">
        <v>2</v>
      </c>
      <c r="X226" s="86">
        <v>28</v>
      </c>
      <c r="Y226" s="86">
        <v>20</v>
      </c>
      <c r="Z226" s="86">
        <v>30</v>
      </c>
      <c r="AA226" s="86">
        <v>33</v>
      </c>
      <c r="AB226" s="86">
        <v>34</v>
      </c>
      <c r="AC226" s="86">
        <v>24</v>
      </c>
      <c r="AD226" s="86">
        <v>37</v>
      </c>
      <c r="AE226" s="86">
        <v>30</v>
      </c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</row>
    <row r="227" spans="1:42" x14ac:dyDescent="0.2">
      <c r="A227" s="122">
        <f t="shared" si="3"/>
        <v>513</v>
      </c>
      <c r="B227" s="122"/>
      <c r="C227" s="92" t="s">
        <v>87</v>
      </c>
      <c r="D227" s="92">
        <v>77</v>
      </c>
      <c r="E227" s="92">
        <v>1276.5</v>
      </c>
      <c r="F227" s="92">
        <v>12</v>
      </c>
      <c r="G227" s="92">
        <v>2016</v>
      </c>
      <c r="H227" s="86" t="s">
        <v>133</v>
      </c>
      <c r="I227" s="86">
        <v>17</v>
      </c>
      <c r="J227" s="86">
        <v>17</v>
      </c>
      <c r="K227" s="86">
        <v>12</v>
      </c>
      <c r="L227" s="86">
        <v>16</v>
      </c>
      <c r="M227" s="86">
        <v>9</v>
      </c>
      <c r="N227" s="86">
        <v>14</v>
      </c>
      <c r="O227" s="86">
        <v>14</v>
      </c>
      <c r="P227" s="86">
        <v>7</v>
      </c>
      <c r="Q227" s="86">
        <v>8</v>
      </c>
      <c r="R227" s="86">
        <v>2</v>
      </c>
      <c r="S227" s="86"/>
      <c r="T227" s="86">
        <v>3</v>
      </c>
      <c r="U227" s="86">
        <v>4</v>
      </c>
      <c r="V227" s="86"/>
      <c r="W227" s="86"/>
      <c r="X227" s="86">
        <v>11</v>
      </c>
      <c r="Y227" s="86">
        <v>7</v>
      </c>
      <c r="Z227" s="86">
        <v>14</v>
      </c>
      <c r="AA227" s="86">
        <v>16</v>
      </c>
      <c r="AB227" s="86">
        <v>16</v>
      </c>
      <c r="AC227" s="86">
        <v>10</v>
      </c>
      <c r="AD227" s="86">
        <v>15</v>
      </c>
      <c r="AE227" s="86">
        <v>14</v>
      </c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</row>
    <row r="228" spans="1:42" x14ac:dyDescent="0.2">
      <c r="A228" s="122">
        <v>515</v>
      </c>
      <c r="B228" s="122"/>
      <c r="C228" s="92" t="s">
        <v>205</v>
      </c>
      <c r="D228" s="92">
        <v>77</v>
      </c>
      <c r="E228" s="92">
        <v>1276.5</v>
      </c>
      <c r="F228" s="92">
        <v>12</v>
      </c>
      <c r="G228" s="92">
        <v>2016</v>
      </c>
      <c r="H228" s="123" t="s">
        <v>130</v>
      </c>
      <c r="I228" s="123">
        <v>27</v>
      </c>
      <c r="J228" s="123">
        <v>34</v>
      </c>
      <c r="K228" s="123">
        <v>29</v>
      </c>
      <c r="L228" s="123">
        <v>30</v>
      </c>
      <c r="M228" s="123">
        <v>28</v>
      </c>
      <c r="N228" s="123">
        <v>34</v>
      </c>
      <c r="O228" s="123">
        <v>25</v>
      </c>
      <c r="P228" s="123">
        <v>30</v>
      </c>
      <c r="Q228" s="123">
        <v>32</v>
      </c>
      <c r="R228" s="123">
        <v>28</v>
      </c>
      <c r="S228" s="123">
        <v>20</v>
      </c>
      <c r="T228" s="123">
        <v>25</v>
      </c>
      <c r="U228" s="123">
        <v>19</v>
      </c>
      <c r="V228" s="123">
        <v>18</v>
      </c>
      <c r="W228" s="123">
        <v>21</v>
      </c>
      <c r="X228" s="123">
        <v>11</v>
      </c>
      <c r="Y228" s="123">
        <v>8</v>
      </c>
      <c r="Z228" s="123">
        <v>5</v>
      </c>
      <c r="AA228" s="123">
        <v>5</v>
      </c>
      <c r="AB228" s="123">
        <v>2</v>
      </c>
      <c r="AC228" s="123">
        <v>16</v>
      </c>
      <c r="AD228" s="123">
        <v>18</v>
      </c>
      <c r="AE228" s="123">
        <v>22</v>
      </c>
      <c r="AF228" s="123">
        <v>28</v>
      </c>
      <c r="AG228" s="123">
        <v>31</v>
      </c>
      <c r="AH228" s="123">
        <v>31</v>
      </c>
      <c r="AI228" s="123">
        <v>22</v>
      </c>
      <c r="AJ228" s="123">
        <v>27</v>
      </c>
      <c r="AK228" s="123"/>
      <c r="AL228" s="123"/>
      <c r="AM228" s="123"/>
      <c r="AN228" s="123"/>
      <c r="AO228" s="123"/>
      <c r="AP228" s="123"/>
    </row>
    <row r="229" spans="1:42" x14ac:dyDescent="0.2">
      <c r="A229" s="122">
        <f t="shared" si="3"/>
        <v>515</v>
      </c>
      <c r="B229" s="122"/>
      <c r="C229" s="92" t="s">
        <v>205</v>
      </c>
      <c r="D229" s="92">
        <v>77</v>
      </c>
      <c r="E229" s="92">
        <v>1276.5</v>
      </c>
      <c r="F229" s="92">
        <v>12</v>
      </c>
      <c r="G229" s="92">
        <v>2016</v>
      </c>
      <c r="H229" s="123" t="s">
        <v>133</v>
      </c>
      <c r="I229" s="123">
        <v>12</v>
      </c>
      <c r="J229" s="123">
        <v>14</v>
      </c>
      <c r="K229" s="123">
        <v>12</v>
      </c>
      <c r="L229" s="123">
        <v>12</v>
      </c>
      <c r="M229" s="123">
        <v>10</v>
      </c>
      <c r="N229" s="123">
        <v>14</v>
      </c>
      <c r="O229" s="123">
        <v>10</v>
      </c>
      <c r="P229" s="123">
        <v>11</v>
      </c>
      <c r="Q229" s="123">
        <v>13</v>
      </c>
      <c r="R229" s="123">
        <v>12</v>
      </c>
      <c r="S229" s="123">
        <v>9</v>
      </c>
      <c r="T229" s="123">
        <v>9</v>
      </c>
      <c r="U229" s="123">
        <v>7</v>
      </c>
      <c r="V229" s="123">
        <v>5</v>
      </c>
      <c r="W229" s="123">
        <v>6</v>
      </c>
      <c r="X229" s="123">
        <v>2</v>
      </c>
      <c r="Y229" s="123"/>
      <c r="Z229" s="123"/>
      <c r="AA229" s="123"/>
      <c r="AB229" s="123"/>
      <c r="AC229" s="123">
        <v>3</v>
      </c>
      <c r="AD229" s="123">
        <v>5</v>
      </c>
      <c r="AE229" s="123">
        <v>8</v>
      </c>
      <c r="AF229" s="123">
        <v>12</v>
      </c>
      <c r="AG229" s="123">
        <v>13</v>
      </c>
      <c r="AH229" s="123">
        <v>12</v>
      </c>
      <c r="AI229" s="123">
        <v>9</v>
      </c>
      <c r="AJ229" s="123">
        <v>12</v>
      </c>
      <c r="AK229" s="123"/>
      <c r="AL229" s="123"/>
      <c r="AM229" s="123"/>
      <c r="AN229" s="123"/>
      <c r="AO229" s="123"/>
      <c r="AP229" s="123"/>
    </row>
    <row r="230" spans="1:42" x14ac:dyDescent="0.2">
      <c r="A230" s="122">
        <v>525</v>
      </c>
      <c r="B230" s="122"/>
      <c r="C230" s="92" t="s">
        <v>87</v>
      </c>
      <c r="D230" s="92">
        <v>77</v>
      </c>
      <c r="E230" s="92">
        <v>1276.5</v>
      </c>
      <c r="F230" s="92">
        <v>13</v>
      </c>
      <c r="G230" s="92">
        <v>2016</v>
      </c>
      <c r="H230" s="86" t="s">
        <v>130</v>
      </c>
      <c r="I230" s="86">
        <v>28</v>
      </c>
      <c r="J230" s="86">
        <v>32</v>
      </c>
      <c r="K230" s="86">
        <v>26</v>
      </c>
      <c r="L230" s="86">
        <v>23</v>
      </c>
      <c r="M230" s="86">
        <v>22</v>
      </c>
      <c r="N230" s="86">
        <v>28</v>
      </c>
      <c r="O230" s="86">
        <v>30</v>
      </c>
      <c r="P230" s="86">
        <v>17</v>
      </c>
      <c r="Q230" s="86">
        <v>20</v>
      </c>
      <c r="R230" s="86">
        <v>9</v>
      </c>
      <c r="S230" s="86">
        <v>6</v>
      </c>
      <c r="T230" s="86">
        <v>3</v>
      </c>
      <c r="U230" s="86">
        <v>4</v>
      </c>
      <c r="V230" s="86">
        <v>14</v>
      </c>
      <c r="W230" s="86">
        <v>20</v>
      </c>
      <c r="X230" s="86">
        <v>26</v>
      </c>
      <c r="Y230" s="86">
        <v>29</v>
      </c>
      <c r="Z230" s="86">
        <v>21</v>
      </c>
      <c r="AA230" s="86">
        <v>19</v>
      </c>
      <c r="AB230" s="86">
        <v>25</v>
      </c>
      <c r="AC230" s="86">
        <v>27</v>
      </c>
      <c r="AD230" s="86">
        <v>32</v>
      </c>
      <c r="AE230" s="86">
        <v>23</v>
      </c>
      <c r="AF230" s="86">
        <v>27</v>
      </c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</row>
    <row r="231" spans="1:42" x14ac:dyDescent="0.2">
      <c r="A231" s="122">
        <f t="shared" si="3"/>
        <v>525</v>
      </c>
      <c r="B231" s="122"/>
      <c r="C231" s="92" t="s">
        <v>87</v>
      </c>
      <c r="D231" s="92">
        <v>77</v>
      </c>
      <c r="E231" s="92">
        <v>1276.5</v>
      </c>
      <c r="F231" s="92">
        <v>13</v>
      </c>
      <c r="G231" s="92">
        <v>2016</v>
      </c>
      <c r="H231" s="86" t="s">
        <v>133</v>
      </c>
      <c r="I231" s="86">
        <v>12</v>
      </c>
      <c r="J231" s="86">
        <v>15</v>
      </c>
      <c r="K231" s="86">
        <v>12</v>
      </c>
      <c r="L231" s="86">
        <v>10</v>
      </c>
      <c r="M231" s="86">
        <v>10</v>
      </c>
      <c r="N231" s="86">
        <v>13</v>
      </c>
      <c r="O231" s="86">
        <v>15</v>
      </c>
      <c r="P231" s="86">
        <v>6</v>
      </c>
      <c r="Q231" s="86">
        <v>8</v>
      </c>
      <c r="R231" s="86">
        <v>2</v>
      </c>
      <c r="S231" s="86"/>
      <c r="T231" s="86"/>
      <c r="U231" s="86"/>
      <c r="V231" s="86">
        <v>5</v>
      </c>
      <c r="W231" s="86">
        <v>9</v>
      </c>
      <c r="X231" s="86">
        <v>12</v>
      </c>
      <c r="Y231" s="86">
        <v>14</v>
      </c>
      <c r="Z231" s="86">
        <v>9</v>
      </c>
      <c r="AA231" s="86">
        <v>9</v>
      </c>
      <c r="AB231" s="86">
        <v>12</v>
      </c>
      <c r="AC231" s="86">
        <v>13</v>
      </c>
      <c r="AD231" s="86">
        <v>15</v>
      </c>
      <c r="AE231" s="86">
        <v>9</v>
      </c>
      <c r="AF231" s="86">
        <v>10</v>
      </c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</row>
    <row r="232" spans="1:42" x14ac:dyDescent="0.2">
      <c r="A232" s="122">
        <v>526</v>
      </c>
      <c r="B232" s="122"/>
      <c r="C232" s="92" t="s">
        <v>205</v>
      </c>
      <c r="D232" s="92">
        <v>77</v>
      </c>
      <c r="E232" s="92">
        <v>1276.5</v>
      </c>
      <c r="F232" s="92">
        <v>13</v>
      </c>
      <c r="G232" s="92">
        <v>2016</v>
      </c>
      <c r="H232" s="123" t="s">
        <v>130</v>
      </c>
      <c r="I232" s="123">
        <v>18</v>
      </c>
      <c r="J232" s="123">
        <v>31</v>
      </c>
      <c r="K232" s="123">
        <v>29</v>
      </c>
      <c r="L232" s="123">
        <v>27</v>
      </c>
      <c r="M232" s="123">
        <v>24</v>
      </c>
      <c r="N232" s="123">
        <v>28</v>
      </c>
      <c r="O232" s="123">
        <v>30</v>
      </c>
      <c r="P232" s="123">
        <v>31</v>
      </c>
      <c r="Q232" s="123">
        <v>24</v>
      </c>
      <c r="R232" s="123">
        <v>16</v>
      </c>
      <c r="S232" s="123">
        <v>13</v>
      </c>
      <c r="T232" s="123">
        <v>3</v>
      </c>
      <c r="U232" s="123">
        <v>5</v>
      </c>
      <c r="V232" s="123">
        <v>3</v>
      </c>
      <c r="W232" s="123">
        <v>22</v>
      </c>
      <c r="X232" s="123">
        <v>19</v>
      </c>
      <c r="Y232" s="123">
        <v>26</v>
      </c>
      <c r="Z232" s="123">
        <v>32</v>
      </c>
      <c r="AA232" s="123">
        <v>37</v>
      </c>
      <c r="AB232" s="123">
        <v>30</v>
      </c>
      <c r="AC232" s="123">
        <v>26</v>
      </c>
      <c r="AD232" s="123">
        <v>33</v>
      </c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</row>
    <row r="233" spans="1:42" x14ac:dyDescent="0.2">
      <c r="A233" s="122">
        <f t="shared" si="3"/>
        <v>526</v>
      </c>
      <c r="B233" s="122"/>
      <c r="C233" s="92" t="s">
        <v>205</v>
      </c>
      <c r="D233" s="92">
        <v>77</v>
      </c>
      <c r="E233" s="92">
        <v>1276.5</v>
      </c>
      <c r="F233" s="92">
        <v>13</v>
      </c>
      <c r="G233" s="92">
        <v>2016</v>
      </c>
      <c r="H233" s="123" t="s">
        <v>133</v>
      </c>
      <c r="I233" s="123">
        <v>5</v>
      </c>
      <c r="J233" s="123">
        <v>13</v>
      </c>
      <c r="K233" s="123">
        <v>12</v>
      </c>
      <c r="L233" s="123">
        <v>10</v>
      </c>
      <c r="M233" s="123">
        <v>5</v>
      </c>
      <c r="N233" s="123">
        <v>10</v>
      </c>
      <c r="O233" s="123">
        <v>12</v>
      </c>
      <c r="P233" s="123">
        <v>12</v>
      </c>
      <c r="Q233" s="123">
        <v>13</v>
      </c>
      <c r="R233" s="123">
        <v>5</v>
      </c>
      <c r="S233" s="123">
        <v>2</v>
      </c>
      <c r="T233" s="123"/>
      <c r="U233" s="123"/>
      <c r="V233" s="123"/>
      <c r="W233" s="123">
        <v>7</v>
      </c>
      <c r="X233" s="123">
        <v>5</v>
      </c>
      <c r="Y233" s="123">
        <v>12</v>
      </c>
      <c r="Z233" s="123">
        <v>14</v>
      </c>
      <c r="AA233" s="123">
        <v>17</v>
      </c>
      <c r="AB233" s="123">
        <v>12</v>
      </c>
      <c r="AC233" s="123">
        <v>11</v>
      </c>
      <c r="AD233" s="123">
        <v>12</v>
      </c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</row>
    <row r="234" spans="1:42" x14ac:dyDescent="0.2">
      <c r="A234" s="122">
        <v>537</v>
      </c>
      <c r="B234" s="122"/>
      <c r="C234" s="92" t="s">
        <v>205</v>
      </c>
      <c r="D234" s="92">
        <v>77</v>
      </c>
      <c r="E234" s="92">
        <v>1276.5</v>
      </c>
      <c r="F234" s="92">
        <v>14</v>
      </c>
      <c r="G234" s="92">
        <v>2016</v>
      </c>
      <c r="H234" s="86" t="s">
        <v>130</v>
      </c>
      <c r="I234" s="86">
        <v>20</v>
      </c>
      <c r="J234" s="86">
        <v>28</v>
      </c>
      <c r="K234" s="86">
        <v>28</v>
      </c>
      <c r="L234" s="86">
        <v>25</v>
      </c>
      <c r="M234" s="86">
        <v>23</v>
      </c>
      <c r="N234" s="86">
        <v>20</v>
      </c>
      <c r="O234" s="86">
        <v>25</v>
      </c>
      <c r="P234" s="86">
        <v>26</v>
      </c>
      <c r="Q234" s="86">
        <v>20</v>
      </c>
      <c r="R234" s="86">
        <v>27</v>
      </c>
      <c r="S234" s="86">
        <v>27</v>
      </c>
      <c r="T234" s="86">
        <v>23</v>
      </c>
      <c r="U234" s="86">
        <v>16</v>
      </c>
      <c r="V234" s="86">
        <v>26</v>
      </c>
      <c r="W234" s="86">
        <v>25</v>
      </c>
      <c r="X234" s="86">
        <v>15</v>
      </c>
      <c r="Y234" s="86">
        <v>25</v>
      </c>
      <c r="Z234" s="86">
        <v>27</v>
      </c>
      <c r="AA234" s="86">
        <v>25</v>
      </c>
      <c r="AB234" s="86">
        <v>19</v>
      </c>
      <c r="AC234" s="86">
        <v>17</v>
      </c>
      <c r="AD234" s="86">
        <v>20</v>
      </c>
      <c r="AE234" s="86">
        <v>17</v>
      </c>
      <c r="AF234" s="86">
        <v>15</v>
      </c>
      <c r="AG234" s="86">
        <v>15</v>
      </c>
      <c r="AH234" s="86">
        <v>11</v>
      </c>
      <c r="AI234" s="86">
        <v>5</v>
      </c>
      <c r="AJ234" s="86">
        <v>4</v>
      </c>
      <c r="AK234" s="86">
        <v>5</v>
      </c>
      <c r="AL234" s="86">
        <v>12</v>
      </c>
      <c r="AM234" s="86"/>
      <c r="AN234" s="86"/>
      <c r="AO234" s="86"/>
      <c r="AP234" s="86"/>
    </row>
    <row r="235" spans="1:42" x14ac:dyDescent="0.2">
      <c r="A235" s="122">
        <f t="shared" si="3"/>
        <v>537</v>
      </c>
      <c r="B235" s="122"/>
      <c r="C235" s="92" t="s">
        <v>205</v>
      </c>
      <c r="D235" s="92">
        <v>77</v>
      </c>
      <c r="E235" s="92">
        <v>1276.5</v>
      </c>
      <c r="F235" s="92">
        <v>14</v>
      </c>
      <c r="G235" s="92">
        <v>2016</v>
      </c>
      <c r="H235" s="86" t="s">
        <v>133</v>
      </c>
      <c r="I235" s="86">
        <v>8</v>
      </c>
      <c r="J235" s="86">
        <v>13</v>
      </c>
      <c r="K235" s="86">
        <v>13</v>
      </c>
      <c r="L235" s="86">
        <v>10</v>
      </c>
      <c r="M235" s="86">
        <v>9</v>
      </c>
      <c r="N235" s="86">
        <v>7</v>
      </c>
      <c r="O235" s="86">
        <v>11</v>
      </c>
      <c r="P235" s="86">
        <v>12</v>
      </c>
      <c r="Q235" s="86">
        <v>10</v>
      </c>
      <c r="R235" s="86">
        <v>13</v>
      </c>
      <c r="S235" s="86">
        <v>12</v>
      </c>
      <c r="T235" s="86">
        <v>11</v>
      </c>
      <c r="U235" s="86">
        <v>7</v>
      </c>
      <c r="V235" s="86">
        <v>13</v>
      </c>
      <c r="W235" s="86">
        <v>11</v>
      </c>
      <c r="X235" s="86">
        <v>10</v>
      </c>
      <c r="Y235" s="86">
        <v>12</v>
      </c>
      <c r="Z235" s="86">
        <v>13</v>
      </c>
      <c r="AA235" s="86">
        <v>12</v>
      </c>
      <c r="AB235" s="86">
        <v>10</v>
      </c>
      <c r="AC235" s="86">
        <v>7</v>
      </c>
      <c r="AD235" s="86">
        <v>8</v>
      </c>
      <c r="AE235" s="86">
        <v>6</v>
      </c>
      <c r="AF235" s="86">
        <v>5</v>
      </c>
      <c r="AG235" s="86">
        <v>5</v>
      </c>
      <c r="AH235" s="86">
        <v>3</v>
      </c>
      <c r="AI235" s="86"/>
      <c r="AJ235" s="86"/>
      <c r="AK235" s="86"/>
      <c r="AL235" s="86">
        <v>2</v>
      </c>
      <c r="AM235" s="86"/>
      <c r="AN235" s="86"/>
      <c r="AO235" s="86"/>
      <c r="AP235" s="86"/>
    </row>
    <row r="236" spans="1:42" x14ac:dyDescent="0.2">
      <c r="A236" s="122">
        <v>539</v>
      </c>
      <c r="B236" s="122"/>
      <c r="C236" s="92" t="s">
        <v>87</v>
      </c>
      <c r="D236" s="92">
        <v>77</v>
      </c>
      <c r="E236" s="92">
        <v>1276.5</v>
      </c>
      <c r="F236" s="92">
        <v>14</v>
      </c>
      <c r="G236" s="92">
        <v>2016</v>
      </c>
      <c r="H236" s="123" t="s">
        <v>130</v>
      </c>
      <c r="I236" s="123">
        <v>27</v>
      </c>
      <c r="J236" s="123">
        <v>34</v>
      </c>
      <c r="K236" s="123">
        <v>35</v>
      </c>
      <c r="L236" s="123">
        <v>31</v>
      </c>
      <c r="M236" s="123">
        <v>32</v>
      </c>
      <c r="N236" s="123">
        <v>32</v>
      </c>
      <c r="O236" s="123">
        <v>26</v>
      </c>
      <c r="P236" s="123">
        <v>26</v>
      </c>
      <c r="Q236" s="123">
        <v>19</v>
      </c>
      <c r="R236" s="123">
        <v>12</v>
      </c>
      <c r="S236" s="123">
        <v>4</v>
      </c>
      <c r="T236" s="123">
        <v>5</v>
      </c>
      <c r="U236" s="123">
        <v>19</v>
      </c>
      <c r="V236" s="123">
        <v>30</v>
      </c>
      <c r="W236" s="123">
        <v>32</v>
      </c>
      <c r="X236" s="123">
        <v>30</v>
      </c>
      <c r="Y236" s="123">
        <v>38</v>
      </c>
      <c r="Z236" s="123">
        <v>36</v>
      </c>
      <c r="AA236" s="123">
        <v>23</v>
      </c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</row>
    <row r="237" spans="1:42" x14ac:dyDescent="0.2">
      <c r="A237" s="122">
        <f t="shared" si="3"/>
        <v>539</v>
      </c>
      <c r="B237" s="122"/>
      <c r="C237" s="92" t="s">
        <v>87</v>
      </c>
      <c r="D237" s="92">
        <v>77</v>
      </c>
      <c r="E237" s="92">
        <v>1276.5</v>
      </c>
      <c r="F237" s="92">
        <v>14</v>
      </c>
      <c r="G237" s="92">
        <v>2016</v>
      </c>
      <c r="H237" s="123" t="s">
        <v>133</v>
      </c>
      <c r="I237" s="123">
        <v>11</v>
      </c>
      <c r="J237" s="123">
        <v>12</v>
      </c>
      <c r="K237" s="123">
        <v>18</v>
      </c>
      <c r="L237" s="123">
        <v>15</v>
      </c>
      <c r="M237" s="123">
        <v>12</v>
      </c>
      <c r="N237" s="123">
        <v>15</v>
      </c>
      <c r="O237" s="123">
        <v>12</v>
      </c>
      <c r="P237" s="123">
        <v>9</v>
      </c>
      <c r="Q237" s="123">
        <v>7</v>
      </c>
      <c r="R237" s="123">
        <v>4</v>
      </c>
      <c r="S237" s="123"/>
      <c r="T237" s="123"/>
      <c r="U237" s="123">
        <v>5</v>
      </c>
      <c r="V237" s="123">
        <v>15</v>
      </c>
      <c r="W237" s="123">
        <v>16</v>
      </c>
      <c r="X237" s="123">
        <v>13</v>
      </c>
      <c r="Y237" s="123">
        <v>20</v>
      </c>
      <c r="Z237" s="123">
        <v>17</v>
      </c>
      <c r="AA237" s="123">
        <v>7</v>
      </c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</row>
    <row r="238" spans="1:42" x14ac:dyDescent="0.2">
      <c r="A238" s="122">
        <v>541</v>
      </c>
      <c r="B238" s="122"/>
      <c r="C238" s="92" t="s">
        <v>205</v>
      </c>
      <c r="D238" s="92">
        <v>77</v>
      </c>
      <c r="E238" s="92">
        <v>1276.5</v>
      </c>
      <c r="F238" s="92">
        <v>15</v>
      </c>
      <c r="G238" s="92">
        <v>2016</v>
      </c>
      <c r="H238" s="86" t="s">
        <v>130</v>
      </c>
      <c r="I238" s="86">
        <v>29</v>
      </c>
      <c r="J238" s="86">
        <v>31</v>
      </c>
      <c r="K238" s="86">
        <v>30</v>
      </c>
      <c r="L238" s="86">
        <v>29</v>
      </c>
      <c r="M238" s="86">
        <v>31</v>
      </c>
      <c r="N238" s="86">
        <v>29</v>
      </c>
      <c r="O238" s="86">
        <v>31</v>
      </c>
      <c r="P238" s="86">
        <v>20</v>
      </c>
      <c r="Q238" s="86">
        <v>29</v>
      </c>
      <c r="R238" s="86">
        <v>27</v>
      </c>
      <c r="S238" s="86">
        <v>33</v>
      </c>
      <c r="T238" s="86">
        <v>27</v>
      </c>
      <c r="U238" s="86">
        <v>31</v>
      </c>
      <c r="V238" s="86">
        <v>29</v>
      </c>
      <c r="W238" s="86">
        <v>27</v>
      </c>
      <c r="X238" s="86">
        <v>31</v>
      </c>
      <c r="Y238" s="86">
        <v>25</v>
      </c>
      <c r="Z238" s="86">
        <v>31</v>
      </c>
      <c r="AA238" s="86">
        <v>31</v>
      </c>
      <c r="AB238" s="86">
        <v>30</v>
      </c>
      <c r="AC238" s="86">
        <v>29</v>
      </c>
      <c r="AD238" s="86">
        <v>27</v>
      </c>
      <c r="AE238" s="86">
        <v>24</v>
      </c>
      <c r="AF238" s="86">
        <v>31</v>
      </c>
      <c r="AG238" s="86">
        <v>16</v>
      </c>
      <c r="AH238" s="86">
        <v>21</v>
      </c>
      <c r="AI238" s="86">
        <v>14</v>
      </c>
      <c r="AJ238" s="86">
        <v>5</v>
      </c>
      <c r="AK238" s="86">
        <v>8</v>
      </c>
      <c r="AL238" s="86">
        <v>16</v>
      </c>
      <c r="AM238" s="86">
        <v>22</v>
      </c>
      <c r="AN238" s="86">
        <v>25</v>
      </c>
      <c r="AO238" s="86">
        <v>25</v>
      </c>
      <c r="AP238" s="86">
        <v>30</v>
      </c>
    </row>
    <row r="239" spans="1:42" x14ac:dyDescent="0.2">
      <c r="A239" s="122">
        <f t="shared" si="3"/>
        <v>541</v>
      </c>
      <c r="B239" s="122"/>
      <c r="C239" s="92" t="s">
        <v>205</v>
      </c>
      <c r="D239" s="92">
        <v>77</v>
      </c>
      <c r="E239" s="92">
        <v>1276.5</v>
      </c>
      <c r="F239" s="92">
        <v>15</v>
      </c>
      <c r="G239" s="92">
        <v>2016</v>
      </c>
      <c r="H239" s="86" t="s">
        <v>133</v>
      </c>
      <c r="I239" s="86">
        <v>14</v>
      </c>
      <c r="J239" s="86">
        <v>14</v>
      </c>
      <c r="K239" s="86">
        <v>13</v>
      </c>
      <c r="L239" s="86">
        <v>13</v>
      </c>
      <c r="M239" s="86">
        <v>13</v>
      </c>
      <c r="N239" s="86">
        <v>11</v>
      </c>
      <c r="O239" s="86">
        <v>14</v>
      </c>
      <c r="P239" s="86">
        <v>9</v>
      </c>
      <c r="Q239" s="86">
        <v>13</v>
      </c>
      <c r="R239" s="86">
        <v>11</v>
      </c>
      <c r="S239" s="86">
        <v>15</v>
      </c>
      <c r="T239" s="86">
        <v>12</v>
      </c>
      <c r="U239" s="86">
        <v>13</v>
      </c>
      <c r="V239" s="86">
        <v>12</v>
      </c>
      <c r="W239" s="86">
        <v>13</v>
      </c>
      <c r="X239" s="86">
        <v>13</v>
      </c>
      <c r="Y239" s="86">
        <v>10</v>
      </c>
      <c r="Z239" s="86">
        <v>13</v>
      </c>
      <c r="AA239" s="86">
        <v>14</v>
      </c>
      <c r="AB239" s="86">
        <v>13</v>
      </c>
      <c r="AC239" s="86">
        <v>13</v>
      </c>
      <c r="AD239" s="86">
        <v>13</v>
      </c>
      <c r="AE239" s="86">
        <v>10</v>
      </c>
      <c r="AF239" s="86">
        <v>13</v>
      </c>
      <c r="AG239" s="86">
        <v>5</v>
      </c>
      <c r="AH239" s="86">
        <v>7</v>
      </c>
      <c r="AI239" s="86">
        <v>5</v>
      </c>
      <c r="AJ239" s="86"/>
      <c r="AK239" s="86"/>
      <c r="AL239" s="86">
        <v>3</v>
      </c>
      <c r="AM239" s="86">
        <v>9</v>
      </c>
      <c r="AN239" s="86">
        <v>11</v>
      </c>
      <c r="AO239" s="86">
        <v>11</v>
      </c>
      <c r="AP239" s="86">
        <v>15</v>
      </c>
    </row>
    <row r="240" spans="1:42" x14ac:dyDescent="0.2">
      <c r="A240" s="122">
        <v>550</v>
      </c>
      <c r="B240" s="122"/>
      <c r="C240" s="92" t="s">
        <v>87</v>
      </c>
      <c r="D240" s="92">
        <v>77</v>
      </c>
      <c r="E240" s="92">
        <v>1276.5</v>
      </c>
      <c r="F240" s="92">
        <v>15</v>
      </c>
      <c r="G240" s="92">
        <v>2016</v>
      </c>
      <c r="H240" s="123" t="s">
        <v>130</v>
      </c>
      <c r="I240" s="123">
        <v>29</v>
      </c>
      <c r="J240" s="123">
        <v>19</v>
      </c>
      <c r="K240" s="123">
        <v>24</v>
      </c>
      <c r="L240" s="123">
        <v>31</v>
      </c>
      <c r="M240" s="123">
        <v>23</v>
      </c>
      <c r="N240" s="123">
        <v>24</v>
      </c>
      <c r="O240" s="123">
        <v>17</v>
      </c>
      <c r="P240" s="123">
        <v>27</v>
      </c>
      <c r="Q240" s="123">
        <v>25</v>
      </c>
      <c r="R240" s="123">
        <v>27</v>
      </c>
      <c r="S240" s="123">
        <v>17</v>
      </c>
      <c r="T240" s="123">
        <v>21</v>
      </c>
      <c r="U240" s="123">
        <v>9</v>
      </c>
      <c r="V240" s="123">
        <v>11</v>
      </c>
      <c r="W240" s="123">
        <v>5</v>
      </c>
      <c r="X240" s="123">
        <v>2</v>
      </c>
      <c r="Y240" s="123">
        <v>5</v>
      </c>
      <c r="Z240" s="123">
        <v>13</v>
      </c>
      <c r="AA240" s="123">
        <v>26</v>
      </c>
      <c r="AB240" s="123">
        <v>22</v>
      </c>
      <c r="AC240" s="123">
        <v>29</v>
      </c>
      <c r="AD240" s="123">
        <v>26</v>
      </c>
      <c r="AE240" s="123">
        <v>25</v>
      </c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</row>
    <row r="241" spans="1:42" x14ac:dyDescent="0.2">
      <c r="A241" s="123">
        <f t="shared" si="3"/>
        <v>550</v>
      </c>
      <c r="B241" s="123"/>
      <c r="C241" s="92" t="s">
        <v>87</v>
      </c>
      <c r="D241" s="92">
        <v>77</v>
      </c>
      <c r="E241" s="92">
        <v>1276.5</v>
      </c>
      <c r="F241" s="92">
        <v>15</v>
      </c>
      <c r="G241" s="92">
        <v>2016</v>
      </c>
      <c r="H241" s="123" t="s">
        <v>133</v>
      </c>
      <c r="I241" s="123">
        <v>11</v>
      </c>
      <c r="J241" s="123">
        <v>7</v>
      </c>
      <c r="K241" s="123">
        <v>10</v>
      </c>
      <c r="L241" s="123">
        <v>11</v>
      </c>
      <c r="M241" s="123">
        <v>7</v>
      </c>
      <c r="N241" s="123">
        <v>9</v>
      </c>
      <c r="O241" s="123">
        <v>5</v>
      </c>
      <c r="P241" s="123">
        <v>10</v>
      </c>
      <c r="Q241" s="123">
        <v>8</v>
      </c>
      <c r="R241" s="123">
        <v>9</v>
      </c>
      <c r="S241" s="123">
        <v>4</v>
      </c>
      <c r="T241" s="123">
        <v>6</v>
      </c>
      <c r="U241" s="123"/>
      <c r="V241" s="123"/>
      <c r="W241" s="123"/>
      <c r="X241" s="123"/>
      <c r="Y241" s="123"/>
      <c r="Z241" s="123">
        <v>2</v>
      </c>
      <c r="AA241" s="123">
        <v>10</v>
      </c>
      <c r="AB241" s="123">
        <v>7</v>
      </c>
      <c r="AC241" s="123">
        <v>11</v>
      </c>
      <c r="AD241" s="123">
        <v>11</v>
      </c>
      <c r="AE241" s="123">
        <v>8</v>
      </c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</row>
    <row r="242" spans="1:42" x14ac:dyDescent="0.2">
      <c r="A242" s="86">
        <v>403</v>
      </c>
      <c r="B242" s="86">
        <v>3</v>
      </c>
      <c r="C242" s="86" t="s">
        <v>87</v>
      </c>
      <c r="D242" s="86">
        <v>26</v>
      </c>
      <c r="E242" s="86">
        <v>414.45</v>
      </c>
      <c r="F242" s="86">
        <v>1</v>
      </c>
      <c r="G242" s="86">
        <v>2017</v>
      </c>
      <c r="H242" s="86" t="s">
        <v>133</v>
      </c>
      <c r="I242" s="86">
        <v>1</v>
      </c>
      <c r="J242" s="86">
        <v>1.2</v>
      </c>
      <c r="K242" s="86">
        <v>0.5</v>
      </c>
      <c r="L242" s="86">
        <v>1</v>
      </c>
      <c r="M242" s="86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</row>
    <row r="243" spans="1:42" x14ac:dyDescent="0.2">
      <c r="A243" s="86">
        <v>403</v>
      </c>
      <c r="B243" s="86">
        <v>3</v>
      </c>
      <c r="C243" s="86" t="s">
        <v>87</v>
      </c>
      <c r="D243" s="86">
        <v>26</v>
      </c>
      <c r="E243" s="86">
        <v>414.45</v>
      </c>
      <c r="F243" s="86">
        <v>1</v>
      </c>
      <c r="G243" s="86">
        <v>2017</v>
      </c>
      <c r="H243" s="86" t="s">
        <v>130</v>
      </c>
      <c r="I243" s="86">
        <v>4.5</v>
      </c>
      <c r="J243" s="86">
        <v>4.9000000000000004</v>
      </c>
      <c r="K243" s="86">
        <v>3.7</v>
      </c>
      <c r="L243" s="86">
        <v>4.0999999999999996</v>
      </c>
      <c r="M243" s="86">
        <v>1.1000000000000001</v>
      </c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</row>
    <row r="244" spans="1:42" x14ac:dyDescent="0.2">
      <c r="A244" s="86">
        <v>403</v>
      </c>
      <c r="B244" s="86">
        <v>3</v>
      </c>
      <c r="C244" s="86" t="s">
        <v>87</v>
      </c>
      <c r="D244" s="86">
        <v>26</v>
      </c>
      <c r="E244" s="86">
        <v>414.45</v>
      </c>
      <c r="F244" s="86">
        <v>1</v>
      </c>
      <c r="G244" s="86">
        <v>2017</v>
      </c>
      <c r="H244" s="86" t="s">
        <v>245</v>
      </c>
      <c r="I244" s="86">
        <v>2.6</v>
      </c>
      <c r="J244" s="86">
        <v>2.6</v>
      </c>
      <c r="K244" s="86">
        <v>2.2000000000000002</v>
      </c>
      <c r="L244" s="86">
        <v>2.2000000000000002</v>
      </c>
      <c r="M244" s="86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</row>
    <row r="245" spans="1:42" x14ac:dyDescent="0.2">
      <c r="A245" s="86">
        <v>404</v>
      </c>
      <c r="B245" s="86">
        <v>4</v>
      </c>
      <c r="C245" s="86" t="s">
        <v>205</v>
      </c>
      <c r="D245" s="86">
        <v>26</v>
      </c>
      <c r="E245" s="86">
        <v>414.45</v>
      </c>
      <c r="F245" s="86">
        <v>1</v>
      </c>
      <c r="G245" s="86">
        <v>2017</v>
      </c>
      <c r="H245" s="123" t="s">
        <v>133</v>
      </c>
      <c r="I245" s="123">
        <v>1.3</v>
      </c>
      <c r="J245" s="123">
        <v>1.5</v>
      </c>
      <c r="K245" s="123">
        <v>0.3</v>
      </c>
      <c r="L245" s="123"/>
      <c r="M245" s="123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</row>
    <row r="246" spans="1:42" x14ac:dyDescent="0.2">
      <c r="A246" s="86">
        <v>404</v>
      </c>
      <c r="B246" s="86">
        <v>4</v>
      </c>
      <c r="C246" s="86" t="s">
        <v>205</v>
      </c>
      <c r="D246" s="86">
        <v>26</v>
      </c>
      <c r="E246" s="86">
        <v>414.45</v>
      </c>
      <c r="F246" s="86">
        <v>1</v>
      </c>
      <c r="G246" s="86">
        <v>2017</v>
      </c>
      <c r="H246" s="123" t="s">
        <v>130</v>
      </c>
      <c r="I246" s="123">
        <v>5</v>
      </c>
      <c r="J246" s="123">
        <v>5.6</v>
      </c>
      <c r="K246" s="123">
        <v>1.8</v>
      </c>
      <c r="L246" s="123"/>
      <c r="M246" s="123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</row>
    <row r="247" spans="1:42" x14ac:dyDescent="0.2">
      <c r="A247" s="86">
        <v>404</v>
      </c>
      <c r="B247" s="86">
        <v>4</v>
      </c>
      <c r="C247" s="86" t="s">
        <v>205</v>
      </c>
      <c r="D247" s="86">
        <v>26</v>
      </c>
      <c r="E247" s="86">
        <v>414.45</v>
      </c>
      <c r="F247" s="86">
        <v>1</v>
      </c>
      <c r="G247" s="86">
        <v>2017</v>
      </c>
      <c r="H247" s="123" t="s">
        <v>245</v>
      </c>
      <c r="I247" s="123">
        <v>2</v>
      </c>
      <c r="J247" s="123">
        <v>2</v>
      </c>
      <c r="K247" s="123">
        <v>0.8</v>
      </c>
      <c r="L247" s="123"/>
      <c r="M247" s="123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</row>
    <row r="248" spans="1:42" x14ac:dyDescent="0.2">
      <c r="A248" s="89">
        <v>416</v>
      </c>
      <c r="B248" s="89">
        <v>4</v>
      </c>
      <c r="C248" s="89" t="s">
        <v>205</v>
      </c>
      <c r="D248" s="89">
        <v>26</v>
      </c>
      <c r="E248" s="86">
        <v>414.45</v>
      </c>
      <c r="F248" s="89">
        <v>2</v>
      </c>
      <c r="G248" s="86">
        <v>2017</v>
      </c>
      <c r="H248" s="86" t="s">
        <v>133</v>
      </c>
      <c r="I248" s="86">
        <v>1.5</v>
      </c>
      <c r="J248" s="86">
        <v>1.2</v>
      </c>
      <c r="K248" s="86"/>
      <c r="L248" s="86"/>
      <c r="M248" s="86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</row>
    <row r="249" spans="1:42" x14ac:dyDescent="0.2">
      <c r="A249" s="89">
        <v>416</v>
      </c>
      <c r="B249" s="89">
        <v>4</v>
      </c>
      <c r="C249" s="89" t="s">
        <v>205</v>
      </c>
      <c r="D249" s="89">
        <v>26</v>
      </c>
      <c r="E249" s="86">
        <v>414.45</v>
      </c>
      <c r="F249" s="89">
        <v>2</v>
      </c>
      <c r="G249" s="86">
        <v>2017</v>
      </c>
      <c r="H249" s="86" t="s">
        <v>130</v>
      </c>
      <c r="I249" s="86">
        <v>4.7</v>
      </c>
      <c r="J249" s="86">
        <v>4.3</v>
      </c>
      <c r="K249" s="86">
        <v>1.1000000000000001</v>
      </c>
      <c r="L249" s="86">
        <v>2.1</v>
      </c>
      <c r="M249" s="86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</row>
    <row r="250" spans="1:42" x14ac:dyDescent="0.2">
      <c r="A250" s="89">
        <v>416</v>
      </c>
      <c r="B250" s="89">
        <v>4</v>
      </c>
      <c r="C250" s="89" t="s">
        <v>205</v>
      </c>
      <c r="D250" s="89">
        <v>26</v>
      </c>
      <c r="E250" s="86">
        <v>414.45</v>
      </c>
      <c r="F250" s="89">
        <v>2</v>
      </c>
      <c r="G250" s="86">
        <v>2017</v>
      </c>
      <c r="H250" s="86" t="s">
        <v>245</v>
      </c>
      <c r="I250" s="86">
        <v>2.2000000000000002</v>
      </c>
      <c r="J250" s="86">
        <v>2.1</v>
      </c>
      <c r="K250" s="86"/>
      <c r="L250" s="86"/>
      <c r="M250" s="86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</row>
    <row r="251" spans="1:42" x14ac:dyDescent="0.2">
      <c r="A251" s="86">
        <v>420</v>
      </c>
      <c r="B251" s="86">
        <v>3</v>
      </c>
      <c r="C251" s="86" t="s">
        <v>87</v>
      </c>
      <c r="D251" s="86">
        <v>26</v>
      </c>
      <c r="E251" s="86">
        <v>414.45</v>
      </c>
      <c r="F251" s="86">
        <v>2</v>
      </c>
      <c r="G251" s="86">
        <v>2017</v>
      </c>
      <c r="H251" s="123" t="s">
        <v>133</v>
      </c>
      <c r="I251" s="123">
        <v>2</v>
      </c>
      <c r="J251" s="123">
        <v>2.5</v>
      </c>
      <c r="K251" s="123">
        <v>0.3</v>
      </c>
      <c r="L251" s="123"/>
      <c r="M251" s="123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</row>
    <row r="252" spans="1:42" x14ac:dyDescent="0.2">
      <c r="A252" s="86">
        <v>420</v>
      </c>
      <c r="B252" s="86">
        <v>3</v>
      </c>
      <c r="C252" s="86" t="s">
        <v>87</v>
      </c>
      <c r="D252" s="86">
        <v>26</v>
      </c>
      <c r="E252" s="86">
        <v>414.45</v>
      </c>
      <c r="F252" s="86">
        <v>2</v>
      </c>
      <c r="G252" s="86">
        <v>2017</v>
      </c>
      <c r="H252" s="123" t="s">
        <v>130</v>
      </c>
      <c r="I252" s="123">
        <v>6.5</v>
      </c>
      <c r="J252" s="123">
        <v>6.6</v>
      </c>
      <c r="K252" s="123">
        <v>2.5</v>
      </c>
      <c r="L252" s="123"/>
      <c r="M252" s="123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</row>
    <row r="253" spans="1:42" x14ac:dyDescent="0.2">
      <c r="A253" s="86">
        <v>420</v>
      </c>
      <c r="B253" s="86">
        <v>3</v>
      </c>
      <c r="C253" s="86" t="s">
        <v>87</v>
      </c>
      <c r="D253" s="86">
        <v>26</v>
      </c>
      <c r="E253" s="86">
        <v>414.45</v>
      </c>
      <c r="F253" s="86">
        <v>2</v>
      </c>
      <c r="G253" s="86">
        <v>2017</v>
      </c>
      <c r="H253" s="123" t="s">
        <v>245</v>
      </c>
      <c r="I253" s="123">
        <v>2.7</v>
      </c>
      <c r="J253" s="123">
        <v>3</v>
      </c>
      <c r="K253" s="123">
        <v>1.1000000000000001</v>
      </c>
      <c r="L253" s="123"/>
      <c r="M253" s="123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</row>
    <row r="254" spans="1:42" x14ac:dyDescent="0.2">
      <c r="A254" s="86">
        <v>421</v>
      </c>
      <c r="B254" s="86">
        <v>3</v>
      </c>
      <c r="C254" s="86" t="s">
        <v>87</v>
      </c>
      <c r="D254" s="86">
        <v>26</v>
      </c>
      <c r="E254" s="86">
        <v>414.45</v>
      </c>
      <c r="F254" s="86">
        <v>3</v>
      </c>
      <c r="G254" s="86">
        <v>2017</v>
      </c>
      <c r="H254" s="86" t="s">
        <v>133</v>
      </c>
      <c r="I254" s="86">
        <v>3.2</v>
      </c>
      <c r="J254" s="86">
        <v>3.5</v>
      </c>
      <c r="K254" s="86">
        <v>2</v>
      </c>
      <c r="L254" s="86">
        <v>1</v>
      </c>
      <c r="M254" s="86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</row>
    <row r="255" spans="1:42" x14ac:dyDescent="0.2">
      <c r="A255" s="86">
        <v>421</v>
      </c>
      <c r="B255" s="86">
        <v>3</v>
      </c>
      <c r="C255" s="86" t="s">
        <v>87</v>
      </c>
      <c r="D255" s="86">
        <v>26</v>
      </c>
      <c r="E255" s="86">
        <v>414.45</v>
      </c>
      <c r="F255" s="86">
        <v>3</v>
      </c>
      <c r="G255" s="86">
        <v>2017</v>
      </c>
      <c r="H255" s="86" t="s">
        <v>130</v>
      </c>
      <c r="I255" s="86">
        <v>9</v>
      </c>
      <c r="J255" s="86">
        <v>9.3000000000000007</v>
      </c>
      <c r="K255" s="86">
        <v>6.1</v>
      </c>
      <c r="L255" s="86">
        <v>4.2</v>
      </c>
      <c r="M255" s="86">
        <v>1.7</v>
      </c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</row>
    <row r="256" spans="1:42" x14ac:dyDescent="0.2">
      <c r="A256" s="86">
        <v>421</v>
      </c>
      <c r="B256" s="86">
        <v>3</v>
      </c>
      <c r="C256" s="86" t="s">
        <v>87</v>
      </c>
      <c r="D256" s="86">
        <v>26</v>
      </c>
      <c r="E256" s="86">
        <v>414.45</v>
      </c>
      <c r="F256" s="86">
        <v>3</v>
      </c>
      <c r="G256" s="86">
        <v>2017</v>
      </c>
      <c r="H256" s="86" t="s">
        <v>245</v>
      </c>
      <c r="I256" s="86">
        <v>4.0999999999999996</v>
      </c>
      <c r="J256" s="86">
        <v>3.9</v>
      </c>
      <c r="K256" s="86">
        <v>2.9</v>
      </c>
      <c r="L256" s="86">
        <v>2.6</v>
      </c>
      <c r="M256" s="86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</row>
    <row r="257" spans="1:42" x14ac:dyDescent="0.2">
      <c r="A257" s="86">
        <v>422</v>
      </c>
      <c r="B257" s="86">
        <v>4</v>
      </c>
      <c r="C257" s="86" t="s">
        <v>205</v>
      </c>
      <c r="D257" s="86">
        <v>26</v>
      </c>
      <c r="E257" s="86">
        <v>414.45</v>
      </c>
      <c r="F257" s="86">
        <v>3</v>
      </c>
      <c r="G257" s="86">
        <v>2017</v>
      </c>
      <c r="H257" s="123" t="s">
        <v>133</v>
      </c>
      <c r="I257" s="123">
        <v>1.5</v>
      </c>
      <c r="J257" s="123">
        <v>2</v>
      </c>
      <c r="K257" s="123">
        <v>0.3</v>
      </c>
      <c r="L257" s="123">
        <v>0.7</v>
      </c>
      <c r="M257" s="123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</row>
    <row r="258" spans="1:42" x14ac:dyDescent="0.2">
      <c r="A258" s="86">
        <v>422</v>
      </c>
      <c r="B258" s="86">
        <v>4</v>
      </c>
      <c r="C258" s="86" t="s">
        <v>205</v>
      </c>
      <c r="D258" s="86">
        <v>26</v>
      </c>
      <c r="E258" s="86">
        <v>414.45</v>
      </c>
      <c r="F258" s="86">
        <v>3</v>
      </c>
      <c r="G258" s="86">
        <v>2017</v>
      </c>
      <c r="H258" s="123" t="s">
        <v>130</v>
      </c>
      <c r="I258" s="123">
        <v>5</v>
      </c>
      <c r="J258" s="123">
        <v>5.0999999999999996</v>
      </c>
      <c r="K258" s="123">
        <v>2.5</v>
      </c>
      <c r="L258" s="123">
        <v>3.3</v>
      </c>
      <c r="M258" s="123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</row>
    <row r="259" spans="1:42" x14ac:dyDescent="0.2">
      <c r="A259" s="86">
        <v>422</v>
      </c>
      <c r="B259" s="86">
        <v>4</v>
      </c>
      <c r="C259" s="86" t="s">
        <v>205</v>
      </c>
      <c r="D259" s="86">
        <v>26</v>
      </c>
      <c r="E259" s="86">
        <v>414.45</v>
      </c>
      <c r="F259" s="86">
        <v>3</v>
      </c>
      <c r="G259" s="86">
        <v>2017</v>
      </c>
      <c r="H259" s="123" t="s">
        <v>245</v>
      </c>
      <c r="I259" s="123">
        <v>1.9</v>
      </c>
      <c r="J259" s="123">
        <v>2.2999999999999998</v>
      </c>
      <c r="K259" s="123">
        <v>1.4</v>
      </c>
      <c r="L259" s="123">
        <v>2</v>
      </c>
      <c r="M259" s="123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</row>
    <row r="260" spans="1:42" x14ac:dyDescent="0.2">
      <c r="A260" s="86">
        <v>431</v>
      </c>
      <c r="B260" s="86">
        <v>4</v>
      </c>
      <c r="C260" s="86" t="s">
        <v>205</v>
      </c>
      <c r="D260" s="86">
        <v>26</v>
      </c>
      <c r="E260" s="86">
        <v>414.45</v>
      </c>
      <c r="F260" s="86">
        <v>4</v>
      </c>
      <c r="G260" s="86">
        <v>2017</v>
      </c>
      <c r="H260" s="86" t="s">
        <v>133</v>
      </c>
      <c r="I260" s="86">
        <v>1</v>
      </c>
      <c r="J260" s="86">
        <v>1</v>
      </c>
      <c r="K260" s="86"/>
      <c r="L260" s="86"/>
      <c r="M260" s="86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</row>
    <row r="261" spans="1:42" x14ac:dyDescent="0.2">
      <c r="A261" s="86">
        <v>431</v>
      </c>
      <c r="B261" s="86">
        <v>4</v>
      </c>
      <c r="C261" s="86" t="s">
        <v>205</v>
      </c>
      <c r="D261" s="86">
        <v>26</v>
      </c>
      <c r="E261" s="86">
        <v>414.45</v>
      </c>
      <c r="F261" s="86">
        <v>4</v>
      </c>
      <c r="G261" s="86">
        <v>2017</v>
      </c>
      <c r="H261" s="86" t="s">
        <v>130</v>
      </c>
      <c r="I261" s="86">
        <v>3.7</v>
      </c>
      <c r="J261" s="86">
        <v>3.6</v>
      </c>
      <c r="K261" s="86">
        <v>1.2</v>
      </c>
      <c r="L261" s="86"/>
      <c r="M261" s="86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</row>
    <row r="262" spans="1:42" x14ac:dyDescent="0.2">
      <c r="A262" s="86">
        <v>431</v>
      </c>
      <c r="B262" s="86">
        <v>4</v>
      </c>
      <c r="C262" s="86" t="s">
        <v>205</v>
      </c>
      <c r="D262" s="86">
        <v>26</v>
      </c>
      <c r="E262" s="86">
        <v>414.45</v>
      </c>
      <c r="F262" s="86">
        <v>4</v>
      </c>
      <c r="G262" s="86">
        <v>2017</v>
      </c>
      <c r="H262" s="86" t="s">
        <v>245</v>
      </c>
      <c r="I262" s="86">
        <v>1.8</v>
      </c>
      <c r="J262" s="86">
        <v>1.7</v>
      </c>
      <c r="K262" s="86"/>
      <c r="L262" s="86"/>
      <c r="M262" s="86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</row>
    <row r="263" spans="1:42" x14ac:dyDescent="0.2">
      <c r="A263" s="86">
        <v>438</v>
      </c>
      <c r="B263" s="86">
        <v>3</v>
      </c>
      <c r="C263" s="86" t="s">
        <v>87</v>
      </c>
      <c r="D263" s="86">
        <v>26</v>
      </c>
      <c r="E263" s="86">
        <v>414.45</v>
      </c>
      <c r="F263" s="86">
        <v>4</v>
      </c>
      <c r="G263" s="86">
        <v>2017</v>
      </c>
      <c r="H263" s="123" t="s">
        <v>133</v>
      </c>
      <c r="I263" s="123">
        <v>0.7</v>
      </c>
      <c r="J263" s="123">
        <v>0.6</v>
      </c>
      <c r="K263" s="123"/>
      <c r="L263" s="123"/>
      <c r="M263" s="123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</row>
    <row r="264" spans="1:42" x14ac:dyDescent="0.2">
      <c r="A264" s="86">
        <v>438</v>
      </c>
      <c r="B264" s="86">
        <v>3</v>
      </c>
      <c r="C264" s="86" t="s">
        <v>87</v>
      </c>
      <c r="D264" s="86">
        <v>26</v>
      </c>
      <c r="E264" s="86">
        <v>414.45</v>
      </c>
      <c r="F264" s="86">
        <v>4</v>
      </c>
      <c r="G264" s="86">
        <v>2017</v>
      </c>
      <c r="H264" s="123" t="s">
        <v>130</v>
      </c>
      <c r="I264" s="123">
        <v>2.5</v>
      </c>
      <c r="J264" s="123">
        <v>2.6</v>
      </c>
      <c r="K264" s="123"/>
      <c r="L264" s="123"/>
      <c r="M264" s="123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</row>
    <row r="265" spans="1:42" x14ac:dyDescent="0.2">
      <c r="A265" s="86">
        <v>438</v>
      </c>
      <c r="B265" s="86">
        <v>3</v>
      </c>
      <c r="C265" s="86" t="s">
        <v>87</v>
      </c>
      <c r="D265" s="86">
        <v>26</v>
      </c>
      <c r="E265" s="86">
        <v>414.45</v>
      </c>
      <c r="F265" s="86">
        <v>4</v>
      </c>
      <c r="G265" s="86">
        <v>2017</v>
      </c>
      <c r="H265" s="123" t="s">
        <v>245</v>
      </c>
      <c r="I265" s="123">
        <v>1.1000000000000001</v>
      </c>
      <c r="J265" s="123">
        <v>1</v>
      </c>
      <c r="K265" s="123"/>
      <c r="L265" s="123"/>
      <c r="M265" s="123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</row>
    <row r="266" spans="1:42" x14ac:dyDescent="0.2">
      <c r="A266" s="86">
        <v>442</v>
      </c>
      <c r="B266" s="86">
        <v>4</v>
      </c>
      <c r="C266" s="86" t="s">
        <v>205</v>
      </c>
      <c r="D266" s="86">
        <v>26</v>
      </c>
      <c r="E266" s="86">
        <v>414.45</v>
      </c>
      <c r="F266" s="86">
        <v>5</v>
      </c>
      <c r="G266" s="86">
        <v>2017</v>
      </c>
      <c r="H266" s="86" t="s">
        <v>133</v>
      </c>
      <c r="I266" s="86">
        <v>2</v>
      </c>
      <c r="J266" s="86">
        <v>2.2000000000000002</v>
      </c>
      <c r="K266" s="86">
        <v>1</v>
      </c>
      <c r="L266" s="86">
        <v>0.5</v>
      </c>
      <c r="M266" s="86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</row>
    <row r="267" spans="1:42" x14ac:dyDescent="0.2">
      <c r="A267" s="86">
        <v>442</v>
      </c>
      <c r="B267" s="86">
        <v>4</v>
      </c>
      <c r="C267" s="86" t="s">
        <v>205</v>
      </c>
      <c r="D267" s="86">
        <v>26</v>
      </c>
      <c r="E267" s="86">
        <v>414.45</v>
      </c>
      <c r="F267" s="86">
        <v>5</v>
      </c>
      <c r="G267" s="86">
        <v>2017</v>
      </c>
      <c r="H267" s="86" t="s">
        <v>130</v>
      </c>
      <c r="I267" s="86">
        <v>7.7</v>
      </c>
      <c r="J267" s="86">
        <v>7.9</v>
      </c>
      <c r="K267" s="86">
        <v>4.7</v>
      </c>
      <c r="L267" s="86">
        <v>3.5</v>
      </c>
      <c r="M267" s="86">
        <v>2</v>
      </c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</row>
    <row r="268" spans="1:42" x14ac:dyDescent="0.2">
      <c r="A268" s="86">
        <v>442</v>
      </c>
      <c r="B268" s="86">
        <v>4</v>
      </c>
      <c r="C268" s="86" t="s">
        <v>205</v>
      </c>
      <c r="D268" s="86">
        <v>26</v>
      </c>
      <c r="E268" s="86">
        <v>414.45</v>
      </c>
      <c r="F268" s="86">
        <v>5</v>
      </c>
      <c r="G268" s="86">
        <v>2017</v>
      </c>
      <c r="H268" s="86" t="s">
        <v>245</v>
      </c>
      <c r="I268" s="86">
        <v>3.2</v>
      </c>
      <c r="J268" s="86">
        <v>3.5</v>
      </c>
      <c r="K268" s="86">
        <v>2.4</v>
      </c>
      <c r="L268" s="86">
        <v>2.1</v>
      </c>
      <c r="M268" s="86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</row>
    <row r="269" spans="1:42" x14ac:dyDescent="0.2">
      <c r="A269" s="86">
        <v>444</v>
      </c>
      <c r="B269" s="86">
        <v>3</v>
      </c>
      <c r="C269" s="86" t="s">
        <v>87</v>
      </c>
      <c r="D269" s="86">
        <v>26</v>
      </c>
      <c r="E269" s="86">
        <v>414.45</v>
      </c>
      <c r="F269" s="86">
        <v>5</v>
      </c>
      <c r="G269" s="86">
        <v>2017</v>
      </c>
      <c r="H269" s="123" t="s">
        <v>133</v>
      </c>
      <c r="I269" s="123">
        <v>1.5</v>
      </c>
      <c r="J269" s="123">
        <v>2</v>
      </c>
      <c r="K269" s="123">
        <v>0.3</v>
      </c>
      <c r="L269" s="123"/>
      <c r="M269" s="123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</row>
    <row r="270" spans="1:42" x14ac:dyDescent="0.2">
      <c r="A270" s="86">
        <v>444</v>
      </c>
      <c r="B270" s="86">
        <v>3</v>
      </c>
      <c r="C270" s="86" t="s">
        <v>87</v>
      </c>
      <c r="D270" s="86">
        <v>26</v>
      </c>
      <c r="E270" s="86">
        <v>414.45</v>
      </c>
      <c r="F270" s="86">
        <v>5</v>
      </c>
      <c r="G270" s="86">
        <v>2017</v>
      </c>
      <c r="H270" s="123" t="s">
        <v>130</v>
      </c>
      <c r="I270" s="123">
        <v>5.7</v>
      </c>
      <c r="J270" s="123">
        <v>5.7</v>
      </c>
      <c r="K270" s="123">
        <v>2.5</v>
      </c>
      <c r="L270" s="123">
        <v>1.7</v>
      </c>
      <c r="M270" s="123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</row>
    <row r="271" spans="1:42" x14ac:dyDescent="0.2">
      <c r="A271" s="86">
        <v>444</v>
      </c>
      <c r="B271" s="86">
        <v>3</v>
      </c>
      <c r="C271" s="86" t="s">
        <v>87</v>
      </c>
      <c r="D271" s="86">
        <v>26</v>
      </c>
      <c r="E271" s="86">
        <v>414.45</v>
      </c>
      <c r="F271" s="86">
        <v>5</v>
      </c>
      <c r="G271" s="86">
        <v>2017</v>
      </c>
      <c r="H271" s="123" t="s">
        <v>245</v>
      </c>
      <c r="I271" s="123">
        <v>2.2000000000000002</v>
      </c>
      <c r="J271" s="123">
        <v>2.4</v>
      </c>
      <c r="K271" s="123">
        <v>1.1000000000000001</v>
      </c>
      <c r="L271" s="123"/>
      <c r="M271" s="123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</row>
    <row r="272" spans="1:42" x14ac:dyDescent="0.2">
      <c r="A272" s="86">
        <v>454</v>
      </c>
      <c r="B272" s="86">
        <v>4</v>
      </c>
      <c r="C272" s="86" t="s">
        <v>205</v>
      </c>
      <c r="D272" s="86">
        <v>26</v>
      </c>
      <c r="E272" s="86">
        <v>414.45</v>
      </c>
      <c r="F272" s="86">
        <v>6</v>
      </c>
      <c r="G272" s="86">
        <v>2017</v>
      </c>
      <c r="H272" s="86" t="s">
        <v>133</v>
      </c>
      <c r="I272" s="86"/>
      <c r="J272" s="86"/>
      <c r="K272" s="86"/>
      <c r="L272" s="86"/>
      <c r="M272" s="86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</row>
    <row r="273" spans="1:42" x14ac:dyDescent="0.2">
      <c r="A273" s="86">
        <v>454</v>
      </c>
      <c r="B273" s="86">
        <v>4</v>
      </c>
      <c r="C273" s="86" t="s">
        <v>205</v>
      </c>
      <c r="D273" s="86">
        <v>26</v>
      </c>
      <c r="E273" s="86">
        <v>414.45</v>
      </c>
      <c r="F273" s="86">
        <v>6</v>
      </c>
      <c r="G273" s="86">
        <v>2017</v>
      </c>
      <c r="H273" s="86" t="s">
        <v>130</v>
      </c>
      <c r="I273" s="86">
        <v>1.2</v>
      </c>
      <c r="J273" s="86">
        <v>1.2</v>
      </c>
      <c r="K273" s="86"/>
      <c r="L273" s="86"/>
      <c r="M273" s="86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</row>
    <row r="274" spans="1:42" x14ac:dyDescent="0.2">
      <c r="A274" s="86">
        <v>454</v>
      </c>
      <c r="B274" s="86">
        <v>4</v>
      </c>
      <c r="C274" s="86" t="s">
        <v>205</v>
      </c>
      <c r="D274" s="86">
        <v>26</v>
      </c>
      <c r="E274" s="86">
        <v>414.45</v>
      </c>
      <c r="F274" s="86">
        <v>6</v>
      </c>
      <c r="G274" s="86">
        <v>2017</v>
      </c>
      <c r="H274" s="86" t="s">
        <v>245</v>
      </c>
      <c r="I274" s="86">
        <v>0.9</v>
      </c>
      <c r="J274" s="86">
        <v>0.9</v>
      </c>
      <c r="K274" s="86"/>
      <c r="L274" s="86"/>
      <c r="M274" s="86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</row>
    <row r="275" spans="1:42" x14ac:dyDescent="0.2">
      <c r="A275" s="86">
        <v>457</v>
      </c>
      <c r="B275" s="86">
        <v>3</v>
      </c>
      <c r="C275" s="86" t="s">
        <v>87</v>
      </c>
      <c r="D275" s="86">
        <v>26</v>
      </c>
      <c r="E275" s="86">
        <v>414.45</v>
      </c>
      <c r="F275" s="86">
        <v>6</v>
      </c>
      <c r="G275" s="86">
        <v>2017</v>
      </c>
      <c r="H275" s="123" t="s">
        <v>133</v>
      </c>
      <c r="I275" s="123"/>
      <c r="J275" s="123"/>
      <c r="K275" s="123"/>
      <c r="L275" s="123"/>
      <c r="M275" s="123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</row>
    <row r="276" spans="1:42" x14ac:dyDescent="0.2">
      <c r="A276" s="86">
        <v>457</v>
      </c>
      <c r="B276" s="86">
        <v>3</v>
      </c>
      <c r="C276" s="86" t="s">
        <v>87</v>
      </c>
      <c r="D276" s="86">
        <v>26</v>
      </c>
      <c r="E276" s="86">
        <v>414.45</v>
      </c>
      <c r="F276" s="86">
        <v>6</v>
      </c>
      <c r="G276" s="86">
        <v>2017</v>
      </c>
      <c r="H276" s="123" t="s">
        <v>130</v>
      </c>
      <c r="I276" s="123"/>
      <c r="J276" s="123"/>
      <c r="K276" s="123"/>
      <c r="L276" s="123"/>
      <c r="M276" s="123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</row>
    <row r="277" spans="1:42" x14ac:dyDescent="0.2">
      <c r="A277" s="86">
        <v>457</v>
      </c>
      <c r="B277" s="86">
        <v>3</v>
      </c>
      <c r="C277" s="86" t="s">
        <v>87</v>
      </c>
      <c r="D277" s="86">
        <v>26</v>
      </c>
      <c r="E277" s="86">
        <v>414.45</v>
      </c>
      <c r="F277" s="86">
        <v>6</v>
      </c>
      <c r="G277" s="86">
        <v>2017</v>
      </c>
      <c r="H277" s="123" t="s">
        <v>245</v>
      </c>
      <c r="I277" s="123"/>
      <c r="J277" s="123"/>
      <c r="K277" s="123"/>
      <c r="L277" s="123"/>
      <c r="M277" s="123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</row>
    <row r="278" spans="1:42" x14ac:dyDescent="0.2">
      <c r="A278" s="86">
        <v>462</v>
      </c>
      <c r="B278" s="86">
        <v>3</v>
      </c>
      <c r="C278" s="86" t="s">
        <v>87</v>
      </c>
      <c r="D278" s="86">
        <v>26</v>
      </c>
      <c r="E278" s="86">
        <v>414.45</v>
      </c>
      <c r="F278" s="86">
        <v>7</v>
      </c>
      <c r="G278" s="86">
        <v>2017</v>
      </c>
      <c r="H278" s="86" t="s">
        <v>133</v>
      </c>
      <c r="I278" s="86">
        <v>4</v>
      </c>
      <c r="J278" s="86">
        <v>4</v>
      </c>
      <c r="K278" s="86">
        <v>2</v>
      </c>
      <c r="L278" s="86">
        <v>1</v>
      </c>
      <c r="M278" s="86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</row>
    <row r="279" spans="1:42" x14ac:dyDescent="0.2">
      <c r="A279" s="86">
        <v>462</v>
      </c>
      <c r="B279" s="86">
        <v>3</v>
      </c>
      <c r="C279" s="86" t="s">
        <v>87</v>
      </c>
      <c r="D279" s="86">
        <v>26</v>
      </c>
      <c r="E279" s="86">
        <v>414.45</v>
      </c>
      <c r="F279" s="86">
        <v>7</v>
      </c>
      <c r="G279" s="86">
        <v>2017</v>
      </c>
      <c r="H279" s="86" t="s">
        <v>130</v>
      </c>
      <c r="I279" s="86">
        <v>11.2</v>
      </c>
      <c r="J279" s="86">
        <v>11.2</v>
      </c>
      <c r="K279" s="86">
        <v>7</v>
      </c>
      <c r="L279" s="86">
        <v>4.5999999999999996</v>
      </c>
      <c r="M279" s="86">
        <v>2.2999999999999998</v>
      </c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</row>
    <row r="280" spans="1:42" x14ac:dyDescent="0.2">
      <c r="A280" s="86">
        <v>462</v>
      </c>
      <c r="B280" s="86">
        <v>3</v>
      </c>
      <c r="C280" s="86" t="s">
        <v>87</v>
      </c>
      <c r="D280" s="86">
        <v>26</v>
      </c>
      <c r="E280" s="86">
        <v>414.45</v>
      </c>
      <c r="F280" s="86">
        <v>7</v>
      </c>
      <c r="G280" s="86">
        <v>2017</v>
      </c>
      <c r="H280" s="86" t="s">
        <v>245</v>
      </c>
      <c r="I280" s="86">
        <v>4.3</v>
      </c>
      <c r="J280" s="86">
        <v>4.3</v>
      </c>
      <c r="K280" s="86">
        <v>3.3</v>
      </c>
      <c r="L280" s="86">
        <v>2.6</v>
      </c>
      <c r="M280" s="86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</row>
    <row r="281" spans="1:42" x14ac:dyDescent="0.2">
      <c r="A281" s="86">
        <v>470</v>
      </c>
      <c r="B281" s="86">
        <v>4</v>
      </c>
      <c r="C281" s="86" t="s">
        <v>205</v>
      </c>
      <c r="D281" s="86">
        <v>26</v>
      </c>
      <c r="E281" s="86">
        <v>414.45</v>
      </c>
      <c r="F281" s="86">
        <v>7</v>
      </c>
      <c r="G281" s="86">
        <v>2017</v>
      </c>
      <c r="H281" s="123" t="s">
        <v>133</v>
      </c>
      <c r="I281" s="123">
        <v>2.5</v>
      </c>
      <c r="J281" s="123">
        <v>2.7</v>
      </c>
      <c r="K281" s="123">
        <v>1.5</v>
      </c>
      <c r="L281" s="123">
        <v>1.2</v>
      </c>
      <c r="M281" s="123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</row>
    <row r="282" spans="1:42" x14ac:dyDescent="0.2">
      <c r="A282" s="86">
        <v>470</v>
      </c>
      <c r="B282" s="86">
        <v>4</v>
      </c>
      <c r="C282" s="86" t="s">
        <v>205</v>
      </c>
      <c r="D282" s="86">
        <v>26</v>
      </c>
      <c r="E282" s="86">
        <v>414.45</v>
      </c>
      <c r="F282" s="86">
        <v>7</v>
      </c>
      <c r="G282" s="86">
        <v>2017</v>
      </c>
      <c r="H282" s="123" t="s">
        <v>130</v>
      </c>
      <c r="I282" s="123">
        <v>8.9</v>
      </c>
      <c r="J282" s="123">
        <v>8.9</v>
      </c>
      <c r="K282" s="123">
        <v>6.7</v>
      </c>
      <c r="L282" s="123">
        <v>5.6</v>
      </c>
      <c r="M282" s="123">
        <v>2.7</v>
      </c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</row>
    <row r="283" spans="1:42" x14ac:dyDescent="0.2">
      <c r="A283" s="86">
        <v>470</v>
      </c>
      <c r="B283" s="86">
        <v>4</v>
      </c>
      <c r="C283" s="86" t="s">
        <v>205</v>
      </c>
      <c r="D283" s="86">
        <v>26</v>
      </c>
      <c r="E283" s="86">
        <v>414.45</v>
      </c>
      <c r="F283" s="86">
        <v>7</v>
      </c>
      <c r="G283" s="86">
        <v>2017</v>
      </c>
      <c r="H283" s="123" t="s">
        <v>245</v>
      </c>
      <c r="I283" s="123">
        <v>5</v>
      </c>
      <c r="J283" s="123">
        <v>5</v>
      </c>
      <c r="K283" s="123">
        <v>3.6</v>
      </c>
      <c r="L283" s="123">
        <v>3.2</v>
      </c>
      <c r="M283" s="123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</row>
    <row r="284" spans="1:42" x14ac:dyDescent="0.2">
      <c r="A284" s="86">
        <v>474</v>
      </c>
      <c r="B284" s="86">
        <v>4</v>
      </c>
      <c r="C284" s="86" t="s">
        <v>205</v>
      </c>
      <c r="D284" s="86">
        <v>26</v>
      </c>
      <c r="E284" s="86">
        <v>414.45</v>
      </c>
      <c r="F284" s="86">
        <v>8</v>
      </c>
      <c r="G284" s="86">
        <v>2017</v>
      </c>
      <c r="H284" s="86" t="s">
        <v>133</v>
      </c>
      <c r="I284" s="86">
        <v>1.5</v>
      </c>
      <c r="J284" s="86">
        <v>2</v>
      </c>
      <c r="K284" s="86">
        <v>1</v>
      </c>
      <c r="L284" s="86">
        <v>0.3</v>
      </c>
      <c r="M284" s="86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</row>
    <row r="285" spans="1:42" x14ac:dyDescent="0.2">
      <c r="A285" s="86">
        <v>474</v>
      </c>
      <c r="B285" s="86">
        <v>4</v>
      </c>
      <c r="C285" s="86" t="s">
        <v>205</v>
      </c>
      <c r="D285" s="86">
        <v>26</v>
      </c>
      <c r="E285" s="86">
        <v>414.45</v>
      </c>
      <c r="F285" s="86">
        <v>8</v>
      </c>
      <c r="G285" s="86">
        <v>2017</v>
      </c>
      <c r="H285" s="86" t="s">
        <v>130</v>
      </c>
      <c r="I285" s="86">
        <v>6.6</v>
      </c>
      <c r="J285" s="86"/>
      <c r="K285" s="86">
        <v>4.5</v>
      </c>
      <c r="L285" s="86">
        <v>2.4</v>
      </c>
      <c r="M285" s="86">
        <v>1.8</v>
      </c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</row>
    <row r="286" spans="1:42" x14ac:dyDescent="0.2">
      <c r="A286" s="86">
        <v>474</v>
      </c>
      <c r="B286" s="86">
        <v>4</v>
      </c>
      <c r="C286" s="86" t="s">
        <v>205</v>
      </c>
      <c r="D286" s="86">
        <v>26</v>
      </c>
      <c r="E286" s="86">
        <v>414.45</v>
      </c>
      <c r="F286" s="86">
        <v>8</v>
      </c>
      <c r="G286" s="86">
        <v>2017</v>
      </c>
      <c r="H286" s="86" t="s">
        <v>245</v>
      </c>
      <c r="I286" s="86">
        <v>3.5</v>
      </c>
      <c r="J286" s="86"/>
      <c r="K286" s="86">
        <v>2.9</v>
      </c>
      <c r="L286" s="86">
        <v>1.4</v>
      </c>
      <c r="M286" s="86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</row>
    <row r="287" spans="1:42" x14ac:dyDescent="0.2">
      <c r="A287" s="86">
        <v>480</v>
      </c>
      <c r="B287" s="86">
        <v>3</v>
      </c>
      <c r="C287" s="86" t="s">
        <v>87</v>
      </c>
      <c r="D287" s="86">
        <v>26</v>
      </c>
      <c r="E287" s="86">
        <v>414.45</v>
      </c>
      <c r="F287" s="86">
        <v>8</v>
      </c>
      <c r="G287" s="86">
        <v>2017</v>
      </c>
      <c r="H287" s="123" t="s">
        <v>133</v>
      </c>
      <c r="I287" s="123">
        <v>3</v>
      </c>
      <c r="J287" s="123">
        <v>3</v>
      </c>
      <c r="K287" s="123">
        <v>2</v>
      </c>
      <c r="L287" s="123">
        <v>1</v>
      </c>
      <c r="M287" s="123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</row>
    <row r="288" spans="1:42" x14ac:dyDescent="0.2">
      <c r="A288" s="86">
        <v>480</v>
      </c>
      <c r="B288" s="86">
        <v>3</v>
      </c>
      <c r="C288" s="86" t="s">
        <v>87</v>
      </c>
      <c r="D288" s="86">
        <v>26</v>
      </c>
      <c r="E288" s="86">
        <v>414.45</v>
      </c>
      <c r="F288" s="86">
        <v>8</v>
      </c>
      <c r="G288" s="86">
        <v>2017</v>
      </c>
      <c r="H288" s="123" t="s">
        <v>130</v>
      </c>
      <c r="I288" s="123">
        <v>8.5</v>
      </c>
      <c r="J288" s="123">
        <v>9.1</v>
      </c>
      <c r="K288" s="123">
        <v>5.4</v>
      </c>
      <c r="L288" s="123">
        <v>3.7</v>
      </c>
      <c r="M288" s="123">
        <v>1.5</v>
      </c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</row>
    <row r="289" spans="1:42" x14ac:dyDescent="0.2">
      <c r="A289" s="86">
        <v>480</v>
      </c>
      <c r="B289" s="86">
        <v>3</v>
      </c>
      <c r="C289" s="86" t="s">
        <v>87</v>
      </c>
      <c r="D289" s="86">
        <v>26</v>
      </c>
      <c r="E289" s="86">
        <v>414.45</v>
      </c>
      <c r="F289" s="86">
        <v>8</v>
      </c>
      <c r="G289" s="86">
        <v>2017</v>
      </c>
      <c r="H289" s="123" t="s">
        <v>245</v>
      </c>
      <c r="I289" s="123">
        <v>3.1</v>
      </c>
      <c r="J289" s="123">
        <v>3.3</v>
      </c>
      <c r="K289" s="123">
        <v>2.6</v>
      </c>
      <c r="L289" s="123">
        <v>2.1</v>
      </c>
      <c r="M289" s="123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</row>
    <row r="290" spans="1:42" x14ac:dyDescent="0.2">
      <c r="A290" s="86">
        <v>487</v>
      </c>
      <c r="B290" s="86">
        <v>3</v>
      </c>
      <c r="C290" s="86" t="s">
        <v>87</v>
      </c>
      <c r="D290" s="86">
        <v>26</v>
      </c>
      <c r="E290" s="86">
        <v>414.45</v>
      </c>
      <c r="F290" s="86">
        <v>9</v>
      </c>
      <c r="G290" s="86">
        <v>2017</v>
      </c>
      <c r="H290" s="86" t="s">
        <v>133</v>
      </c>
      <c r="I290" s="86">
        <v>4</v>
      </c>
      <c r="J290" s="86">
        <v>3</v>
      </c>
      <c r="K290" s="86">
        <v>1.5</v>
      </c>
      <c r="L290" s="86"/>
      <c r="M290" s="86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</row>
    <row r="291" spans="1:42" x14ac:dyDescent="0.2">
      <c r="A291" s="86">
        <v>487</v>
      </c>
      <c r="B291" s="86">
        <v>3</v>
      </c>
      <c r="C291" s="86" t="s">
        <v>87</v>
      </c>
      <c r="D291" s="86">
        <v>26</v>
      </c>
      <c r="E291" s="86">
        <v>414.45</v>
      </c>
      <c r="F291" s="86">
        <v>9</v>
      </c>
      <c r="G291" s="86">
        <v>2017</v>
      </c>
      <c r="H291" s="86" t="s">
        <v>130</v>
      </c>
      <c r="I291" s="86">
        <v>9.6999999999999993</v>
      </c>
      <c r="J291" s="86">
        <v>9.6999999999999993</v>
      </c>
      <c r="K291" s="86">
        <v>6.2</v>
      </c>
      <c r="L291" s="86"/>
      <c r="M291" s="86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</row>
    <row r="292" spans="1:42" x14ac:dyDescent="0.2">
      <c r="A292" s="86">
        <v>487</v>
      </c>
      <c r="B292" s="86">
        <v>3</v>
      </c>
      <c r="C292" s="86" t="s">
        <v>87</v>
      </c>
      <c r="D292" s="86">
        <v>26</v>
      </c>
      <c r="E292" s="86">
        <v>414.45</v>
      </c>
      <c r="F292" s="86">
        <v>9</v>
      </c>
      <c r="G292" s="86">
        <v>2017</v>
      </c>
      <c r="H292" s="86" t="s">
        <v>245</v>
      </c>
      <c r="I292" s="86">
        <v>3.8</v>
      </c>
      <c r="J292" s="86">
        <v>3.8</v>
      </c>
      <c r="K292" s="86">
        <v>2.9</v>
      </c>
      <c r="L292" s="86"/>
      <c r="M292" s="86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</row>
    <row r="293" spans="1:42" x14ac:dyDescent="0.2">
      <c r="A293" s="86">
        <v>488</v>
      </c>
      <c r="B293" s="86">
        <v>4</v>
      </c>
      <c r="C293" s="86" t="s">
        <v>205</v>
      </c>
      <c r="D293" s="86">
        <v>26</v>
      </c>
      <c r="E293" s="86">
        <v>414.45</v>
      </c>
      <c r="F293" s="86">
        <v>9</v>
      </c>
      <c r="G293" s="86">
        <v>2017</v>
      </c>
      <c r="H293" s="123" t="s">
        <v>133</v>
      </c>
      <c r="I293" s="123">
        <v>2</v>
      </c>
      <c r="J293" s="123">
        <v>2.2999999999999998</v>
      </c>
      <c r="K293" s="123">
        <v>1.5</v>
      </c>
      <c r="L293" s="123">
        <v>1.2</v>
      </c>
      <c r="M293" s="123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</row>
    <row r="294" spans="1:42" x14ac:dyDescent="0.2">
      <c r="A294" s="86">
        <v>488</v>
      </c>
      <c r="B294" s="86">
        <v>4</v>
      </c>
      <c r="C294" s="86" t="s">
        <v>205</v>
      </c>
      <c r="D294" s="86">
        <v>26</v>
      </c>
      <c r="E294" s="86">
        <v>414.45</v>
      </c>
      <c r="F294" s="86">
        <v>9</v>
      </c>
      <c r="G294" s="86">
        <v>2017</v>
      </c>
      <c r="H294" s="123" t="s">
        <v>130</v>
      </c>
      <c r="I294" s="123">
        <v>7.4</v>
      </c>
      <c r="J294" s="123">
        <v>7.8</v>
      </c>
      <c r="K294" s="123">
        <v>5.8</v>
      </c>
      <c r="L294" s="123">
        <v>5.2</v>
      </c>
      <c r="M294" s="123">
        <v>2</v>
      </c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</row>
    <row r="295" spans="1:42" x14ac:dyDescent="0.2">
      <c r="A295" s="86">
        <v>488</v>
      </c>
      <c r="B295" s="86">
        <v>4</v>
      </c>
      <c r="C295" s="86" t="s">
        <v>205</v>
      </c>
      <c r="D295" s="86">
        <v>26</v>
      </c>
      <c r="E295" s="86">
        <v>414.45</v>
      </c>
      <c r="F295" s="86">
        <v>9</v>
      </c>
      <c r="G295" s="86">
        <v>2017</v>
      </c>
      <c r="H295" s="123" t="s">
        <v>245</v>
      </c>
      <c r="I295" s="123">
        <v>3.3</v>
      </c>
      <c r="J295" s="123">
        <v>3.2</v>
      </c>
      <c r="K295" s="123">
        <v>3</v>
      </c>
      <c r="L295" s="123">
        <v>3.1</v>
      </c>
      <c r="M295" s="123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</row>
    <row r="296" spans="1:42" x14ac:dyDescent="0.2">
      <c r="A296" s="86">
        <v>494</v>
      </c>
      <c r="B296" s="86">
        <v>4</v>
      </c>
      <c r="C296" s="86" t="s">
        <v>205</v>
      </c>
      <c r="D296" s="86">
        <v>26</v>
      </c>
      <c r="E296" s="86">
        <v>414.45</v>
      </c>
      <c r="F296" s="86">
        <v>10</v>
      </c>
      <c r="G296" s="86">
        <v>2017</v>
      </c>
      <c r="H296" s="86" t="s">
        <v>133</v>
      </c>
      <c r="I296" s="86">
        <v>1</v>
      </c>
      <c r="J296" s="86">
        <v>1</v>
      </c>
      <c r="K296" s="86"/>
      <c r="L296" s="86"/>
      <c r="M296" s="86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</row>
    <row r="297" spans="1:42" x14ac:dyDescent="0.2">
      <c r="A297" s="86">
        <v>494</v>
      </c>
      <c r="B297" s="86">
        <v>4</v>
      </c>
      <c r="C297" s="86" t="s">
        <v>205</v>
      </c>
      <c r="D297" s="86">
        <v>26</v>
      </c>
      <c r="E297" s="86">
        <v>414.45</v>
      </c>
      <c r="F297" s="86">
        <v>10</v>
      </c>
      <c r="G297" s="86">
        <v>2017</v>
      </c>
      <c r="H297" s="86" t="s">
        <v>130</v>
      </c>
      <c r="I297" s="86">
        <v>3.8</v>
      </c>
      <c r="J297" s="86">
        <v>3.8</v>
      </c>
      <c r="K297" s="86"/>
      <c r="L297" s="86"/>
      <c r="M297" s="86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</row>
    <row r="298" spans="1:42" x14ac:dyDescent="0.2">
      <c r="A298" s="86">
        <v>494</v>
      </c>
      <c r="B298" s="86">
        <v>4</v>
      </c>
      <c r="C298" s="86" t="s">
        <v>205</v>
      </c>
      <c r="D298" s="86">
        <v>26</v>
      </c>
      <c r="E298" s="86">
        <v>414.45</v>
      </c>
      <c r="F298" s="86">
        <v>10</v>
      </c>
      <c r="G298" s="86">
        <v>2017</v>
      </c>
      <c r="H298" s="86" t="s">
        <v>245</v>
      </c>
      <c r="I298" s="86">
        <v>1.7</v>
      </c>
      <c r="J298" s="86">
        <v>1.8</v>
      </c>
      <c r="K298" s="86"/>
      <c r="L298" s="86"/>
      <c r="M298" s="86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</row>
    <row r="299" spans="1:42" x14ac:dyDescent="0.2">
      <c r="A299" s="89">
        <v>495</v>
      </c>
      <c r="B299" s="89">
        <v>3</v>
      </c>
      <c r="C299" s="89" t="s">
        <v>87</v>
      </c>
      <c r="D299" s="89">
        <v>26</v>
      </c>
      <c r="E299" s="86">
        <v>414.45</v>
      </c>
      <c r="F299" s="89">
        <v>10</v>
      </c>
      <c r="G299" s="86">
        <v>2017</v>
      </c>
      <c r="H299" s="123" t="s">
        <v>133</v>
      </c>
      <c r="I299" s="123">
        <v>2</v>
      </c>
      <c r="J299" s="123">
        <v>2</v>
      </c>
      <c r="K299" s="123"/>
      <c r="L299" s="123"/>
      <c r="M299" s="123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</row>
    <row r="300" spans="1:42" x14ac:dyDescent="0.2">
      <c r="A300" s="89">
        <v>495</v>
      </c>
      <c r="B300" s="89">
        <v>3</v>
      </c>
      <c r="C300" s="89" t="s">
        <v>87</v>
      </c>
      <c r="D300" s="89">
        <v>26</v>
      </c>
      <c r="E300" s="86">
        <v>414.45</v>
      </c>
      <c r="F300" s="89">
        <v>10</v>
      </c>
      <c r="G300" s="86">
        <v>2017</v>
      </c>
      <c r="H300" s="123" t="s">
        <v>130</v>
      </c>
      <c r="I300" s="123">
        <v>5.3</v>
      </c>
      <c r="J300" s="123">
        <v>5.4</v>
      </c>
      <c r="K300" s="123">
        <v>1.6</v>
      </c>
      <c r="L300" s="123"/>
      <c r="M300" s="123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</row>
    <row r="301" spans="1:42" x14ac:dyDescent="0.2">
      <c r="A301" s="89">
        <v>495</v>
      </c>
      <c r="B301" s="89">
        <v>3</v>
      </c>
      <c r="C301" s="89" t="s">
        <v>87</v>
      </c>
      <c r="D301" s="89">
        <v>26</v>
      </c>
      <c r="E301" s="86">
        <v>414.45</v>
      </c>
      <c r="F301" s="89">
        <v>10</v>
      </c>
      <c r="G301" s="86">
        <v>2017</v>
      </c>
      <c r="H301" s="123" t="s">
        <v>245</v>
      </c>
      <c r="I301" s="123">
        <v>2.2999999999999998</v>
      </c>
      <c r="J301" s="123">
        <v>2.4</v>
      </c>
      <c r="K301" s="123"/>
      <c r="L301" s="123"/>
      <c r="M301" s="123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</row>
    <row r="302" spans="1:42" x14ac:dyDescent="0.2">
      <c r="A302" s="86">
        <v>503</v>
      </c>
      <c r="B302" s="86">
        <v>4</v>
      </c>
      <c r="C302" s="86" t="s">
        <v>205</v>
      </c>
      <c r="D302" s="86">
        <v>26</v>
      </c>
      <c r="E302" s="86">
        <v>414.45</v>
      </c>
      <c r="F302" s="86">
        <v>11</v>
      </c>
      <c r="G302" s="86">
        <v>2017</v>
      </c>
      <c r="H302" s="86" t="s">
        <v>133</v>
      </c>
      <c r="I302" s="86">
        <v>1.5</v>
      </c>
      <c r="J302" s="86">
        <v>2</v>
      </c>
      <c r="K302" s="86">
        <v>0.5</v>
      </c>
      <c r="L302" s="86">
        <v>0.3</v>
      </c>
      <c r="M302" s="86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</row>
    <row r="303" spans="1:42" x14ac:dyDescent="0.2">
      <c r="A303" s="86">
        <v>503</v>
      </c>
      <c r="B303" s="86">
        <v>4</v>
      </c>
      <c r="C303" s="86" t="s">
        <v>205</v>
      </c>
      <c r="D303" s="86">
        <v>26</v>
      </c>
      <c r="E303" s="86">
        <v>414.45</v>
      </c>
      <c r="F303" s="86">
        <v>11</v>
      </c>
      <c r="G303" s="86">
        <v>2017</v>
      </c>
      <c r="H303" s="86" t="s">
        <v>130</v>
      </c>
      <c r="I303" s="86">
        <v>5.8</v>
      </c>
      <c r="J303" s="86">
        <v>6.3</v>
      </c>
      <c r="K303" s="86">
        <v>3.2</v>
      </c>
      <c r="L303" s="86">
        <v>2.6</v>
      </c>
      <c r="M303" s="86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</row>
    <row r="304" spans="1:42" x14ac:dyDescent="0.2">
      <c r="A304" s="86">
        <v>503</v>
      </c>
      <c r="B304" s="86">
        <v>4</v>
      </c>
      <c r="C304" s="86" t="s">
        <v>205</v>
      </c>
      <c r="D304" s="86">
        <v>26</v>
      </c>
      <c r="E304" s="86">
        <v>414.45</v>
      </c>
      <c r="F304" s="86">
        <v>11</v>
      </c>
      <c r="G304" s="86">
        <v>2017</v>
      </c>
      <c r="H304" s="86" t="s">
        <v>245</v>
      </c>
      <c r="I304" s="86">
        <v>2.6</v>
      </c>
      <c r="J304" s="86">
        <v>2.8</v>
      </c>
      <c r="K304" s="86">
        <v>1.6</v>
      </c>
      <c r="L304" s="86">
        <v>1.4</v>
      </c>
      <c r="M304" s="86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</row>
    <row r="305" spans="1:42" x14ac:dyDescent="0.2">
      <c r="A305" s="86">
        <v>507</v>
      </c>
      <c r="B305" s="86">
        <v>3</v>
      </c>
      <c r="C305" s="86" t="s">
        <v>87</v>
      </c>
      <c r="D305" s="86">
        <v>26</v>
      </c>
      <c r="E305" s="86">
        <v>414.45</v>
      </c>
      <c r="F305" s="86">
        <v>11</v>
      </c>
      <c r="G305" s="86">
        <v>2017</v>
      </c>
      <c r="H305" s="123" t="s">
        <v>133</v>
      </c>
      <c r="I305" s="123">
        <v>2.4</v>
      </c>
      <c r="J305" s="123">
        <v>2.5</v>
      </c>
      <c r="K305" s="123">
        <v>1</v>
      </c>
      <c r="L305" s="123">
        <v>0.3</v>
      </c>
      <c r="M305" s="123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</row>
    <row r="306" spans="1:42" x14ac:dyDescent="0.2">
      <c r="A306" s="86">
        <v>507</v>
      </c>
      <c r="B306" s="86">
        <v>3</v>
      </c>
      <c r="C306" s="86" t="s">
        <v>87</v>
      </c>
      <c r="D306" s="86">
        <v>26</v>
      </c>
      <c r="E306" s="86">
        <v>414.45</v>
      </c>
      <c r="F306" s="86">
        <v>11</v>
      </c>
      <c r="G306" s="86">
        <v>2017</v>
      </c>
      <c r="H306" s="123" t="s">
        <v>130</v>
      </c>
      <c r="I306" s="123">
        <v>7.5</v>
      </c>
      <c r="J306" s="123">
        <v>7.3</v>
      </c>
      <c r="K306" s="123">
        <v>4.0999999999999996</v>
      </c>
      <c r="L306" s="123">
        <v>2.1</v>
      </c>
      <c r="M306" s="123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</row>
    <row r="307" spans="1:42" x14ac:dyDescent="0.2">
      <c r="A307" s="86">
        <v>507</v>
      </c>
      <c r="B307" s="86">
        <v>3</v>
      </c>
      <c r="C307" s="86" t="s">
        <v>87</v>
      </c>
      <c r="D307" s="86">
        <v>26</v>
      </c>
      <c r="E307" s="86">
        <v>414.45</v>
      </c>
      <c r="F307" s="86">
        <v>11</v>
      </c>
      <c r="G307" s="86">
        <v>2017</v>
      </c>
      <c r="H307" s="123" t="s">
        <v>245</v>
      </c>
      <c r="I307" s="123">
        <v>2.7</v>
      </c>
      <c r="J307" s="123">
        <v>2.7</v>
      </c>
      <c r="K307" s="123">
        <v>1.7</v>
      </c>
      <c r="L307" s="123">
        <v>1.3</v>
      </c>
      <c r="M307" s="123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</row>
    <row r="308" spans="1:42" x14ac:dyDescent="0.2">
      <c r="A308" s="86">
        <v>516</v>
      </c>
      <c r="B308" s="86">
        <v>3</v>
      </c>
      <c r="C308" s="86" t="s">
        <v>87</v>
      </c>
      <c r="D308" s="86">
        <v>26</v>
      </c>
      <c r="E308" s="86">
        <v>414.45</v>
      </c>
      <c r="F308" s="86">
        <v>12</v>
      </c>
      <c r="G308" s="86">
        <v>2017</v>
      </c>
      <c r="H308" s="86" t="s">
        <v>133</v>
      </c>
      <c r="I308" s="86">
        <v>2.5</v>
      </c>
      <c r="J308" s="86">
        <v>3</v>
      </c>
      <c r="K308" s="86">
        <v>2.5</v>
      </c>
      <c r="L308" s="86">
        <v>1.2</v>
      </c>
      <c r="M308" s="86">
        <v>0.2</v>
      </c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</row>
    <row r="309" spans="1:42" x14ac:dyDescent="0.2">
      <c r="A309" s="86">
        <v>516</v>
      </c>
      <c r="B309" s="86">
        <v>3</v>
      </c>
      <c r="C309" s="86" t="s">
        <v>87</v>
      </c>
      <c r="D309" s="86">
        <v>26</v>
      </c>
      <c r="E309" s="86">
        <v>414.45</v>
      </c>
      <c r="F309" s="86">
        <v>12</v>
      </c>
      <c r="G309" s="86">
        <v>2017</v>
      </c>
      <c r="H309" s="86" t="s">
        <v>130</v>
      </c>
      <c r="I309" s="86">
        <v>10.7</v>
      </c>
      <c r="J309" s="86">
        <v>9.6999999999999993</v>
      </c>
      <c r="K309" s="86">
        <v>8.1999999999999993</v>
      </c>
      <c r="L309" s="86">
        <v>5.6</v>
      </c>
      <c r="M309" s="86">
        <v>2.8</v>
      </c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</row>
    <row r="310" spans="1:42" x14ac:dyDescent="0.2">
      <c r="A310" s="86">
        <v>516</v>
      </c>
      <c r="B310" s="86">
        <v>3</v>
      </c>
      <c r="C310" s="86" t="s">
        <v>87</v>
      </c>
      <c r="D310" s="86">
        <v>26</v>
      </c>
      <c r="E310" s="86">
        <v>414.45</v>
      </c>
      <c r="F310" s="86">
        <v>12</v>
      </c>
      <c r="G310" s="86">
        <v>2017</v>
      </c>
      <c r="H310" s="86" t="s">
        <v>245</v>
      </c>
      <c r="I310" s="86">
        <v>5.0999999999999996</v>
      </c>
      <c r="J310" s="86">
        <v>4.5999999999999996</v>
      </c>
      <c r="K310" s="86">
        <v>3.5</v>
      </c>
      <c r="L310" s="86">
        <v>3</v>
      </c>
      <c r="M310" s="86">
        <v>1.5</v>
      </c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</row>
    <row r="311" spans="1:42" x14ac:dyDescent="0.2">
      <c r="A311" s="86">
        <v>518</v>
      </c>
      <c r="B311" s="86">
        <v>4</v>
      </c>
      <c r="C311" s="86" t="s">
        <v>205</v>
      </c>
      <c r="D311" s="86">
        <v>26</v>
      </c>
      <c r="E311" s="86">
        <v>414.45</v>
      </c>
      <c r="F311" s="86">
        <v>12</v>
      </c>
      <c r="G311" s="86">
        <v>2017</v>
      </c>
      <c r="H311" s="123" t="s">
        <v>133</v>
      </c>
      <c r="I311" s="123">
        <v>1.5</v>
      </c>
      <c r="J311" s="123">
        <v>1.5</v>
      </c>
      <c r="K311" s="123">
        <v>0.5</v>
      </c>
      <c r="L311" s="123"/>
      <c r="M311" s="123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</row>
    <row r="312" spans="1:42" x14ac:dyDescent="0.2">
      <c r="A312" s="86">
        <v>518</v>
      </c>
      <c r="B312" s="86">
        <v>4</v>
      </c>
      <c r="C312" s="86" t="s">
        <v>205</v>
      </c>
      <c r="D312" s="86">
        <v>26</v>
      </c>
      <c r="E312" s="86">
        <v>414.45</v>
      </c>
      <c r="F312" s="86">
        <v>12</v>
      </c>
      <c r="G312" s="86">
        <v>2017</v>
      </c>
      <c r="H312" s="123" t="s">
        <v>130</v>
      </c>
      <c r="I312" s="123">
        <v>6.6</v>
      </c>
      <c r="J312" s="123">
        <v>6.5</v>
      </c>
      <c r="K312" s="123">
        <v>3.2</v>
      </c>
      <c r="L312" s="123">
        <v>2</v>
      </c>
      <c r="M312" s="123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</row>
    <row r="313" spans="1:42" x14ac:dyDescent="0.2">
      <c r="A313" s="86">
        <v>518</v>
      </c>
      <c r="B313" s="86">
        <v>4</v>
      </c>
      <c r="C313" s="86" t="s">
        <v>205</v>
      </c>
      <c r="D313" s="86">
        <v>26</v>
      </c>
      <c r="E313" s="86">
        <v>414.45</v>
      </c>
      <c r="F313" s="86">
        <v>12</v>
      </c>
      <c r="G313" s="86">
        <v>2017</v>
      </c>
      <c r="H313" s="123" t="s">
        <v>245</v>
      </c>
      <c r="I313" s="123">
        <v>2.6</v>
      </c>
      <c r="J313" s="123">
        <v>2.8</v>
      </c>
      <c r="K313" s="123">
        <v>1.5</v>
      </c>
      <c r="L313" s="123"/>
      <c r="M313" s="123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</row>
    <row r="314" spans="1:42" x14ac:dyDescent="0.2">
      <c r="A314" s="86">
        <v>521</v>
      </c>
      <c r="B314" s="86">
        <v>4</v>
      </c>
      <c r="C314" s="86" t="s">
        <v>205</v>
      </c>
      <c r="D314" s="86">
        <v>26</v>
      </c>
      <c r="E314" s="86">
        <v>414.45</v>
      </c>
      <c r="F314" s="86">
        <v>13</v>
      </c>
      <c r="G314" s="86">
        <v>2017</v>
      </c>
      <c r="H314" s="86" t="s">
        <v>133</v>
      </c>
      <c r="I314" s="86">
        <v>2.2999999999999998</v>
      </c>
      <c r="J314" s="86">
        <v>2</v>
      </c>
      <c r="K314" s="86">
        <v>1</v>
      </c>
      <c r="L314" s="86">
        <v>0.5</v>
      </c>
      <c r="M314" s="86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</row>
    <row r="315" spans="1:42" x14ac:dyDescent="0.2">
      <c r="A315" s="86">
        <v>521</v>
      </c>
      <c r="B315" s="86">
        <v>4</v>
      </c>
      <c r="C315" s="86" t="s">
        <v>205</v>
      </c>
      <c r="D315" s="86">
        <v>26</v>
      </c>
      <c r="E315" s="86">
        <v>414.45</v>
      </c>
      <c r="F315" s="86">
        <v>13</v>
      </c>
      <c r="G315" s="86">
        <v>2017</v>
      </c>
      <c r="H315" s="86" t="s">
        <v>130</v>
      </c>
      <c r="I315" s="86">
        <v>6.6</v>
      </c>
      <c r="J315" s="86">
        <v>6.4</v>
      </c>
      <c r="K315" s="86">
        <v>4.9000000000000004</v>
      </c>
      <c r="L315" s="86">
        <v>3.4</v>
      </c>
      <c r="M315" s="86">
        <v>2.2000000000000002</v>
      </c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</row>
    <row r="316" spans="1:42" x14ac:dyDescent="0.2">
      <c r="A316" s="86">
        <v>521</v>
      </c>
      <c r="B316" s="86">
        <v>4</v>
      </c>
      <c r="C316" s="86" t="s">
        <v>205</v>
      </c>
      <c r="D316" s="86">
        <v>26</v>
      </c>
      <c r="E316" s="86">
        <v>414.45</v>
      </c>
      <c r="F316" s="86">
        <v>13</v>
      </c>
      <c r="G316" s="86">
        <v>2017</v>
      </c>
      <c r="H316" s="86" t="s">
        <v>245</v>
      </c>
      <c r="I316" s="86">
        <v>2.5</v>
      </c>
      <c r="J316" s="86">
        <v>2.6</v>
      </c>
      <c r="K316" s="86">
        <v>2</v>
      </c>
      <c r="L316" s="86">
        <v>2.1</v>
      </c>
      <c r="M316" s="86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</row>
    <row r="317" spans="1:42" x14ac:dyDescent="0.2">
      <c r="A317" s="86">
        <v>528</v>
      </c>
      <c r="B317" s="86">
        <v>3</v>
      </c>
      <c r="C317" s="86" t="s">
        <v>87</v>
      </c>
      <c r="D317" s="86">
        <v>26</v>
      </c>
      <c r="E317" s="86">
        <v>414.45</v>
      </c>
      <c r="F317" s="86">
        <v>13</v>
      </c>
      <c r="G317" s="86">
        <v>2017</v>
      </c>
      <c r="H317" s="123" t="s">
        <v>133</v>
      </c>
      <c r="I317" s="123">
        <v>3</v>
      </c>
      <c r="J317" s="123">
        <v>3</v>
      </c>
      <c r="K317" s="123">
        <v>2</v>
      </c>
      <c r="L317" s="123">
        <v>0.5</v>
      </c>
      <c r="M317" s="123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</row>
    <row r="318" spans="1:42" x14ac:dyDescent="0.2">
      <c r="A318" s="86">
        <v>528</v>
      </c>
      <c r="B318" s="86">
        <v>3</v>
      </c>
      <c r="C318" s="86" t="s">
        <v>87</v>
      </c>
      <c r="D318" s="86">
        <v>26</v>
      </c>
      <c r="E318" s="86">
        <v>414.45</v>
      </c>
      <c r="F318" s="86">
        <v>13</v>
      </c>
      <c r="G318" s="86">
        <v>2017</v>
      </c>
      <c r="H318" s="123" t="s">
        <v>130</v>
      </c>
      <c r="I318" s="123">
        <v>9.6</v>
      </c>
      <c r="J318" s="123">
        <v>8.1999999999999993</v>
      </c>
      <c r="K318" s="123">
        <v>6.2</v>
      </c>
      <c r="L318" s="123">
        <v>3.2</v>
      </c>
      <c r="M318" s="123">
        <v>1.2</v>
      </c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</row>
    <row r="319" spans="1:42" x14ac:dyDescent="0.2">
      <c r="A319" s="86">
        <v>528</v>
      </c>
      <c r="B319" s="86">
        <v>3</v>
      </c>
      <c r="C319" s="86" t="s">
        <v>87</v>
      </c>
      <c r="D319" s="86">
        <v>26</v>
      </c>
      <c r="E319" s="86">
        <v>414.45</v>
      </c>
      <c r="F319" s="86">
        <v>13</v>
      </c>
      <c r="G319" s="86">
        <v>2017</v>
      </c>
      <c r="H319" s="123" t="s">
        <v>245</v>
      </c>
      <c r="I319" s="123">
        <v>3.9</v>
      </c>
      <c r="J319" s="123">
        <v>3.7</v>
      </c>
      <c r="K319" s="123">
        <v>2.8</v>
      </c>
      <c r="L319" s="123">
        <v>1.6</v>
      </c>
      <c r="M319" s="123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</row>
    <row r="320" spans="1:42" x14ac:dyDescent="0.2">
      <c r="A320" s="86">
        <v>532</v>
      </c>
      <c r="B320" s="86">
        <v>3</v>
      </c>
      <c r="C320" s="86" t="s">
        <v>87</v>
      </c>
      <c r="D320" s="86">
        <v>26</v>
      </c>
      <c r="E320" s="86">
        <v>414.45</v>
      </c>
      <c r="F320" s="86">
        <v>14</v>
      </c>
      <c r="G320" s="86">
        <v>2017</v>
      </c>
      <c r="H320" s="86" t="s">
        <v>133</v>
      </c>
      <c r="I320" s="86">
        <v>1.8</v>
      </c>
      <c r="J320" s="86">
        <v>0.7</v>
      </c>
      <c r="K320" s="86">
        <v>1.3</v>
      </c>
      <c r="L320" s="86"/>
      <c r="M320" s="86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</row>
    <row r="321" spans="1:42" x14ac:dyDescent="0.2">
      <c r="A321" s="86">
        <v>532</v>
      </c>
      <c r="B321" s="86">
        <v>3</v>
      </c>
      <c r="C321" s="86" t="s">
        <v>87</v>
      </c>
      <c r="D321" s="86">
        <v>26</v>
      </c>
      <c r="E321" s="86">
        <v>414.45</v>
      </c>
      <c r="F321" s="86">
        <v>14</v>
      </c>
      <c r="G321" s="86">
        <v>2017</v>
      </c>
      <c r="H321" s="86" t="s">
        <v>130</v>
      </c>
      <c r="I321" s="86">
        <v>6.4</v>
      </c>
      <c r="J321" s="86">
        <v>3.6</v>
      </c>
      <c r="K321" s="86"/>
      <c r="L321" s="86">
        <v>1.7</v>
      </c>
      <c r="M321" s="86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</row>
    <row r="322" spans="1:42" x14ac:dyDescent="0.2">
      <c r="A322" s="86">
        <v>532</v>
      </c>
      <c r="B322" s="86">
        <v>3</v>
      </c>
      <c r="C322" s="86" t="s">
        <v>87</v>
      </c>
      <c r="D322" s="86">
        <v>26</v>
      </c>
      <c r="E322" s="86">
        <v>414.45</v>
      </c>
      <c r="F322" s="86">
        <v>14</v>
      </c>
      <c r="G322" s="86">
        <v>2017</v>
      </c>
      <c r="H322" s="86" t="s">
        <v>245</v>
      </c>
      <c r="I322" s="86">
        <v>2.5</v>
      </c>
      <c r="J322" s="86">
        <v>2.1</v>
      </c>
      <c r="K322" s="86"/>
      <c r="L322" s="86"/>
      <c r="M322" s="86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</row>
    <row r="323" spans="1:42" x14ac:dyDescent="0.2">
      <c r="A323" s="86">
        <v>534</v>
      </c>
      <c r="B323" s="86">
        <v>4</v>
      </c>
      <c r="C323" s="86" t="s">
        <v>205</v>
      </c>
      <c r="D323" s="86">
        <v>26</v>
      </c>
      <c r="E323" s="86">
        <v>414.45</v>
      </c>
      <c r="F323" s="86">
        <v>14</v>
      </c>
      <c r="G323" s="86">
        <v>2017</v>
      </c>
      <c r="H323" s="123" t="s">
        <v>133</v>
      </c>
      <c r="I323" s="123">
        <v>2</v>
      </c>
      <c r="J323" s="123">
        <v>2</v>
      </c>
      <c r="K323" s="123">
        <v>1.2</v>
      </c>
      <c r="L323" s="123">
        <v>0.5</v>
      </c>
      <c r="M323" s="123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</row>
    <row r="324" spans="1:42" x14ac:dyDescent="0.2">
      <c r="A324" s="86">
        <v>534</v>
      </c>
      <c r="B324" s="86">
        <v>4</v>
      </c>
      <c r="C324" s="86" t="s">
        <v>205</v>
      </c>
      <c r="D324" s="86">
        <v>26</v>
      </c>
      <c r="E324" s="86">
        <v>414.45</v>
      </c>
      <c r="F324" s="86">
        <v>14</v>
      </c>
      <c r="G324" s="86">
        <v>2017</v>
      </c>
      <c r="H324" s="123" t="s">
        <v>130</v>
      </c>
      <c r="I324" s="123"/>
      <c r="J324" s="123"/>
      <c r="K324" s="123"/>
      <c r="L324" s="123">
        <v>3.3</v>
      </c>
      <c r="M324" s="123">
        <v>1.6</v>
      </c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</row>
    <row r="325" spans="1:42" x14ac:dyDescent="0.2">
      <c r="A325" s="86">
        <v>534</v>
      </c>
      <c r="B325" s="86">
        <v>4</v>
      </c>
      <c r="C325" s="86" t="s">
        <v>205</v>
      </c>
      <c r="D325" s="86">
        <v>26</v>
      </c>
      <c r="E325" s="86">
        <v>414.45</v>
      </c>
      <c r="F325" s="86">
        <v>14</v>
      </c>
      <c r="G325" s="86">
        <v>2017</v>
      </c>
      <c r="H325" s="123" t="s">
        <v>245</v>
      </c>
      <c r="I325" s="123"/>
      <c r="J325" s="123"/>
      <c r="K325" s="123"/>
      <c r="L325" s="123">
        <v>2.6</v>
      </c>
      <c r="M325" s="123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</row>
    <row r="326" spans="1:42" x14ac:dyDescent="0.2">
      <c r="A326" s="86">
        <v>541</v>
      </c>
      <c r="B326" s="86">
        <v>4</v>
      </c>
      <c r="C326" s="86" t="s">
        <v>205</v>
      </c>
      <c r="D326" s="86">
        <v>26</v>
      </c>
      <c r="E326" s="86">
        <v>414.45</v>
      </c>
      <c r="F326" s="86">
        <v>15</v>
      </c>
      <c r="G326" s="86">
        <v>2017</v>
      </c>
      <c r="H326" s="86" t="s">
        <v>133</v>
      </c>
      <c r="I326" s="86"/>
      <c r="J326" s="86"/>
      <c r="K326" s="86"/>
      <c r="L326" s="86"/>
      <c r="M326" s="86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</row>
    <row r="327" spans="1:42" x14ac:dyDescent="0.2">
      <c r="A327" s="86">
        <v>541</v>
      </c>
      <c r="B327" s="86">
        <v>4</v>
      </c>
      <c r="C327" s="86" t="s">
        <v>205</v>
      </c>
      <c r="D327" s="86">
        <v>26</v>
      </c>
      <c r="E327" s="86">
        <v>414.45</v>
      </c>
      <c r="F327" s="86">
        <v>15</v>
      </c>
      <c r="G327" s="86">
        <v>2017</v>
      </c>
      <c r="H327" s="86" t="s">
        <v>130</v>
      </c>
      <c r="I327" s="86"/>
      <c r="J327" s="86"/>
      <c r="K327" s="86"/>
      <c r="L327" s="86"/>
      <c r="M327" s="86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</row>
    <row r="328" spans="1:42" x14ac:dyDescent="0.2">
      <c r="A328" s="86">
        <v>541</v>
      </c>
      <c r="B328" s="86">
        <v>4</v>
      </c>
      <c r="C328" s="86" t="s">
        <v>205</v>
      </c>
      <c r="D328" s="86">
        <v>26</v>
      </c>
      <c r="E328" s="86">
        <v>414.45</v>
      </c>
      <c r="F328" s="86">
        <v>15</v>
      </c>
      <c r="G328" s="86">
        <v>2017</v>
      </c>
      <c r="H328" s="86" t="s">
        <v>245</v>
      </c>
      <c r="I328" s="86"/>
      <c r="J328" s="86"/>
      <c r="K328" s="86"/>
      <c r="L328" s="86"/>
      <c r="M328" s="86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</row>
    <row r="329" spans="1:42" x14ac:dyDescent="0.2">
      <c r="A329" s="86">
        <v>546</v>
      </c>
      <c r="B329" s="86">
        <v>3</v>
      </c>
      <c r="C329" s="86" t="s">
        <v>87</v>
      </c>
      <c r="D329" s="86">
        <v>26</v>
      </c>
      <c r="E329" s="86">
        <v>414.45</v>
      </c>
      <c r="F329" s="86">
        <v>15</v>
      </c>
      <c r="G329" s="86">
        <v>2017</v>
      </c>
      <c r="H329" s="123" t="s">
        <v>133</v>
      </c>
      <c r="I329" s="123"/>
      <c r="J329" s="123"/>
      <c r="K329" s="123"/>
      <c r="L329" s="123"/>
      <c r="M329" s="123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</row>
    <row r="330" spans="1:42" x14ac:dyDescent="0.2">
      <c r="A330" s="86">
        <v>546</v>
      </c>
      <c r="B330" s="86">
        <v>3</v>
      </c>
      <c r="C330" s="86" t="s">
        <v>87</v>
      </c>
      <c r="D330" s="86">
        <v>26</v>
      </c>
      <c r="E330" s="86">
        <v>414.45</v>
      </c>
      <c r="F330" s="86">
        <v>15</v>
      </c>
      <c r="G330" s="86">
        <v>2017</v>
      </c>
      <c r="H330" s="123" t="s">
        <v>130</v>
      </c>
      <c r="I330" s="123"/>
      <c r="J330" s="123"/>
      <c r="K330" s="123"/>
      <c r="L330" s="123"/>
      <c r="M330" s="123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</row>
    <row r="331" spans="1:42" x14ac:dyDescent="0.2">
      <c r="A331" s="86">
        <v>546</v>
      </c>
      <c r="B331" s="86">
        <v>3</v>
      </c>
      <c r="C331" s="86" t="s">
        <v>87</v>
      </c>
      <c r="D331" s="86">
        <v>26</v>
      </c>
      <c r="E331" s="86">
        <v>414.45</v>
      </c>
      <c r="F331" s="86">
        <v>15</v>
      </c>
      <c r="G331" s="86">
        <v>2017</v>
      </c>
      <c r="H331" s="123" t="s">
        <v>245</v>
      </c>
      <c r="I331" s="123"/>
      <c r="J331" s="123"/>
      <c r="K331" s="123"/>
      <c r="L331" s="123"/>
      <c r="M331" s="123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</row>
    <row r="332" spans="1:42" x14ac:dyDescent="0.2">
      <c r="A332" s="86">
        <v>554</v>
      </c>
      <c r="B332" s="86">
        <v>3</v>
      </c>
      <c r="C332" s="86" t="s">
        <v>87</v>
      </c>
      <c r="D332" s="86">
        <v>26</v>
      </c>
      <c r="E332" s="86">
        <v>414.45</v>
      </c>
      <c r="F332" s="86">
        <v>16</v>
      </c>
      <c r="G332" s="86">
        <v>2017</v>
      </c>
      <c r="H332" s="86" t="s">
        <v>133</v>
      </c>
      <c r="I332" s="86">
        <v>3.6</v>
      </c>
      <c r="J332" s="86">
        <v>3.6</v>
      </c>
      <c r="K332" s="86">
        <v>2.7</v>
      </c>
      <c r="L332" s="86">
        <v>1.5</v>
      </c>
      <c r="M332" s="86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</row>
    <row r="333" spans="1:42" x14ac:dyDescent="0.2">
      <c r="A333" s="86">
        <v>554</v>
      </c>
      <c r="B333" s="86">
        <v>3</v>
      </c>
      <c r="C333" s="86" t="s">
        <v>87</v>
      </c>
      <c r="D333" s="86">
        <v>26</v>
      </c>
      <c r="E333" s="86">
        <v>414.45</v>
      </c>
      <c r="F333" s="86">
        <v>16</v>
      </c>
      <c r="G333" s="86">
        <v>2017</v>
      </c>
      <c r="H333" s="86" t="s">
        <v>130</v>
      </c>
      <c r="I333" s="86">
        <v>10.5</v>
      </c>
      <c r="J333" s="86">
        <v>10.5</v>
      </c>
      <c r="K333" s="86">
        <v>8.1999999999999993</v>
      </c>
      <c r="L333" s="86">
        <v>6.3</v>
      </c>
      <c r="M333" s="86">
        <v>2.4</v>
      </c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</row>
    <row r="334" spans="1:42" x14ac:dyDescent="0.2">
      <c r="A334" s="86">
        <v>554</v>
      </c>
      <c r="B334" s="86">
        <v>3</v>
      </c>
      <c r="C334" s="86" t="s">
        <v>87</v>
      </c>
      <c r="D334" s="86">
        <v>26</v>
      </c>
      <c r="E334" s="86">
        <v>414.45</v>
      </c>
      <c r="F334" s="86">
        <v>16</v>
      </c>
      <c r="G334" s="86">
        <v>2017</v>
      </c>
      <c r="H334" s="86" t="s">
        <v>245</v>
      </c>
      <c r="I334" s="86">
        <v>4.5999999999999996</v>
      </c>
      <c r="J334" s="86">
        <v>4.5999999999999996</v>
      </c>
      <c r="K334" s="86">
        <v>3.6</v>
      </c>
      <c r="L334" s="86">
        <v>3.1</v>
      </c>
      <c r="M334" s="86">
        <v>1</v>
      </c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</row>
    <row r="335" spans="1:42" x14ac:dyDescent="0.2">
      <c r="A335" s="86">
        <v>555</v>
      </c>
      <c r="B335" s="86">
        <v>4</v>
      </c>
      <c r="C335" s="86" t="s">
        <v>205</v>
      </c>
      <c r="D335" s="86">
        <v>26</v>
      </c>
      <c r="E335" s="86">
        <v>414.45</v>
      </c>
      <c r="F335" s="86">
        <v>16</v>
      </c>
      <c r="G335" s="86">
        <v>2017</v>
      </c>
      <c r="H335" s="123" t="s">
        <v>133</v>
      </c>
      <c r="I335" s="123">
        <v>3</v>
      </c>
      <c r="J335" s="123">
        <v>3</v>
      </c>
      <c r="K335" s="123">
        <v>2</v>
      </c>
      <c r="L335" s="123">
        <v>1.5</v>
      </c>
      <c r="M335" s="123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</row>
    <row r="336" spans="1:42" x14ac:dyDescent="0.2">
      <c r="A336" s="86">
        <v>555</v>
      </c>
      <c r="B336" s="86">
        <v>4</v>
      </c>
      <c r="C336" s="86" t="s">
        <v>205</v>
      </c>
      <c r="D336" s="86">
        <v>26</v>
      </c>
      <c r="E336" s="86">
        <v>414.45</v>
      </c>
      <c r="F336" s="86">
        <v>16</v>
      </c>
      <c r="G336" s="86">
        <v>2017</v>
      </c>
      <c r="H336" s="123" t="s">
        <v>130</v>
      </c>
      <c r="I336" s="123">
        <v>9.6999999999999993</v>
      </c>
      <c r="J336" s="123">
        <v>9.1999999999999993</v>
      </c>
      <c r="K336" s="123">
        <v>6.9</v>
      </c>
      <c r="L336" s="123">
        <v>5.2</v>
      </c>
      <c r="M336" s="123">
        <v>2.2000000000000002</v>
      </c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</row>
    <row r="337" spans="1:42" x14ac:dyDescent="0.2">
      <c r="A337" s="86">
        <v>555</v>
      </c>
      <c r="B337" s="86">
        <v>4</v>
      </c>
      <c r="C337" s="86" t="s">
        <v>205</v>
      </c>
      <c r="D337" s="86">
        <v>26</v>
      </c>
      <c r="E337" s="86">
        <v>414.45</v>
      </c>
      <c r="F337" s="86">
        <v>16</v>
      </c>
      <c r="G337" s="86">
        <v>2017</v>
      </c>
      <c r="H337" s="123" t="s">
        <v>245</v>
      </c>
      <c r="I337" s="123">
        <v>4.2</v>
      </c>
      <c r="J337" s="123">
        <v>4.3</v>
      </c>
      <c r="K337" s="123">
        <v>3.5</v>
      </c>
      <c r="L337" s="123">
        <v>3.2</v>
      </c>
      <c r="M337" s="123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</row>
    <row r="338" spans="1:42" x14ac:dyDescent="0.2">
      <c r="A338" s="86">
        <v>559</v>
      </c>
      <c r="B338" s="86">
        <v>4</v>
      </c>
      <c r="C338" s="86" t="s">
        <v>205</v>
      </c>
      <c r="D338" s="86">
        <v>26</v>
      </c>
      <c r="E338" s="86">
        <v>414.45</v>
      </c>
      <c r="F338" s="86">
        <v>17</v>
      </c>
      <c r="G338" s="86">
        <v>2017</v>
      </c>
      <c r="H338" s="86" t="s">
        <v>133</v>
      </c>
      <c r="I338" s="86">
        <v>2.5</v>
      </c>
      <c r="J338" s="86">
        <v>2.5</v>
      </c>
      <c r="K338" s="86">
        <v>1.5</v>
      </c>
      <c r="L338" s="86">
        <v>1</v>
      </c>
      <c r="M338" s="86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</row>
    <row r="339" spans="1:42" x14ac:dyDescent="0.2">
      <c r="A339" s="86">
        <v>559</v>
      </c>
      <c r="B339" s="86">
        <v>4</v>
      </c>
      <c r="C339" s="86" t="s">
        <v>205</v>
      </c>
      <c r="D339" s="86">
        <v>26</v>
      </c>
      <c r="E339" s="86">
        <v>414.45</v>
      </c>
      <c r="F339" s="86">
        <v>17</v>
      </c>
      <c r="G339" s="86">
        <v>2017</v>
      </c>
      <c r="H339" s="86" t="s">
        <v>130</v>
      </c>
      <c r="I339" s="86"/>
      <c r="J339" s="86"/>
      <c r="K339" s="86"/>
      <c r="L339" s="86">
        <v>4</v>
      </c>
      <c r="M339" s="86">
        <v>1.7</v>
      </c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</row>
    <row r="340" spans="1:42" x14ac:dyDescent="0.2">
      <c r="A340" s="86">
        <v>559</v>
      </c>
      <c r="B340" s="86">
        <v>4</v>
      </c>
      <c r="C340" s="86" t="s">
        <v>205</v>
      </c>
      <c r="D340" s="86">
        <v>26</v>
      </c>
      <c r="E340" s="86">
        <v>414.45</v>
      </c>
      <c r="F340" s="86">
        <v>17</v>
      </c>
      <c r="G340" s="86">
        <v>2017</v>
      </c>
      <c r="H340" s="86" t="s">
        <v>245</v>
      </c>
      <c r="I340" s="86"/>
      <c r="J340" s="86"/>
      <c r="K340" s="86"/>
      <c r="L340" s="86">
        <v>2.1</v>
      </c>
      <c r="M340" s="86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</row>
    <row r="341" spans="1:42" x14ac:dyDescent="0.2">
      <c r="A341" s="86">
        <v>565</v>
      </c>
      <c r="B341" s="86">
        <v>3</v>
      </c>
      <c r="C341" s="86" t="s">
        <v>87</v>
      </c>
      <c r="D341" s="86">
        <v>26</v>
      </c>
      <c r="E341" s="86">
        <v>414.45</v>
      </c>
      <c r="F341" s="86">
        <v>17</v>
      </c>
      <c r="G341" s="86">
        <v>2017</v>
      </c>
      <c r="H341" s="123" t="s">
        <v>133</v>
      </c>
      <c r="I341" s="123">
        <v>4.2</v>
      </c>
      <c r="J341" s="123">
        <v>2.2000000000000002</v>
      </c>
      <c r="K341" s="123">
        <v>3.7</v>
      </c>
      <c r="L341" s="123">
        <v>1.5</v>
      </c>
      <c r="M341" s="123">
        <v>0</v>
      </c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</row>
    <row r="342" spans="1:42" x14ac:dyDescent="0.2">
      <c r="A342" s="86">
        <v>565</v>
      </c>
      <c r="B342" s="86">
        <v>3</v>
      </c>
      <c r="C342" s="86" t="s">
        <v>87</v>
      </c>
      <c r="D342" s="86">
        <v>26</v>
      </c>
      <c r="E342" s="86">
        <v>414.45</v>
      </c>
      <c r="F342" s="86">
        <v>17</v>
      </c>
      <c r="G342" s="86">
        <v>2017</v>
      </c>
      <c r="H342" s="123" t="s">
        <v>130</v>
      </c>
      <c r="I342" s="123">
        <v>10.6</v>
      </c>
      <c r="J342" s="123">
        <v>7.6</v>
      </c>
      <c r="K342" s="123">
        <v>10.1</v>
      </c>
      <c r="L342" s="123">
        <v>5.5</v>
      </c>
      <c r="M342" s="123">
        <v>2</v>
      </c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</row>
    <row r="343" spans="1:42" x14ac:dyDescent="0.2">
      <c r="A343" s="86">
        <v>565</v>
      </c>
      <c r="B343" s="86">
        <v>3</v>
      </c>
      <c r="C343" s="86" t="s">
        <v>87</v>
      </c>
      <c r="D343" s="86">
        <v>26</v>
      </c>
      <c r="E343" s="86">
        <v>414.45</v>
      </c>
      <c r="F343" s="86">
        <v>17</v>
      </c>
      <c r="G343" s="86">
        <v>2017</v>
      </c>
      <c r="H343" s="123" t="s">
        <v>245</v>
      </c>
      <c r="I343" s="123">
        <v>3.6</v>
      </c>
      <c r="J343" s="123">
        <v>3.1</v>
      </c>
      <c r="K343" s="123">
        <v>4.0999999999999996</v>
      </c>
      <c r="L343" s="123">
        <v>2</v>
      </c>
      <c r="M343" s="123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</row>
    <row r="344" spans="1:42" x14ac:dyDescent="0.2">
      <c r="A344" s="86">
        <v>569</v>
      </c>
      <c r="B344" s="86">
        <v>4</v>
      </c>
      <c r="C344" s="86" t="s">
        <v>205</v>
      </c>
      <c r="D344" s="86">
        <v>26</v>
      </c>
      <c r="E344" s="86">
        <v>414.45</v>
      </c>
      <c r="F344" s="86">
        <v>18</v>
      </c>
      <c r="G344" s="86">
        <v>2017</v>
      </c>
      <c r="H344" s="86" t="s">
        <v>133</v>
      </c>
      <c r="I344" s="86">
        <v>1</v>
      </c>
      <c r="J344" s="86">
        <v>1</v>
      </c>
      <c r="K344" s="86">
        <v>0</v>
      </c>
      <c r="L344" s="86"/>
      <c r="M344" s="86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</row>
    <row r="345" spans="1:42" x14ac:dyDescent="0.2">
      <c r="A345" s="86">
        <v>569</v>
      </c>
      <c r="B345" s="86">
        <v>4</v>
      </c>
      <c r="C345" s="86" t="s">
        <v>205</v>
      </c>
      <c r="D345" s="86">
        <v>26</v>
      </c>
      <c r="E345" s="86">
        <v>414.45</v>
      </c>
      <c r="F345" s="86">
        <v>18</v>
      </c>
      <c r="G345" s="86">
        <v>2017</v>
      </c>
      <c r="H345" s="86" t="s">
        <v>130</v>
      </c>
      <c r="I345" s="86">
        <v>4.9000000000000004</v>
      </c>
      <c r="J345" s="86">
        <v>4.5999999999999996</v>
      </c>
      <c r="K345" s="86">
        <v>2.1</v>
      </c>
      <c r="L345" s="86"/>
      <c r="M345" s="86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</row>
    <row r="346" spans="1:42" x14ac:dyDescent="0.2">
      <c r="A346" s="86">
        <v>569</v>
      </c>
      <c r="B346" s="86">
        <v>4</v>
      </c>
      <c r="C346" s="86" t="s">
        <v>205</v>
      </c>
      <c r="D346" s="86">
        <v>26</v>
      </c>
      <c r="E346" s="86">
        <v>414.45</v>
      </c>
      <c r="F346" s="86">
        <v>18</v>
      </c>
      <c r="G346" s="86">
        <v>2017</v>
      </c>
      <c r="H346" s="86" t="s">
        <v>245</v>
      </c>
      <c r="I346" s="86">
        <v>2.4</v>
      </c>
      <c r="J346" s="86">
        <v>2.2000000000000002</v>
      </c>
      <c r="K346" s="86">
        <v>1.2</v>
      </c>
      <c r="L346" s="86"/>
      <c r="M346" s="86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</row>
    <row r="347" spans="1:42" x14ac:dyDescent="0.2">
      <c r="A347" s="86">
        <v>571</v>
      </c>
      <c r="B347" s="86">
        <v>3</v>
      </c>
      <c r="C347" s="86" t="s">
        <v>87</v>
      </c>
      <c r="D347" s="86">
        <v>26</v>
      </c>
      <c r="E347" s="86">
        <v>414.45</v>
      </c>
      <c r="F347" s="86">
        <v>18</v>
      </c>
      <c r="G347" s="86">
        <v>2017</v>
      </c>
      <c r="H347" s="123" t="s">
        <v>133</v>
      </c>
      <c r="I347" s="123"/>
      <c r="J347" s="123"/>
      <c r="K347" s="123"/>
      <c r="L347" s="123"/>
      <c r="M347" s="123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</row>
    <row r="348" spans="1:42" x14ac:dyDescent="0.2">
      <c r="A348" s="86">
        <v>571</v>
      </c>
      <c r="B348" s="86">
        <v>3</v>
      </c>
      <c r="C348" s="86" t="s">
        <v>87</v>
      </c>
      <c r="D348" s="86">
        <v>26</v>
      </c>
      <c r="E348" s="86">
        <v>414.45</v>
      </c>
      <c r="F348" s="86">
        <v>18</v>
      </c>
      <c r="G348" s="86">
        <v>2017</v>
      </c>
      <c r="H348" s="123" t="s">
        <v>130</v>
      </c>
      <c r="I348" s="123"/>
      <c r="J348" s="123"/>
      <c r="K348" s="123"/>
      <c r="L348" s="123"/>
      <c r="M348" s="123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</row>
    <row r="349" spans="1:42" x14ac:dyDescent="0.2">
      <c r="A349" s="86">
        <v>571</v>
      </c>
      <c r="B349" s="86">
        <v>3</v>
      </c>
      <c r="C349" s="86" t="s">
        <v>87</v>
      </c>
      <c r="D349" s="86">
        <v>26</v>
      </c>
      <c r="E349" s="86">
        <v>414.45</v>
      </c>
      <c r="F349" s="86">
        <v>18</v>
      </c>
      <c r="G349" s="86">
        <v>2017</v>
      </c>
      <c r="H349" s="123" t="s">
        <v>245</v>
      </c>
      <c r="I349" s="123"/>
      <c r="J349" s="123"/>
      <c r="K349" s="123"/>
      <c r="L349" s="123"/>
      <c r="M349" s="123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</row>
    <row r="350" spans="1:42" x14ac:dyDescent="0.2">
      <c r="A350" s="86">
        <v>577</v>
      </c>
      <c r="B350" s="86">
        <v>3</v>
      </c>
      <c r="C350" s="86" t="s">
        <v>87</v>
      </c>
      <c r="D350" s="86">
        <v>26</v>
      </c>
      <c r="E350" s="86">
        <v>414.45</v>
      </c>
      <c r="F350" s="86">
        <v>19</v>
      </c>
      <c r="G350" s="86">
        <v>2017</v>
      </c>
      <c r="H350" s="86" t="s">
        <v>133</v>
      </c>
      <c r="I350" s="86">
        <v>1.3</v>
      </c>
      <c r="J350" s="86">
        <v>2.1</v>
      </c>
      <c r="K350" s="86">
        <v>0.5</v>
      </c>
      <c r="L350" s="86"/>
      <c r="M350" s="86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</row>
    <row r="351" spans="1:42" x14ac:dyDescent="0.2">
      <c r="A351" s="86">
        <v>577</v>
      </c>
      <c r="B351" s="86">
        <v>3</v>
      </c>
      <c r="C351" s="86" t="s">
        <v>87</v>
      </c>
      <c r="D351" s="86">
        <v>26</v>
      </c>
      <c r="E351" s="86">
        <v>414.45</v>
      </c>
      <c r="F351" s="86">
        <v>19</v>
      </c>
      <c r="G351" s="86">
        <v>2017</v>
      </c>
      <c r="H351" s="86" t="s">
        <v>130</v>
      </c>
      <c r="I351" s="86">
        <v>7</v>
      </c>
      <c r="J351" s="86">
        <v>7</v>
      </c>
      <c r="K351" s="86">
        <v>2.4</v>
      </c>
      <c r="L351" s="86"/>
      <c r="M351" s="86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</row>
    <row r="352" spans="1:42" x14ac:dyDescent="0.2">
      <c r="A352" s="86">
        <v>577</v>
      </c>
      <c r="B352" s="86">
        <v>3</v>
      </c>
      <c r="C352" s="86" t="s">
        <v>87</v>
      </c>
      <c r="D352" s="86">
        <v>26</v>
      </c>
      <c r="E352" s="86">
        <v>414.45</v>
      </c>
      <c r="F352" s="86">
        <v>19</v>
      </c>
      <c r="G352" s="86">
        <v>2017</v>
      </c>
      <c r="H352" s="86" t="s">
        <v>245</v>
      </c>
      <c r="I352" s="86">
        <v>2.9</v>
      </c>
      <c r="J352" s="86">
        <v>2.6</v>
      </c>
      <c r="K352" s="86">
        <v>1.1000000000000001</v>
      </c>
      <c r="L352" s="86"/>
      <c r="M352" s="86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</row>
    <row r="353" spans="1:42" x14ac:dyDescent="0.2">
      <c r="A353" s="86">
        <v>579</v>
      </c>
      <c r="B353" s="86">
        <v>4</v>
      </c>
      <c r="C353" s="86" t="s">
        <v>205</v>
      </c>
      <c r="D353" s="86">
        <v>26</v>
      </c>
      <c r="E353" s="86">
        <v>414.45</v>
      </c>
      <c r="F353" s="86">
        <v>19</v>
      </c>
      <c r="G353" s="86">
        <v>2017</v>
      </c>
      <c r="H353" s="123" t="s">
        <v>133</v>
      </c>
      <c r="I353" s="123">
        <v>2.5</v>
      </c>
      <c r="J353" s="123">
        <v>2.5</v>
      </c>
      <c r="K353" s="123">
        <v>0.8</v>
      </c>
      <c r="L353" s="123">
        <v>1.5</v>
      </c>
      <c r="M353" s="123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</row>
    <row r="354" spans="1:42" x14ac:dyDescent="0.2">
      <c r="A354" s="86">
        <v>579</v>
      </c>
      <c r="B354" s="86">
        <v>4</v>
      </c>
      <c r="C354" s="86" t="s">
        <v>205</v>
      </c>
      <c r="D354" s="86">
        <v>26</v>
      </c>
      <c r="E354" s="86">
        <v>414.45</v>
      </c>
      <c r="F354" s="86">
        <v>19</v>
      </c>
      <c r="G354" s="86">
        <v>2017</v>
      </c>
      <c r="H354" s="123" t="s">
        <v>130</v>
      </c>
      <c r="I354" s="123">
        <v>7.6</v>
      </c>
      <c r="J354" s="123">
        <v>7.7</v>
      </c>
      <c r="K354" s="123">
        <v>4.0999999999999996</v>
      </c>
      <c r="L354" s="123">
        <v>5.4</v>
      </c>
      <c r="M354" s="123">
        <v>2.2000000000000002</v>
      </c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</row>
    <row r="355" spans="1:42" x14ac:dyDescent="0.2">
      <c r="A355" s="86">
        <v>579</v>
      </c>
      <c r="B355" s="86">
        <v>4</v>
      </c>
      <c r="C355" s="86" t="s">
        <v>205</v>
      </c>
      <c r="D355" s="86">
        <v>26</v>
      </c>
      <c r="E355" s="86">
        <v>414.45</v>
      </c>
      <c r="F355" s="86">
        <v>19</v>
      </c>
      <c r="G355" s="86">
        <v>2017</v>
      </c>
      <c r="H355" s="123" t="s">
        <v>245</v>
      </c>
      <c r="I355" s="123">
        <v>3.1</v>
      </c>
      <c r="J355" s="123">
        <v>3.3</v>
      </c>
      <c r="K355" s="123">
        <v>2.7</v>
      </c>
      <c r="L355" s="123">
        <v>2.9</v>
      </c>
      <c r="M355" s="123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</row>
    <row r="356" spans="1:42" x14ac:dyDescent="0.2">
      <c r="A356" s="89">
        <v>586</v>
      </c>
      <c r="B356" s="89">
        <v>3</v>
      </c>
      <c r="C356" s="89" t="s">
        <v>87</v>
      </c>
      <c r="D356" s="89">
        <v>26</v>
      </c>
      <c r="E356" s="86">
        <v>414.45</v>
      </c>
      <c r="F356" s="89">
        <v>20</v>
      </c>
      <c r="G356" s="86">
        <v>2017</v>
      </c>
      <c r="H356" s="86" t="s">
        <v>133</v>
      </c>
      <c r="I356" s="86">
        <v>2</v>
      </c>
      <c r="J356" s="86">
        <v>2.5</v>
      </c>
      <c r="K356" s="86">
        <v>0.6</v>
      </c>
      <c r="L356" s="86"/>
      <c r="M356" s="86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</row>
    <row r="357" spans="1:42" x14ac:dyDescent="0.2">
      <c r="A357" s="89">
        <v>586</v>
      </c>
      <c r="B357" s="89">
        <v>3</v>
      </c>
      <c r="C357" s="89" t="s">
        <v>87</v>
      </c>
      <c r="D357" s="89">
        <v>26</v>
      </c>
      <c r="E357" s="86">
        <v>414.45</v>
      </c>
      <c r="F357" s="89">
        <v>20</v>
      </c>
      <c r="G357" s="86">
        <v>2017</v>
      </c>
      <c r="H357" s="86" t="s">
        <v>130</v>
      </c>
      <c r="I357" s="86">
        <v>5.6</v>
      </c>
      <c r="J357" s="86">
        <v>5.7</v>
      </c>
      <c r="K357" s="86">
        <v>2.7</v>
      </c>
      <c r="L357" s="86"/>
      <c r="M357" s="86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</row>
    <row r="358" spans="1:42" x14ac:dyDescent="0.2">
      <c r="A358" s="89">
        <v>586</v>
      </c>
      <c r="B358" s="89">
        <v>3</v>
      </c>
      <c r="C358" s="89" t="s">
        <v>87</v>
      </c>
      <c r="D358" s="89">
        <v>26</v>
      </c>
      <c r="E358" s="86">
        <v>414.45</v>
      </c>
      <c r="F358" s="89">
        <v>20</v>
      </c>
      <c r="G358" s="86">
        <v>2017</v>
      </c>
      <c r="H358" s="86" t="s">
        <v>245</v>
      </c>
      <c r="I358" s="86">
        <v>2</v>
      </c>
      <c r="J358" s="86">
        <v>1.5</v>
      </c>
      <c r="K358" s="86">
        <v>1.2</v>
      </c>
      <c r="L358" s="86"/>
      <c r="M358" s="86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</row>
    <row r="359" spans="1:42" x14ac:dyDescent="0.2">
      <c r="A359" s="86">
        <v>588</v>
      </c>
      <c r="B359" s="86">
        <v>4</v>
      </c>
      <c r="C359" s="86" t="s">
        <v>205</v>
      </c>
      <c r="D359" s="86">
        <v>26</v>
      </c>
      <c r="E359" s="86">
        <v>414.45</v>
      </c>
      <c r="F359" s="86">
        <v>20</v>
      </c>
      <c r="G359" s="86">
        <v>2017</v>
      </c>
      <c r="H359" s="123" t="s">
        <v>133</v>
      </c>
      <c r="I359" s="123">
        <v>2</v>
      </c>
      <c r="J359" s="123">
        <v>2</v>
      </c>
      <c r="K359" s="123">
        <v>1</v>
      </c>
      <c r="L359" s="123">
        <v>0.2</v>
      </c>
      <c r="M359" s="123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</row>
    <row r="360" spans="1:42" x14ac:dyDescent="0.2">
      <c r="A360" s="86">
        <v>588</v>
      </c>
      <c r="B360" s="86">
        <v>4</v>
      </c>
      <c r="C360" s="86" t="s">
        <v>205</v>
      </c>
      <c r="D360" s="86">
        <v>26</v>
      </c>
      <c r="E360" s="86">
        <v>414.45</v>
      </c>
      <c r="F360" s="86">
        <v>20</v>
      </c>
      <c r="G360" s="86">
        <v>2017</v>
      </c>
      <c r="H360" s="123" t="s">
        <v>130</v>
      </c>
      <c r="I360" s="123"/>
      <c r="J360" s="123"/>
      <c r="K360" s="123">
        <v>4.0999999999999996</v>
      </c>
      <c r="L360" s="123">
        <v>2.5</v>
      </c>
      <c r="M360" s="123">
        <v>0.5</v>
      </c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</row>
    <row r="361" spans="1:42" x14ac:dyDescent="0.2">
      <c r="A361" s="86">
        <v>588</v>
      </c>
      <c r="B361" s="86">
        <v>4</v>
      </c>
      <c r="C361" s="86" t="s">
        <v>205</v>
      </c>
      <c r="D361" s="86">
        <v>26</v>
      </c>
      <c r="E361" s="86">
        <v>414.45</v>
      </c>
      <c r="F361" s="86">
        <v>20</v>
      </c>
      <c r="G361" s="86">
        <v>2017</v>
      </c>
      <c r="H361" s="123" t="s">
        <v>245</v>
      </c>
      <c r="I361" s="123"/>
      <c r="J361" s="123"/>
      <c r="K361" s="123">
        <v>1.9</v>
      </c>
      <c r="L361" s="123">
        <v>1.4</v>
      </c>
      <c r="M361" s="123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</row>
    <row r="362" spans="1:42" x14ac:dyDescent="0.2">
      <c r="A362" s="90">
        <v>405</v>
      </c>
      <c r="B362" s="90">
        <v>5</v>
      </c>
      <c r="C362" s="90" t="s">
        <v>87</v>
      </c>
      <c r="D362" s="90">
        <v>35</v>
      </c>
      <c r="E362" s="90">
        <v>584</v>
      </c>
      <c r="F362" s="90">
        <v>1</v>
      </c>
      <c r="G362" s="86">
        <v>2017</v>
      </c>
      <c r="H362" s="86" t="s">
        <v>133</v>
      </c>
      <c r="I362" s="86">
        <v>4</v>
      </c>
      <c r="J362" s="86">
        <v>2.5</v>
      </c>
      <c r="K362" s="86">
        <v>6</v>
      </c>
      <c r="L362" s="86">
        <v>4</v>
      </c>
      <c r="M362" s="86">
        <v>5</v>
      </c>
      <c r="N362" s="86">
        <v>1</v>
      </c>
      <c r="O362" s="86">
        <v>4.5</v>
      </c>
      <c r="P362" s="86">
        <v>4</v>
      </c>
      <c r="Q362" s="86"/>
      <c r="R362" s="86"/>
      <c r="S362" s="86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</row>
    <row r="363" spans="1:42" x14ac:dyDescent="0.2">
      <c r="A363" s="90">
        <v>405</v>
      </c>
      <c r="B363" s="90">
        <v>5</v>
      </c>
      <c r="C363" s="90" t="s">
        <v>87</v>
      </c>
      <c r="D363" s="90">
        <v>35</v>
      </c>
      <c r="E363" s="90">
        <v>584</v>
      </c>
      <c r="F363" s="90">
        <v>1</v>
      </c>
      <c r="G363" s="86">
        <v>2017</v>
      </c>
      <c r="H363" s="86" t="s">
        <v>130</v>
      </c>
      <c r="I363" s="86">
        <v>13.2</v>
      </c>
      <c r="J363" s="86">
        <v>9.3000000000000007</v>
      </c>
      <c r="K363" s="86">
        <v>14.2</v>
      </c>
      <c r="L363" s="86">
        <v>12.8</v>
      </c>
      <c r="M363" s="86">
        <v>13.8</v>
      </c>
      <c r="N363" s="86">
        <v>6</v>
      </c>
      <c r="O363" s="86">
        <v>10.5</v>
      </c>
      <c r="P363" s="86"/>
      <c r="Q363" s="86"/>
      <c r="R363" s="86"/>
      <c r="S363" s="86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</row>
    <row r="364" spans="1:42" x14ac:dyDescent="0.2">
      <c r="A364" s="90">
        <v>405</v>
      </c>
      <c r="B364" s="90">
        <v>5</v>
      </c>
      <c r="C364" s="90" t="s">
        <v>87</v>
      </c>
      <c r="D364" s="90">
        <v>35</v>
      </c>
      <c r="E364" s="90">
        <v>584</v>
      </c>
      <c r="F364" s="90">
        <v>1</v>
      </c>
      <c r="G364" s="86">
        <v>2017</v>
      </c>
      <c r="H364" s="86" t="s">
        <v>245</v>
      </c>
      <c r="I364" s="86">
        <v>5.8</v>
      </c>
      <c r="J364" s="86">
        <v>4.5</v>
      </c>
      <c r="K364" s="86">
        <v>6.2</v>
      </c>
      <c r="L364" s="86">
        <v>6</v>
      </c>
      <c r="M364" s="86">
        <v>4.2</v>
      </c>
      <c r="N364" s="86">
        <v>2.6</v>
      </c>
      <c r="O364" s="86">
        <v>2.5</v>
      </c>
      <c r="P364" s="86"/>
      <c r="Q364" s="86"/>
      <c r="R364" s="86"/>
      <c r="S364" s="86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</row>
    <row r="365" spans="1:42" x14ac:dyDescent="0.2">
      <c r="A365" s="90">
        <v>406</v>
      </c>
      <c r="B365" s="90">
        <v>6</v>
      </c>
      <c r="C365" s="90" t="s">
        <v>205</v>
      </c>
      <c r="D365" s="90">
        <v>35</v>
      </c>
      <c r="E365" s="90">
        <v>584</v>
      </c>
      <c r="F365" s="90">
        <v>1</v>
      </c>
      <c r="G365" s="86">
        <v>2017</v>
      </c>
      <c r="H365" s="123" t="s">
        <v>133</v>
      </c>
      <c r="I365" s="123">
        <v>5</v>
      </c>
      <c r="J365" s="123">
        <v>3</v>
      </c>
      <c r="K365" s="123">
        <v>4</v>
      </c>
      <c r="L365" s="123">
        <v>5.5</v>
      </c>
      <c r="M365" s="123">
        <v>5</v>
      </c>
      <c r="N365" s="123">
        <v>4.5</v>
      </c>
      <c r="O365" s="123">
        <v>4</v>
      </c>
      <c r="P365" s="123">
        <v>4</v>
      </c>
      <c r="Q365" s="123">
        <v>2.5</v>
      </c>
      <c r="R365" s="123">
        <v>1.5</v>
      </c>
      <c r="S365" s="123">
        <v>0.5</v>
      </c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</row>
    <row r="366" spans="1:42" x14ac:dyDescent="0.2">
      <c r="A366" s="90">
        <v>406</v>
      </c>
      <c r="B366" s="90">
        <v>6</v>
      </c>
      <c r="C366" s="90" t="s">
        <v>205</v>
      </c>
      <c r="D366" s="90">
        <v>35</v>
      </c>
      <c r="E366" s="90">
        <v>584</v>
      </c>
      <c r="F366" s="90">
        <v>1</v>
      </c>
      <c r="G366" s="86">
        <v>2017</v>
      </c>
      <c r="H366" s="123" t="s">
        <v>130</v>
      </c>
      <c r="I366" s="123">
        <v>13.5</v>
      </c>
      <c r="J366" s="123">
        <v>11.1</v>
      </c>
      <c r="K366" s="123">
        <v>11</v>
      </c>
      <c r="L366" s="123">
        <v>15</v>
      </c>
      <c r="M366" s="123">
        <v>14.5</v>
      </c>
      <c r="N366" s="123">
        <v>14</v>
      </c>
      <c r="O366" s="123">
        <v>13.3</v>
      </c>
      <c r="P366" s="123">
        <v>11.2</v>
      </c>
      <c r="Q366" s="123">
        <v>10.5</v>
      </c>
      <c r="R366" s="123">
        <v>7.1</v>
      </c>
      <c r="S366" s="123">
        <v>5</v>
      </c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</row>
    <row r="367" spans="1:42" x14ac:dyDescent="0.2">
      <c r="A367" s="90">
        <v>406</v>
      </c>
      <c r="B367" s="90">
        <v>6</v>
      </c>
      <c r="C367" s="90" t="s">
        <v>205</v>
      </c>
      <c r="D367" s="90">
        <v>35</v>
      </c>
      <c r="E367" s="90">
        <v>584</v>
      </c>
      <c r="F367" s="90">
        <v>1</v>
      </c>
      <c r="G367" s="86">
        <v>2017</v>
      </c>
      <c r="H367" s="123" t="s">
        <v>245</v>
      </c>
      <c r="I367" s="123">
        <v>5.5</v>
      </c>
      <c r="J367" s="123">
        <v>6</v>
      </c>
      <c r="K367" s="123">
        <v>4.7</v>
      </c>
      <c r="L367" s="123">
        <v>6.7</v>
      </c>
      <c r="M367" s="123">
        <v>7.1</v>
      </c>
      <c r="N367" s="123">
        <v>7.8</v>
      </c>
      <c r="O367" s="123">
        <v>7.8</v>
      </c>
      <c r="P367" s="123">
        <v>4.7</v>
      </c>
      <c r="Q367" s="123">
        <v>6.1</v>
      </c>
      <c r="R367" s="123">
        <v>4</v>
      </c>
      <c r="S367" s="123">
        <v>3</v>
      </c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</row>
    <row r="368" spans="1:42" x14ac:dyDescent="0.2">
      <c r="A368" s="90">
        <v>417</v>
      </c>
      <c r="B368" s="90">
        <v>6</v>
      </c>
      <c r="C368" s="90" t="s">
        <v>205</v>
      </c>
      <c r="D368" s="90">
        <v>35</v>
      </c>
      <c r="E368" s="90">
        <v>584</v>
      </c>
      <c r="F368" s="90">
        <v>2</v>
      </c>
      <c r="G368" s="86">
        <v>2017</v>
      </c>
      <c r="H368" s="86" t="s">
        <v>133</v>
      </c>
      <c r="I368" s="86">
        <v>1.5</v>
      </c>
      <c r="J368" s="86">
        <v>1</v>
      </c>
      <c r="K368" s="86">
        <v>2.5</v>
      </c>
      <c r="L368" s="86">
        <v>3</v>
      </c>
      <c r="M368" s="86">
        <v>1</v>
      </c>
      <c r="N368" s="86"/>
      <c r="O368" s="86"/>
      <c r="P368" s="86"/>
      <c r="Q368" s="86"/>
      <c r="R368" s="86"/>
      <c r="S368" s="86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</row>
    <row r="369" spans="1:42" x14ac:dyDescent="0.2">
      <c r="A369" s="90">
        <v>417</v>
      </c>
      <c r="B369" s="90">
        <v>6</v>
      </c>
      <c r="C369" s="90" t="s">
        <v>205</v>
      </c>
      <c r="D369" s="90">
        <v>35</v>
      </c>
      <c r="E369" s="90">
        <v>584</v>
      </c>
      <c r="F369" s="90">
        <v>2</v>
      </c>
      <c r="G369" s="86">
        <v>2017</v>
      </c>
      <c r="H369" s="86" t="s">
        <v>130</v>
      </c>
      <c r="I369" s="86">
        <v>8.1999999999999993</v>
      </c>
      <c r="J369" s="86">
        <v>6</v>
      </c>
      <c r="K369" s="86">
        <v>9.6999999999999993</v>
      </c>
      <c r="L369" s="86">
        <v>9</v>
      </c>
      <c r="M369" s="86">
        <v>5</v>
      </c>
      <c r="N369" s="86"/>
      <c r="O369" s="86"/>
      <c r="P369" s="86"/>
      <c r="Q369" s="86"/>
      <c r="R369" s="86"/>
      <c r="S369" s="86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</row>
    <row r="370" spans="1:42" x14ac:dyDescent="0.2">
      <c r="A370" s="90">
        <v>417</v>
      </c>
      <c r="B370" s="90">
        <v>6</v>
      </c>
      <c r="C370" s="90" t="s">
        <v>205</v>
      </c>
      <c r="D370" s="90">
        <v>35</v>
      </c>
      <c r="E370" s="90">
        <v>584</v>
      </c>
      <c r="F370" s="90">
        <v>2</v>
      </c>
      <c r="G370" s="86">
        <v>2017</v>
      </c>
      <c r="H370" s="86" t="s">
        <v>245</v>
      </c>
      <c r="I370" s="86">
        <v>4</v>
      </c>
      <c r="J370" s="86">
        <v>3</v>
      </c>
      <c r="K370" s="86">
        <v>3.5</v>
      </c>
      <c r="L370" s="86">
        <v>2.4</v>
      </c>
      <c r="M370" s="86">
        <v>3</v>
      </c>
      <c r="N370" s="86"/>
      <c r="O370" s="86"/>
      <c r="P370" s="86"/>
      <c r="Q370" s="86"/>
      <c r="R370" s="86"/>
      <c r="S370" s="86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</row>
    <row r="371" spans="1:42" x14ac:dyDescent="0.2">
      <c r="A371" s="90">
        <v>419</v>
      </c>
      <c r="B371" s="90">
        <v>5</v>
      </c>
      <c r="C371" s="90" t="s">
        <v>87</v>
      </c>
      <c r="D371" s="90">
        <v>35</v>
      </c>
      <c r="E371" s="90">
        <v>584</v>
      </c>
      <c r="F371" s="90">
        <v>2</v>
      </c>
      <c r="G371" s="86">
        <v>2017</v>
      </c>
      <c r="H371" s="123" t="s">
        <v>133</v>
      </c>
      <c r="I371" s="123">
        <v>4.5</v>
      </c>
      <c r="J371" s="123">
        <v>5.5</v>
      </c>
      <c r="K371" s="123">
        <v>4</v>
      </c>
      <c r="L371" s="123">
        <v>4</v>
      </c>
      <c r="M371" s="123">
        <v>2</v>
      </c>
      <c r="N371" s="123">
        <v>3.5</v>
      </c>
      <c r="O371" s="123">
        <v>1</v>
      </c>
      <c r="P371" s="123"/>
      <c r="Q371" s="123"/>
      <c r="R371" s="123"/>
      <c r="S371" s="123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</row>
    <row r="372" spans="1:42" x14ac:dyDescent="0.2">
      <c r="A372" s="90">
        <v>419</v>
      </c>
      <c r="B372" s="90">
        <v>5</v>
      </c>
      <c r="C372" s="90" t="s">
        <v>87</v>
      </c>
      <c r="D372" s="90">
        <v>35</v>
      </c>
      <c r="E372" s="90">
        <v>584</v>
      </c>
      <c r="F372" s="90">
        <v>2</v>
      </c>
      <c r="G372" s="86">
        <v>2017</v>
      </c>
      <c r="H372" s="123" t="s">
        <v>130</v>
      </c>
      <c r="I372" s="123">
        <v>15.2</v>
      </c>
      <c r="J372" s="123">
        <v>15.2</v>
      </c>
      <c r="K372" s="123">
        <v>14</v>
      </c>
      <c r="L372" s="123">
        <v>10</v>
      </c>
      <c r="M372" s="123">
        <v>8.5</v>
      </c>
      <c r="N372" s="123">
        <v>12.5</v>
      </c>
      <c r="O372" s="123">
        <v>6.5</v>
      </c>
      <c r="P372" s="123"/>
      <c r="Q372" s="123"/>
      <c r="R372" s="123"/>
      <c r="S372" s="123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</row>
    <row r="373" spans="1:42" x14ac:dyDescent="0.2">
      <c r="A373" s="90">
        <v>419</v>
      </c>
      <c r="B373" s="90">
        <v>5</v>
      </c>
      <c r="C373" s="90" t="s">
        <v>87</v>
      </c>
      <c r="D373" s="90">
        <v>35</v>
      </c>
      <c r="E373" s="90">
        <v>584</v>
      </c>
      <c r="F373" s="90">
        <v>2</v>
      </c>
      <c r="G373" s="86">
        <v>2017</v>
      </c>
      <c r="H373" s="123" t="s">
        <v>245</v>
      </c>
      <c r="I373" s="123">
        <v>7</v>
      </c>
      <c r="J373" s="123">
        <v>6</v>
      </c>
      <c r="K373" s="123">
        <v>6</v>
      </c>
      <c r="L373" s="123">
        <v>3.6</v>
      </c>
      <c r="M373" s="123">
        <v>4.3</v>
      </c>
      <c r="N373" s="123">
        <v>7</v>
      </c>
      <c r="O373" s="123">
        <v>3.8</v>
      </c>
      <c r="P373" s="123"/>
      <c r="Q373" s="123"/>
      <c r="R373" s="123"/>
      <c r="S373" s="123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</row>
    <row r="374" spans="1:42" x14ac:dyDescent="0.2">
      <c r="A374" s="90">
        <v>426</v>
      </c>
      <c r="B374" s="90">
        <v>6</v>
      </c>
      <c r="C374" s="90" t="s">
        <v>205</v>
      </c>
      <c r="D374" s="90">
        <v>35</v>
      </c>
      <c r="E374" s="90">
        <v>584</v>
      </c>
      <c r="F374" s="90">
        <v>3</v>
      </c>
      <c r="G374" s="86">
        <v>2017</v>
      </c>
      <c r="H374" s="86" t="s">
        <v>133</v>
      </c>
      <c r="I374" s="86">
        <v>6.5</v>
      </c>
      <c r="J374" s="86">
        <v>6.5</v>
      </c>
      <c r="K374" s="86">
        <v>6.5</v>
      </c>
      <c r="L374" s="86">
        <v>5</v>
      </c>
      <c r="M374" s="86">
        <v>6.5</v>
      </c>
      <c r="N374" s="86">
        <v>3.5</v>
      </c>
      <c r="O374" s="86">
        <v>4.5</v>
      </c>
      <c r="P374" s="86">
        <v>3.5</v>
      </c>
      <c r="Q374" s="86">
        <v>1.5</v>
      </c>
      <c r="R374" s="86">
        <v>1</v>
      </c>
      <c r="S374" s="86">
        <v>0</v>
      </c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</row>
    <row r="375" spans="1:42" x14ac:dyDescent="0.2">
      <c r="A375" s="90">
        <v>426</v>
      </c>
      <c r="B375" s="90">
        <v>6</v>
      </c>
      <c r="C375" s="90" t="s">
        <v>205</v>
      </c>
      <c r="D375" s="90">
        <v>35</v>
      </c>
      <c r="E375" s="90">
        <v>584</v>
      </c>
      <c r="F375" s="90">
        <v>3</v>
      </c>
      <c r="G375" s="86">
        <v>2017</v>
      </c>
      <c r="H375" s="86" t="s">
        <v>130</v>
      </c>
      <c r="I375" s="86">
        <v>19</v>
      </c>
      <c r="J375" s="86">
        <v>19.5</v>
      </c>
      <c r="K375" s="86">
        <v>19</v>
      </c>
      <c r="L375" s="86">
        <v>15</v>
      </c>
      <c r="M375" s="86">
        <v>17</v>
      </c>
      <c r="N375" s="86">
        <v>14.1</v>
      </c>
      <c r="O375" s="86">
        <v>15.2</v>
      </c>
      <c r="P375" s="86">
        <v>12</v>
      </c>
      <c r="Q375" s="86">
        <v>8.1999999999999993</v>
      </c>
      <c r="R375" s="86">
        <v>6.8</v>
      </c>
      <c r="S375" s="86">
        <v>4.3</v>
      </c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</row>
    <row r="376" spans="1:42" x14ac:dyDescent="0.2">
      <c r="A376" s="90">
        <v>426</v>
      </c>
      <c r="B376" s="90">
        <v>6</v>
      </c>
      <c r="C376" s="90" t="s">
        <v>205</v>
      </c>
      <c r="D376" s="90">
        <v>35</v>
      </c>
      <c r="E376" s="90">
        <v>584</v>
      </c>
      <c r="F376" s="90">
        <v>3</v>
      </c>
      <c r="G376" s="86">
        <v>2017</v>
      </c>
      <c r="H376" s="86" t="s">
        <v>245</v>
      </c>
      <c r="I376" s="86">
        <v>7.7</v>
      </c>
      <c r="J376" s="86">
        <v>10.4</v>
      </c>
      <c r="K376" s="86">
        <v>9.3000000000000007</v>
      </c>
      <c r="L376" s="86">
        <v>7.3</v>
      </c>
      <c r="M376" s="86">
        <v>7.1</v>
      </c>
      <c r="N376" s="86">
        <v>8.4</v>
      </c>
      <c r="O376" s="86">
        <v>8.1999999999999993</v>
      </c>
      <c r="P376" s="86">
        <v>6.2</v>
      </c>
      <c r="Q376" s="86">
        <v>5.3</v>
      </c>
      <c r="R376" s="86">
        <v>4.2</v>
      </c>
      <c r="S376" s="86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</row>
    <row r="377" spans="1:42" x14ac:dyDescent="0.2">
      <c r="A377" s="90">
        <v>430</v>
      </c>
      <c r="B377" s="90">
        <v>5</v>
      </c>
      <c r="C377" s="90" t="s">
        <v>87</v>
      </c>
      <c r="D377" s="90">
        <v>35</v>
      </c>
      <c r="E377" s="90">
        <v>584</v>
      </c>
      <c r="F377" s="90">
        <v>3</v>
      </c>
      <c r="G377" s="86">
        <v>2017</v>
      </c>
      <c r="H377" s="123" t="s">
        <v>133</v>
      </c>
      <c r="I377" s="123">
        <v>2.5</v>
      </c>
      <c r="J377" s="123">
        <v>2</v>
      </c>
      <c r="K377" s="123">
        <v>3</v>
      </c>
      <c r="L377" s="123">
        <v>1</v>
      </c>
      <c r="M377" s="123">
        <v>0.5</v>
      </c>
      <c r="N377" s="123">
        <v>3</v>
      </c>
      <c r="O377" s="123">
        <v>3.5</v>
      </c>
      <c r="P377" s="123"/>
      <c r="Q377" s="123"/>
      <c r="R377" s="123"/>
      <c r="S377" s="123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</row>
    <row r="378" spans="1:42" x14ac:dyDescent="0.2">
      <c r="A378" s="90">
        <v>430</v>
      </c>
      <c r="B378" s="90">
        <v>5</v>
      </c>
      <c r="C378" s="90" t="s">
        <v>87</v>
      </c>
      <c r="D378" s="90">
        <v>35</v>
      </c>
      <c r="E378" s="90">
        <v>584</v>
      </c>
      <c r="F378" s="90">
        <v>3</v>
      </c>
      <c r="G378" s="86">
        <v>2017</v>
      </c>
      <c r="H378" s="123" t="s">
        <v>130</v>
      </c>
      <c r="I378" s="123">
        <v>9.5</v>
      </c>
      <c r="J378" s="123">
        <v>8.1999999999999993</v>
      </c>
      <c r="K378" s="123">
        <v>9.6999999999999993</v>
      </c>
      <c r="L378" s="123">
        <v>5.4</v>
      </c>
      <c r="M378" s="123">
        <v>4</v>
      </c>
      <c r="N378" s="123"/>
      <c r="O378" s="123"/>
      <c r="P378" s="123"/>
      <c r="Q378" s="123"/>
      <c r="R378" s="123"/>
      <c r="S378" s="123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</row>
    <row r="379" spans="1:42" x14ac:dyDescent="0.2">
      <c r="A379" s="90">
        <v>430</v>
      </c>
      <c r="B379" s="90">
        <v>5</v>
      </c>
      <c r="C379" s="90" t="s">
        <v>87</v>
      </c>
      <c r="D379" s="90">
        <v>35</v>
      </c>
      <c r="E379" s="90">
        <v>584</v>
      </c>
      <c r="F379" s="90">
        <v>3</v>
      </c>
      <c r="G379" s="86">
        <v>2017</v>
      </c>
      <c r="H379" s="123" t="s">
        <v>245</v>
      </c>
      <c r="I379" s="123">
        <v>4.5</v>
      </c>
      <c r="J379" s="123">
        <v>4.2</v>
      </c>
      <c r="K379" s="123">
        <v>3.7</v>
      </c>
      <c r="L379" s="123">
        <v>3</v>
      </c>
      <c r="M379" s="123"/>
      <c r="N379" s="123"/>
      <c r="O379" s="123"/>
      <c r="P379" s="123"/>
      <c r="Q379" s="123"/>
      <c r="R379" s="123"/>
      <c r="S379" s="123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</row>
    <row r="380" spans="1:42" x14ac:dyDescent="0.2">
      <c r="A380" s="90">
        <v>432</v>
      </c>
      <c r="B380" s="90">
        <v>6</v>
      </c>
      <c r="C380" s="90" t="s">
        <v>205</v>
      </c>
      <c r="D380" s="90">
        <v>35</v>
      </c>
      <c r="E380" s="90">
        <v>584</v>
      </c>
      <c r="F380" s="90">
        <v>4</v>
      </c>
      <c r="G380" s="86">
        <v>2017</v>
      </c>
      <c r="H380" s="86" t="s">
        <v>133</v>
      </c>
      <c r="I380" s="86">
        <v>3</v>
      </c>
      <c r="J380" s="86">
        <v>4</v>
      </c>
      <c r="K380" s="86">
        <v>3.5</v>
      </c>
      <c r="L380" s="86">
        <v>2</v>
      </c>
      <c r="M380" s="86">
        <v>3</v>
      </c>
      <c r="N380" s="86">
        <v>4</v>
      </c>
      <c r="O380" s="86">
        <v>2</v>
      </c>
      <c r="P380" s="86">
        <v>1</v>
      </c>
      <c r="Q380" s="86"/>
      <c r="R380" s="86"/>
      <c r="S380" s="86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</row>
    <row r="381" spans="1:42" x14ac:dyDescent="0.2">
      <c r="A381" s="90">
        <v>432</v>
      </c>
      <c r="B381" s="90">
        <v>6</v>
      </c>
      <c r="C381" s="90" t="s">
        <v>205</v>
      </c>
      <c r="D381" s="90">
        <v>35</v>
      </c>
      <c r="E381" s="90">
        <v>584</v>
      </c>
      <c r="F381" s="90">
        <v>4</v>
      </c>
      <c r="G381" s="86">
        <v>2017</v>
      </c>
      <c r="H381" s="86" t="s">
        <v>130</v>
      </c>
      <c r="I381" s="86">
        <v>11.5</v>
      </c>
      <c r="J381" s="86">
        <v>13.5</v>
      </c>
      <c r="K381" s="86">
        <v>11</v>
      </c>
      <c r="L381" s="86">
        <v>9.8000000000000007</v>
      </c>
      <c r="M381" s="86">
        <v>11</v>
      </c>
      <c r="N381" s="86">
        <v>13.5</v>
      </c>
      <c r="O381" s="86">
        <v>8</v>
      </c>
      <c r="P381" s="86">
        <v>5</v>
      </c>
      <c r="Q381" s="86"/>
      <c r="R381" s="86"/>
      <c r="S381" s="86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</row>
    <row r="382" spans="1:42" x14ac:dyDescent="0.2">
      <c r="A382" s="90">
        <v>432</v>
      </c>
      <c r="B382" s="90">
        <v>6</v>
      </c>
      <c r="C382" s="90" t="s">
        <v>205</v>
      </c>
      <c r="D382" s="90">
        <v>35</v>
      </c>
      <c r="E382" s="90">
        <v>584</v>
      </c>
      <c r="F382" s="90">
        <v>4</v>
      </c>
      <c r="G382" s="86">
        <v>2017</v>
      </c>
      <c r="H382" s="86" t="s">
        <v>245</v>
      </c>
      <c r="I382" s="86">
        <v>5.6</v>
      </c>
      <c r="J382" s="86">
        <v>6</v>
      </c>
      <c r="K382" s="86">
        <v>4.5999999999999996</v>
      </c>
      <c r="L382" s="86">
        <v>5.8</v>
      </c>
      <c r="M382" s="86">
        <v>4.5</v>
      </c>
      <c r="N382" s="86">
        <v>4.7</v>
      </c>
      <c r="O382" s="86">
        <v>4.2</v>
      </c>
      <c r="P382" s="86">
        <v>2.5</v>
      </c>
      <c r="Q382" s="86"/>
      <c r="R382" s="86"/>
      <c r="S382" s="86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</row>
    <row r="383" spans="1:42" x14ac:dyDescent="0.2">
      <c r="A383" s="90">
        <v>435</v>
      </c>
      <c r="B383" s="90">
        <v>5</v>
      </c>
      <c r="C383" s="90" t="s">
        <v>87</v>
      </c>
      <c r="D383" s="90">
        <v>35</v>
      </c>
      <c r="E383" s="90">
        <v>584</v>
      </c>
      <c r="F383" s="90">
        <v>4</v>
      </c>
      <c r="G383" s="86">
        <v>2017</v>
      </c>
      <c r="H383" s="123" t="s">
        <v>133</v>
      </c>
      <c r="I383" s="123">
        <v>3</v>
      </c>
      <c r="J383" s="123">
        <v>2</v>
      </c>
      <c r="K383" s="123">
        <v>3.5</v>
      </c>
      <c r="L383" s="123">
        <v>1</v>
      </c>
      <c r="M383" s="123">
        <v>4</v>
      </c>
      <c r="N383" s="123">
        <v>4</v>
      </c>
      <c r="O383" s="123">
        <v>0.5</v>
      </c>
      <c r="P383" s="123"/>
      <c r="Q383" s="123"/>
      <c r="R383" s="123"/>
      <c r="S383" s="123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</row>
    <row r="384" spans="1:42" x14ac:dyDescent="0.2">
      <c r="A384" s="90">
        <v>435</v>
      </c>
      <c r="B384" s="90">
        <v>5</v>
      </c>
      <c r="C384" s="90" t="s">
        <v>87</v>
      </c>
      <c r="D384" s="90">
        <v>35</v>
      </c>
      <c r="E384" s="90">
        <v>584</v>
      </c>
      <c r="F384" s="90">
        <v>4</v>
      </c>
      <c r="G384" s="86">
        <v>2017</v>
      </c>
      <c r="H384" s="123" t="s">
        <v>130</v>
      </c>
      <c r="I384" s="123">
        <v>12</v>
      </c>
      <c r="J384" s="123">
        <v>8.5</v>
      </c>
      <c r="K384" s="123">
        <v>9.5</v>
      </c>
      <c r="L384" s="123">
        <v>6.5</v>
      </c>
      <c r="M384" s="123">
        <v>11</v>
      </c>
      <c r="N384" s="123">
        <v>13.5</v>
      </c>
      <c r="O384" s="123">
        <v>3.5</v>
      </c>
      <c r="P384" s="123"/>
      <c r="Q384" s="123"/>
      <c r="R384" s="123"/>
      <c r="S384" s="123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</row>
    <row r="385" spans="1:42" x14ac:dyDescent="0.2">
      <c r="A385" s="90">
        <v>435</v>
      </c>
      <c r="B385" s="90">
        <v>5</v>
      </c>
      <c r="C385" s="90" t="s">
        <v>87</v>
      </c>
      <c r="D385" s="90">
        <v>35</v>
      </c>
      <c r="E385" s="90">
        <v>584</v>
      </c>
      <c r="F385" s="90">
        <v>4</v>
      </c>
      <c r="G385" s="86">
        <v>2017</v>
      </c>
      <c r="H385" s="123" t="s">
        <v>245</v>
      </c>
      <c r="I385" s="123">
        <v>6</v>
      </c>
      <c r="J385" s="123">
        <v>4.2</v>
      </c>
      <c r="K385" s="123">
        <v>4.5999999999999996</v>
      </c>
      <c r="L385" s="123">
        <v>4</v>
      </c>
      <c r="M385" s="123">
        <v>4.3</v>
      </c>
      <c r="N385" s="123">
        <v>5.2</v>
      </c>
      <c r="O385" s="123"/>
      <c r="P385" s="123"/>
      <c r="Q385" s="123"/>
      <c r="R385" s="123"/>
      <c r="S385" s="123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</row>
    <row r="386" spans="1:42" x14ac:dyDescent="0.2">
      <c r="A386" s="89">
        <v>441</v>
      </c>
      <c r="B386" s="89">
        <v>6</v>
      </c>
      <c r="C386" s="89" t="s">
        <v>205</v>
      </c>
      <c r="D386" s="89">
        <v>35</v>
      </c>
      <c r="E386" s="90">
        <v>584</v>
      </c>
      <c r="F386" s="89">
        <v>5</v>
      </c>
      <c r="G386" s="86">
        <v>2017</v>
      </c>
      <c r="H386" s="86" t="s">
        <v>133</v>
      </c>
      <c r="I386" s="86">
        <v>3</v>
      </c>
      <c r="J386" s="86">
        <v>2</v>
      </c>
      <c r="K386" s="86">
        <v>3</v>
      </c>
      <c r="L386" s="86">
        <v>0.5</v>
      </c>
      <c r="M386" s="86"/>
      <c r="N386" s="86"/>
      <c r="O386" s="86"/>
      <c r="P386" s="86"/>
      <c r="Q386" s="86"/>
      <c r="R386" s="86"/>
      <c r="S386" s="86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</row>
    <row r="387" spans="1:42" x14ac:dyDescent="0.2">
      <c r="A387" s="89">
        <v>441</v>
      </c>
      <c r="B387" s="89">
        <v>6</v>
      </c>
      <c r="C387" s="89" t="s">
        <v>205</v>
      </c>
      <c r="D387" s="89">
        <v>35</v>
      </c>
      <c r="E387" s="90">
        <v>584</v>
      </c>
      <c r="F387" s="89">
        <v>5</v>
      </c>
      <c r="G387" s="86">
        <v>2017</v>
      </c>
      <c r="H387" s="86" t="s">
        <v>130</v>
      </c>
      <c r="I387" s="86">
        <v>7.9</v>
      </c>
      <c r="J387" s="86">
        <v>6.2</v>
      </c>
      <c r="K387" s="86">
        <v>7.4</v>
      </c>
      <c r="L387" s="86">
        <v>4.5</v>
      </c>
      <c r="M387" s="86"/>
      <c r="N387" s="86"/>
      <c r="O387" s="86"/>
      <c r="P387" s="86"/>
      <c r="Q387" s="86"/>
      <c r="R387" s="86"/>
      <c r="S387" s="86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</row>
    <row r="388" spans="1:42" x14ac:dyDescent="0.2">
      <c r="A388" s="89">
        <v>441</v>
      </c>
      <c r="B388" s="89">
        <v>6</v>
      </c>
      <c r="C388" s="89" t="s">
        <v>205</v>
      </c>
      <c r="D388" s="89">
        <v>35</v>
      </c>
      <c r="E388" s="90">
        <v>584</v>
      </c>
      <c r="F388" s="89">
        <v>5</v>
      </c>
      <c r="G388" s="86">
        <v>2017</v>
      </c>
      <c r="H388" s="86" t="s">
        <v>245</v>
      </c>
      <c r="I388" s="86">
        <v>2.2000000000000002</v>
      </c>
      <c r="J388" s="86">
        <v>2.6</v>
      </c>
      <c r="K388" s="86">
        <v>2.1</v>
      </c>
      <c r="L388" s="86">
        <v>2.5</v>
      </c>
      <c r="M388" s="86"/>
      <c r="N388" s="86"/>
      <c r="O388" s="86"/>
      <c r="P388" s="86"/>
      <c r="Q388" s="86"/>
      <c r="R388" s="86"/>
      <c r="S388" s="86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</row>
    <row r="389" spans="1:42" x14ac:dyDescent="0.2">
      <c r="A389" s="90">
        <v>450</v>
      </c>
      <c r="B389" s="90">
        <v>5</v>
      </c>
      <c r="C389" s="90" t="s">
        <v>87</v>
      </c>
      <c r="D389" s="90">
        <v>35</v>
      </c>
      <c r="E389" s="90">
        <v>584</v>
      </c>
      <c r="F389" s="90">
        <v>5</v>
      </c>
      <c r="G389" s="86">
        <v>2017</v>
      </c>
      <c r="H389" s="123" t="s">
        <v>133</v>
      </c>
      <c r="I389" s="88"/>
      <c r="J389" s="88"/>
      <c r="K389" s="88"/>
      <c r="L389" s="88"/>
      <c r="M389" s="88"/>
      <c r="N389" s="123"/>
      <c r="O389" s="123"/>
      <c r="P389" s="123"/>
      <c r="Q389" s="123"/>
      <c r="R389" s="123"/>
      <c r="S389" s="123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</row>
    <row r="390" spans="1:42" x14ac:dyDescent="0.2">
      <c r="A390" s="90">
        <v>450</v>
      </c>
      <c r="B390" s="90">
        <v>5</v>
      </c>
      <c r="C390" s="90" t="s">
        <v>87</v>
      </c>
      <c r="D390" s="90">
        <v>35</v>
      </c>
      <c r="E390" s="90">
        <v>584</v>
      </c>
      <c r="F390" s="90">
        <v>5</v>
      </c>
      <c r="G390" s="86">
        <v>2017</v>
      </c>
      <c r="H390" s="123" t="s">
        <v>130</v>
      </c>
      <c r="I390" s="88"/>
      <c r="J390" s="88"/>
      <c r="K390" s="88"/>
      <c r="L390" s="88"/>
      <c r="M390" s="88"/>
      <c r="N390" s="123"/>
      <c r="O390" s="123"/>
      <c r="P390" s="123"/>
      <c r="Q390" s="123"/>
      <c r="R390" s="123"/>
      <c r="S390" s="123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</row>
    <row r="391" spans="1:42" x14ac:dyDescent="0.2">
      <c r="A391" s="90">
        <v>450</v>
      </c>
      <c r="B391" s="90">
        <v>5</v>
      </c>
      <c r="C391" s="90" t="s">
        <v>87</v>
      </c>
      <c r="D391" s="90">
        <v>35</v>
      </c>
      <c r="E391" s="90">
        <v>584</v>
      </c>
      <c r="F391" s="90">
        <v>5</v>
      </c>
      <c r="G391" s="86">
        <v>2017</v>
      </c>
      <c r="H391" s="123" t="s">
        <v>245</v>
      </c>
      <c r="I391" s="88"/>
      <c r="J391" s="88"/>
      <c r="K391" s="88"/>
      <c r="L391" s="88"/>
      <c r="M391" s="88"/>
      <c r="N391" s="123"/>
      <c r="O391" s="123"/>
      <c r="P391" s="123"/>
      <c r="Q391" s="123"/>
      <c r="R391" s="123"/>
      <c r="S391" s="123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</row>
    <row r="392" spans="1:42" x14ac:dyDescent="0.2">
      <c r="A392" s="90">
        <v>453</v>
      </c>
      <c r="B392" s="90">
        <v>6</v>
      </c>
      <c r="C392" s="90" t="s">
        <v>205</v>
      </c>
      <c r="D392" s="90">
        <v>35</v>
      </c>
      <c r="E392" s="90">
        <v>584</v>
      </c>
      <c r="F392" s="90">
        <v>6</v>
      </c>
      <c r="G392" s="86">
        <v>2017</v>
      </c>
      <c r="H392" s="86" t="s">
        <v>133</v>
      </c>
      <c r="I392" s="88"/>
      <c r="J392" s="88"/>
      <c r="K392" s="88"/>
      <c r="L392" s="88"/>
      <c r="M392" s="88"/>
      <c r="N392" s="86"/>
      <c r="O392" s="86"/>
      <c r="P392" s="86"/>
      <c r="Q392" s="86"/>
      <c r="R392" s="86"/>
      <c r="S392" s="86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</row>
    <row r="393" spans="1:42" x14ac:dyDescent="0.2">
      <c r="A393" s="90">
        <v>453</v>
      </c>
      <c r="B393" s="90">
        <v>6</v>
      </c>
      <c r="C393" s="90" t="s">
        <v>205</v>
      </c>
      <c r="D393" s="90">
        <v>35</v>
      </c>
      <c r="E393" s="90">
        <v>584</v>
      </c>
      <c r="F393" s="90">
        <v>6</v>
      </c>
      <c r="G393" s="86">
        <v>2017</v>
      </c>
      <c r="H393" s="86" t="s">
        <v>130</v>
      </c>
      <c r="I393" s="88"/>
      <c r="J393" s="88"/>
      <c r="K393" s="88"/>
      <c r="L393" s="88"/>
      <c r="M393" s="88"/>
      <c r="N393" s="86"/>
      <c r="O393" s="86"/>
      <c r="P393" s="86"/>
      <c r="Q393" s="86"/>
      <c r="R393" s="86"/>
      <c r="S393" s="86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</row>
    <row r="394" spans="1:42" x14ac:dyDescent="0.2">
      <c r="A394" s="90">
        <v>453</v>
      </c>
      <c r="B394" s="90">
        <v>6</v>
      </c>
      <c r="C394" s="90" t="s">
        <v>205</v>
      </c>
      <c r="D394" s="90">
        <v>35</v>
      </c>
      <c r="E394" s="90">
        <v>584</v>
      </c>
      <c r="F394" s="90">
        <v>6</v>
      </c>
      <c r="G394" s="86">
        <v>2017</v>
      </c>
      <c r="H394" s="86" t="s">
        <v>245</v>
      </c>
      <c r="I394" s="88"/>
      <c r="J394" s="88"/>
      <c r="K394" s="88"/>
      <c r="L394" s="88"/>
      <c r="M394" s="88"/>
      <c r="N394" s="86"/>
      <c r="O394" s="86"/>
      <c r="P394" s="86"/>
      <c r="Q394" s="86"/>
      <c r="R394" s="86"/>
      <c r="S394" s="86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</row>
    <row r="395" spans="1:42" x14ac:dyDescent="0.2">
      <c r="A395" s="90">
        <v>456</v>
      </c>
      <c r="B395" s="90">
        <v>5</v>
      </c>
      <c r="C395" s="90" t="s">
        <v>87</v>
      </c>
      <c r="D395" s="90">
        <v>35</v>
      </c>
      <c r="E395" s="90">
        <v>584</v>
      </c>
      <c r="F395" s="90">
        <v>6</v>
      </c>
      <c r="G395" s="86">
        <v>2017</v>
      </c>
      <c r="H395" s="123" t="s">
        <v>133</v>
      </c>
      <c r="I395" s="123">
        <v>7</v>
      </c>
      <c r="J395" s="123">
        <v>4.5</v>
      </c>
      <c r="K395" s="123">
        <v>4</v>
      </c>
      <c r="L395" s="123">
        <v>5.5</v>
      </c>
      <c r="M395" s="123">
        <v>6.5</v>
      </c>
      <c r="N395" s="123">
        <v>2.5</v>
      </c>
      <c r="O395" s="123">
        <v>4.5</v>
      </c>
      <c r="P395" s="123">
        <v>5</v>
      </c>
      <c r="Q395" s="123">
        <v>1</v>
      </c>
      <c r="R395" s="123">
        <v>0.5</v>
      </c>
      <c r="S395" s="123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</row>
    <row r="396" spans="1:42" x14ac:dyDescent="0.2">
      <c r="A396" s="90">
        <v>456</v>
      </c>
      <c r="B396" s="90">
        <v>5</v>
      </c>
      <c r="C396" s="90" t="s">
        <v>87</v>
      </c>
      <c r="D396" s="90">
        <v>35</v>
      </c>
      <c r="E396" s="90">
        <v>584</v>
      </c>
      <c r="F396" s="90">
        <v>6</v>
      </c>
      <c r="G396" s="86">
        <v>2017</v>
      </c>
      <c r="H396" s="123" t="s">
        <v>130</v>
      </c>
      <c r="I396" s="123">
        <v>17.5</v>
      </c>
      <c r="J396" s="123">
        <v>16.5</v>
      </c>
      <c r="K396" s="123">
        <v>12.5</v>
      </c>
      <c r="L396" s="123">
        <v>17.5</v>
      </c>
      <c r="M396" s="123">
        <v>17</v>
      </c>
      <c r="N396" s="123">
        <v>9.6999999999999993</v>
      </c>
      <c r="O396" s="123">
        <v>11</v>
      </c>
      <c r="P396" s="123">
        <v>12.5</v>
      </c>
      <c r="Q396" s="123">
        <v>7</v>
      </c>
      <c r="R396" s="123">
        <v>4</v>
      </c>
      <c r="S396" s="123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</row>
    <row r="397" spans="1:42" x14ac:dyDescent="0.2">
      <c r="A397" s="90">
        <v>456</v>
      </c>
      <c r="B397" s="90">
        <v>5</v>
      </c>
      <c r="C397" s="90" t="s">
        <v>87</v>
      </c>
      <c r="D397" s="90">
        <v>35</v>
      </c>
      <c r="E397" s="90">
        <v>584</v>
      </c>
      <c r="F397" s="90">
        <v>6</v>
      </c>
      <c r="G397" s="86">
        <v>2017</v>
      </c>
      <c r="H397" s="123" t="s">
        <v>245</v>
      </c>
      <c r="I397" s="123">
        <v>9.1999999999999993</v>
      </c>
      <c r="J397" s="123">
        <v>10</v>
      </c>
      <c r="K397" s="123">
        <v>7.7</v>
      </c>
      <c r="L397" s="123">
        <v>9.6999999999999993</v>
      </c>
      <c r="M397" s="123">
        <v>7.5</v>
      </c>
      <c r="N397" s="123">
        <v>6.1</v>
      </c>
      <c r="O397" s="123">
        <v>5</v>
      </c>
      <c r="P397" s="123">
        <v>5.5</v>
      </c>
      <c r="Q397" s="123">
        <v>4.5</v>
      </c>
      <c r="R397" s="123"/>
      <c r="S397" s="123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</row>
    <row r="398" spans="1:42" x14ac:dyDescent="0.2">
      <c r="A398" s="90">
        <v>463</v>
      </c>
      <c r="B398" s="90">
        <v>5</v>
      </c>
      <c r="C398" s="90" t="s">
        <v>87</v>
      </c>
      <c r="D398" s="90">
        <v>35</v>
      </c>
      <c r="E398" s="90">
        <v>584</v>
      </c>
      <c r="F398" s="90">
        <v>7</v>
      </c>
      <c r="G398" s="86">
        <v>2017</v>
      </c>
      <c r="H398" s="86" t="s">
        <v>133</v>
      </c>
      <c r="I398" s="86">
        <v>5</v>
      </c>
      <c r="J398" s="86">
        <v>3</v>
      </c>
      <c r="K398" s="86">
        <v>4</v>
      </c>
      <c r="L398" s="86">
        <v>3.5</v>
      </c>
      <c r="M398" s="86">
        <v>5.5</v>
      </c>
      <c r="N398" s="86">
        <v>4</v>
      </c>
      <c r="O398" s="86">
        <v>1.5</v>
      </c>
      <c r="P398" s="86">
        <v>4</v>
      </c>
      <c r="Q398" s="86">
        <v>0.5</v>
      </c>
      <c r="R398" s="86"/>
      <c r="S398" s="86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</row>
    <row r="399" spans="1:42" x14ac:dyDescent="0.2">
      <c r="A399" s="90">
        <v>463</v>
      </c>
      <c r="B399" s="90">
        <v>5</v>
      </c>
      <c r="C399" s="90" t="s">
        <v>87</v>
      </c>
      <c r="D399" s="90">
        <v>35</v>
      </c>
      <c r="E399" s="90">
        <v>584</v>
      </c>
      <c r="F399" s="90">
        <v>7</v>
      </c>
      <c r="G399" s="86">
        <v>2017</v>
      </c>
      <c r="H399" s="86" t="s">
        <v>130</v>
      </c>
      <c r="I399" s="86">
        <v>15</v>
      </c>
      <c r="J399" s="86">
        <v>9.1999999999999993</v>
      </c>
      <c r="K399" s="86">
        <v>10.6</v>
      </c>
      <c r="L399" s="86">
        <v>12.2</v>
      </c>
      <c r="M399" s="86">
        <v>14.2</v>
      </c>
      <c r="N399" s="86">
        <v>18</v>
      </c>
      <c r="O399" s="86">
        <v>6.4</v>
      </c>
      <c r="P399" s="86">
        <v>10.5</v>
      </c>
      <c r="Q399" s="86">
        <v>4</v>
      </c>
      <c r="R399" s="86"/>
      <c r="S399" s="86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</row>
    <row r="400" spans="1:42" x14ac:dyDescent="0.2">
      <c r="A400" s="90">
        <v>463</v>
      </c>
      <c r="B400" s="90">
        <v>5</v>
      </c>
      <c r="C400" s="90" t="s">
        <v>87</v>
      </c>
      <c r="D400" s="90">
        <v>35</v>
      </c>
      <c r="E400" s="90">
        <v>584</v>
      </c>
      <c r="F400" s="90">
        <v>7</v>
      </c>
      <c r="G400" s="86">
        <v>2017</v>
      </c>
      <c r="H400" s="86" t="s">
        <v>245</v>
      </c>
      <c r="I400" s="86">
        <v>6.5</v>
      </c>
      <c r="J400" s="86">
        <v>4.4000000000000004</v>
      </c>
      <c r="K400" s="86"/>
      <c r="L400" s="86">
        <v>6</v>
      </c>
      <c r="M400" s="86">
        <v>6</v>
      </c>
      <c r="N400" s="86">
        <v>6</v>
      </c>
      <c r="O400" s="86">
        <v>3.4</v>
      </c>
      <c r="P400" s="86"/>
      <c r="Q400" s="86"/>
      <c r="R400" s="86"/>
      <c r="S400" s="86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</row>
    <row r="401" spans="1:42" x14ac:dyDescent="0.2">
      <c r="A401" s="90">
        <v>465</v>
      </c>
      <c r="B401" s="90">
        <v>6</v>
      </c>
      <c r="C401" s="90" t="s">
        <v>205</v>
      </c>
      <c r="D401" s="90">
        <v>35</v>
      </c>
      <c r="E401" s="90">
        <v>584</v>
      </c>
      <c r="F401" s="90">
        <v>7</v>
      </c>
      <c r="G401" s="86">
        <v>2017</v>
      </c>
      <c r="H401" s="123" t="s">
        <v>133</v>
      </c>
      <c r="I401" s="123">
        <v>3</v>
      </c>
      <c r="J401" s="123">
        <v>2.5</v>
      </c>
      <c r="K401" s="123">
        <v>4.5</v>
      </c>
      <c r="L401" s="123">
        <v>3</v>
      </c>
      <c r="M401" s="123">
        <v>4</v>
      </c>
      <c r="N401" s="123">
        <v>2</v>
      </c>
      <c r="O401" s="123">
        <v>0.5</v>
      </c>
      <c r="P401" s="123"/>
      <c r="Q401" s="123"/>
      <c r="R401" s="123"/>
      <c r="S401" s="123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</row>
    <row r="402" spans="1:42" x14ac:dyDescent="0.2">
      <c r="A402" s="90">
        <v>465</v>
      </c>
      <c r="B402" s="90">
        <v>6</v>
      </c>
      <c r="C402" s="90" t="s">
        <v>205</v>
      </c>
      <c r="D402" s="90">
        <v>35</v>
      </c>
      <c r="E402" s="90">
        <v>584</v>
      </c>
      <c r="F402" s="90">
        <v>7</v>
      </c>
      <c r="G402" s="86">
        <v>2017</v>
      </c>
      <c r="H402" s="123" t="s">
        <v>130</v>
      </c>
      <c r="I402" s="123">
        <v>11</v>
      </c>
      <c r="J402" s="123">
        <v>9.5</v>
      </c>
      <c r="K402" s="123">
        <v>14.3</v>
      </c>
      <c r="L402" s="123">
        <v>13</v>
      </c>
      <c r="M402" s="123">
        <v>12</v>
      </c>
      <c r="N402" s="123">
        <v>9.5</v>
      </c>
      <c r="O402" s="123">
        <v>5.5</v>
      </c>
      <c r="P402" s="123"/>
      <c r="Q402" s="123"/>
      <c r="R402" s="123"/>
      <c r="S402" s="123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</row>
    <row r="403" spans="1:42" x14ac:dyDescent="0.2">
      <c r="A403" s="90">
        <v>465</v>
      </c>
      <c r="B403" s="90">
        <v>6</v>
      </c>
      <c r="C403" s="90" t="s">
        <v>205</v>
      </c>
      <c r="D403" s="90">
        <v>35</v>
      </c>
      <c r="E403" s="90">
        <v>584</v>
      </c>
      <c r="F403" s="90">
        <v>7</v>
      </c>
      <c r="G403" s="86">
        <v>2017</v>
      </c>
      <c r="H403" s="123" t="s">
        <v>245</v>
      </c>
      <c r="I403" s="123">
        <v>4.8</v>
      </c>
      <c r="J403" s="123">
        <v>6.5</v>
      </c>
      <c r="K403" s="123">
        <v>7.3</v>
      </c>
      <c r="L403" s="123">
        <v>8</v>
      </c>
      <c r="M403" s="123">
        <v>5</v>
      </c>
      <c r="N403" s="123">
        <v>6.6</v>
      </c>
      <c r="O403" s="123">
        <v>4.2</v>
      </c>
      <c r="P403" s="123"/>
      <c r="Q403" s="123"/>
      <c r="R403" s="123"/>
      <c r="S403" s="123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</row>
    <row r="404" spans="1:42" x14ac:dyDescent="0.2">
      <c r="A404" s="90">
        <v>475</v>
      </c>
      <c r="B404" s="90">
        <v>5</v>
      </c>
      <c r="C404" s="90" t="s">
        <v>87</v>
      </c>
      <c r="D404" s="90">
        <v>35</v>
      </c>
      <c r="E404" s="90">
        <v>584</v>
      </c>
      <c r="F404" s="90">
        <v>8</v>
      </c>
      <c r="G404" s="86">
        <v>2017</v>
      </c>
      <c r="H404" s="86" t="s">
        <v>133</v>
      </c>
      <c r="I404" s="86">
        <v>3.5</v>
      </c>
      <c r="J404" s="86">
        <v>3</v>
      </c>
      <c r="K404" s="86">
        <v>4</v>
      </c>
      <c r="L404" s="86">
        <v>4</v>
      </c>
      <c r="M404" s="86">
        <v>1.5</v>
      </c>
      <c r="N404" s="86">
        <v>1</v>
      </c>
      <c r="O404" s="86"/>
      <c r="P404" s="86"/>
      <c r="Q404" s="86"/>
      <c r="R404" s="86"/>
      <c r="S404" s="86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</row>
    <row r="405" spans="1:42" x14ac:dyDescent="0.2">
      <c r="A405" s="90">
        <v>475</v>
      </c>
      <c r="B405" s="90">
        <v>5</v>
      </c>
      <c r="C405" s="90" t="s">
        <v>87</v>
      </c>
      <c r="D405" s="90">
        <v>35</v>
      </c>
      <c r="E405" s="90">
        <v>584</v>
      </c>
      <c r="F405" s="90">
        <v>8</v>
      </c>
      <c r="G405" s="86">
        <v>2017</v>
      </c>
      <c r="H405" s="86" t="s">
        <v>130</v>
      </c>
      <c r="I405" s="86">
        <v>11</v>
      </c>
      <c r="J405" s="86">
        <v>9.5</v>
      </c>
      <c r="K405" s="86">
        <v>11.2</v>
      </c>
      <c r="L405" s="86"/>
      <c r="M405" s="86">
        <v>7.7</v>
      </c>
      <c r="N405" s="86">
        <v>5.2</v>
      </c>
      <c r="O405" s="86"/>
      <c r="P405" s="86"/>
      <c r="Q405" s="86"/>
      <c r="R405" s="86"/>
      <c r="S405" s="86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</row>
    <row r="406" spans="1:42" x14ac:dyDescent="0.2">
      <c r="A406" s="90">
        <v>475</v>
      </c>
      <c r="B406" s="90">
        <v>5</v>
      </c>
      <c r="C406" s="90" t="s">
        <v>87</v>
      </c>
      <c r="D406" s="90">
        <v>35</v>
      </c>
      <c r="E406" s="90">
        <v>584</v>
      </c>
      <c r="F406" s="90">
        <v>8</v>
      </c>
      <c r="G406" s="86">
        <v>2017</v>
      </c>
      <c r="H406" s="86" t="s">
        <v>245</v>
      </c>
      <c r="I406" s="86">
        <v>4.7</v>
      </c>
      <c r="J406" s="86">
        <v>4.5</v>
      </c>
      <c r="K406" s="86">
        <v>5</v>
      </c>
      <c r="L406" s="86"/>
      <c r="M406" s="86">
        <v>4.5</v>
      </c>
      <c r="N406" s="86">
        <v>3.2</v>
      </c>
      <c r="O406" s="86"/>
      <c r="P406" s="86"/>
      <c r="Q406" s="86"/>
      <c r="R406" s="86"/>
      <c r="S406" s="86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</row>
    <row r="407" spans="1:42" x14ac:dyDescent="0.2">
      <c r="A407" s="90">
        <v>478</v>
      </c>
      <c r="B407" s="90">
        <v>6</v>
      </c>
      <c r="C407" s="90" t="s">
        <v>205</v>
      </c>
      <c r="D407" s="90">
        <v>35</v>
      </c>
      <c r="E407" s="90">
        <v>584</v>
      </c>
      <c r="F407" s="90">
        <v>8</v>
      </c>
      <c r="G407" s="86">
        <v>2017</v>
      </c>
      <c r="H407" s="123" t="s">
        <v>133</v>
      </c>
      <c r="I407" s="123">
        <v>4</v>
      </c>
      <c r="J407" s="123">
        <v>2.5</v>
      </c>
      <c r="K407" s="123">
        <v>3</v>
      </c>
      <c r="L407" s="123">
        <v>4</v>
      </c>
      <c r="M407" s="123">
        <v>2</v>
      </c>
      <c r="N407" s="123">
        <v>3</v>
      </c>
      <c r="O407" s="123">
        <v>1</v>
      </c>
      <c r="P407" s="123">
        <v>1</v>
      </c>
      <c r="Q407" s="123">
        <v>3.5</v>
      </c>
      <c r="R407" s="123"/>
      <c r="S407" s="123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</row>
    <row r="408" spans="1:42" x14ac:dyDescent="0.2">
      <c r="A408" s="90">
        <v>478</v>
      </c>
      <c r="B408" s="90">
        <v>6</v>
      </c>
      <c r="C408" s="90" t="s">
        <v>205</v>
      </c>
      <c r="D408" s="90">
        <v>35</v>
      </c>
      <c r="E408" s="90">
        <v>584</v>
      </c>
      <c r="F408" s="90">
        <v>8</v>
      </c>
      <c r="G408" s="86">
        <v>2017</v>
      </c>
      <c r="H408" s="123" t="s">
        <v>130</v>
      </c>
      <c r="I408" s="123">
        <v>13.5</v>
      </c>
      <c r="J408" s="123">
        <v>11</v>
      </c>
      <c r="K408" s="123">
        <v>10.5</v>
      </c>
      <c r="L408" s="123">
        <v>13.7</v>
      </c>
      <c r="M408" s="123">
        <v>7.7</v>
      </c>
      <c r="N408" s="123">
        <v>10.7</v>
      </c>
      <c r="O408" s="123">
        <v>5.2</v>
      </c>
      <c r="P408" s="123">
        <v>6</v>
      </c>
      <c r="Q408" s="123"/>
      <c r="R408" s="123"/>
      <c r="S408" s="123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</row>
    <row r="409" spans="1:42" x14ac:dyDescent="0.2">
      <c r="A409" s="90">
        <v>478</v>
      </c>
      <c r="B409" s="90">
        <v>6</v>
      </c>
      <c r="C409" s="90" t="s">
        <v>205</v>
      </c>
      <c r="D409" s="90">
        <v>35</v>
      </c>
      <c r="E409" s="90">
        <v>584</v>
      </c>
      <c r="F409" s="90">
        <v>8</v>
      </c>
      <c r="G409" s="86">
        <v>2017</v>
      </c>
      <c r="H409" s="123" t="s">
        <v>245</v>
      </c>
      <c r="I409" s="123">
        <v>5.6</v>
      </c>
      <c r="J409" s="123">
        <v>5.6</v>
      </c>
      <c r="K409" s="123">
        <v>6.5</v>
      </c>
      <c r="L409" s="123">
        <v>8.1999999999999993</v>
      </c>
      <c r="M409" s="123">
        <v>5.2</v>
      </c>
      <c r="N409" s="123">
        <v>5.0999999999999996</v>
      </c>
      <c r="O409" s="123"/>
      <c r="P409" s="123">
        <v>4</v>
      </c>
      <c r="Q409" s="123"/>
      <c r="R409" s="123"/>
      <c r="S409" s="123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</row>
    <row r="410" spans="1:42" x14ac:dyDescent="0.2">
      <c r="A410" s="90">
        <v>486</v>
      </c>
      <c r="B410" s="90">
        <v>5</v>
      </c>
      <c r="C410" s="90" t="s">
        <v>87</v>
      </c>
      <c r="D410" s="90">
        <v>35</v>
      </c>
      <c r="E410" s="90">
        <v>584</v>
      </c>
      <c r="F410" s="90">
        <v>9</v>
      </c>
      <c r="G410" s="86">
        <v>2017</v>
      </c>
      <c r="H410" s="86" t="s">
        <v>133</v>
      </c>
      <c r="I410" s="86">
        <v>2.5</v>
      </c>
      <c r="J410" s="86">
        <v>4.5</v>
      </c>
      <c r="K410" s="86">
        <v>4</v>
      </c>
      <c r="L410" s="86">
        <v>4</v>
      </c>
      <c r="M410" s="86">
        <v>1.5</v>
      </c>
      <c r="N410" s="86">
        <v>4</v>
      </c>
      <c r="O410" s="86"/>
      <c r="P410" s="86"/>
      <c r="Q410" s="86"/>
      <c r="R410" s="86"/>
      <c r="S410" s="86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</row>
    <row r="411" spans="1:42" x14ac:dyDescent="0.2">
      <c r="A411" s="90">
        <v>486</v>
      </c>
      <c r="B411" s="90">
        <v>5</v>
      </c>
      <c r="C411" s="90" t="s">
        <v>87</v>
      </c>
      <c r="D411" s="90">
        <v>35</v>
      </c>
      <c r="E411" s="90">
        <v>584</v>
      </c>
      <c r="F411" s="90">
        <v>9</v>
      </c>
      <c r="G411" s="86">
        <v>2017</v>
      </c>
      <c r="H411" s="86" t="s">
        <v>130</v>
      </c>
      <c r="I411" s="86">
        <v>11</v>
      </c>
      <c r="J411" s="86">
        <v>15</v>
      </c>
      <c r="K411" s="86">
        <v>12</v>
      </c>
      <c r="L411" s="86">
        <v>13.3</v>
      </c>
      <c r="M411" s="86">
        <v>7.3</v>
      </c>
      <c r="N411" s="86">
        <v>10.5</v>
      </c>
      <c r="O411" s="86"/>
      <c r="P411" s="86"/>
      <c r="Q411" s="86"/>
      <c r="R411" s="86"/>
      <c r="S411" s="86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</row>
    <row r="412" spans="1:42" x14ac:dyDescent="0.2">
      <c r="A412" s="90">
        <v>486</v>
      </c>
      <c r="B412" s="90">
        <v>5</v>
      </c>
      <c r="C412" s="90" t="s">
        <v>87</v>
      </c>
      <c r="D412" s="90">
        <v>35</v>
      </c>
      <c r="E412" s="90">
        <v>584</v>
      </c>
      <c r="F412" s="90">
        <v>9</v>
      </c>
      <c r="G412" s="86">
        <v>2017</v>
      </c>
      <c r="H412" s="86" t="s">
        <v>245</v>
      </c>
      <c r="I412" s="86">
        <v>6</v>
      </c>
      <c r="J412" s="86">
        <v>7.7</v>
      </c>
      <c r="K412" s="86">
        <v>4.5</v>
      </c>
      <c r="L412" s="86">
        <v>6.8</v>
      </c>
      <c r="M412" s="86">
        <v>4</v>
      </c>
      <c r="N412" s="86">
        <v>4.5</v>
      </c>
      <c r="O412" s="86"/>
      <c r="P412" s="86"/>
      <c r="Q412" s="86"/>
      <c r="R412" s="86"/>
      <c r="S412" s="86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</row>
    <row r="413" spans="1:42" x14ac:dyDescent="0.2">
      <c r="A413" s="90">
        <v>490</v>
      </c>
      <c r="B413" s="90">
        <v>6</v>
      </c>
      <c r="C413" s="90" t="s">
        <v>205</v>
      </c>
      <c r="D413" s="90">
        <v>35</v>
      </c>
      <c r="E413" s="90">
        <v>584</v>
      </c>
      <c r="F413" s="90">
        <v>9</v>
      </c>
      <c r="G413" s="86">
        <v>2017</v>
      </c>
      <c r="H413" s="123" t="s">
        <v>133</v>
      </c>
      <c r="I413" s="123">
        <v>6</v>
      </c>
      <c r="J413" s="123">
        <v>6.5</v>
      </c>
      <c r="K413" s="123">
        <v>6</v>
      </c>
      <c r="L413" s="123">
        <v>3.5</v>
      </c>
      <c r="M413" s="123">
        <v>4.5</v>
      </c>
      <c r="N413" s="123">
        <v>6</v>
      </c>
      <c r="O413" s="123">
        <v>5</v>
      </c>
      <c r="P413" s="123">
        <v>3</v>
      </c>
      <c r="Q413" s="123">
        <v>3</v>
      </c>
      <c r="R413" s="123">
        <v>2</v>
      </c>
      <c r="S413" s="123">
        <v>1</v>
      </c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</row>
    <row r="414" spans="1:42" x14ac:dyDescent="0.2">
      <c r="A414" s="90">
        <v>490</v>
      </c>
      <c r="B414" s="90">
        <v>6</v>
      </c>
      <c r="C414" s="90" t="s">
        <v>205</v>
      </c>
      <c r="D414" s="90">
        <v>35</v>
      </c>
      <c r="E414" s="90">
        <v>584</v>
      </c>
      <c r="F414" s="90">
        <v>9</v>
      </c>
      <c r="G414" s="86">
        <v>2017</v>
      </c>
      <c r="H414" s="123" t="s">
        <v>130</v>
      </c>
      <c r="I414" s="123">
        <v>20</v>
      </c>
      <c r="J414" s="123">
        <v>20</v>
      </c>
      <c r="K414" s="123">
        <v>17</v>
      </c>
      <c r="L414" s="123">
        <v>14</v>
      </c>
      <c r="M414" s="123">
        <v>14.5</v>
      </c>
      <c r="N414" s="123">
        <v>19</v>
      </c>
      <c r="O414" s="123">
        <v>16.2</v>
      </c>
      <c r="P414" s="123">
        <v>12</v>
      </c>
      <c r="Q414" s="123">
        <v>12.5</v>
      </c>
      <c r="R414" s="123">
        <v>9.5</v>
      </c>
      <c r="S414" s="123">
        <v>7</v>
      </c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</row>
    <row r="415" spans="1:42" x14ac:dyDescent="0.2">
      <c r="A415" s="90">
        <v>490</v>
      </c>
      <c r="B415" s="90">
        <v>6</v>
      </c>
      <c r="C415" s="90" t="s">
        <v>205</v>
      </c>
      <c r="D415" s="90">
        <v>35</v>
      </c>
      <c r="E415" s="90">
        <v>584</v>
      </c>
      <c r="F415" s="90">
        <v>9</v>
      </c>
      <c r="G415" s="86">
        <v>2017</v>
      </c>
      <c r="H415" s="123" t="s">
        <v>245</v>
      </c>
      <c r="I415" s="123">
        <v>10</v>
      </c>
      <c r="J415" s="123">
        <v>10.199999999999999</v>
      </c>
      <c r="K415" s="123">
        <v>7.5</v>
      </c>
      <c r="L415" s="123">
        <v>8</v>
      </c>
      <c r="M415" s="123">
        <v>6.5</v>
      </c>
      <c r="N415" s="123">
        <v>9</v>
      </c>
      <c r="O415" s="123">
        <v>8.5</v>
      </c>
      <c r="P415" s="123"/>
      <c r="Q415" s="123">
        <v>7.5</v>
      </c>
      <c r="R415" s="123">
        <v>6</v>
      </c>
      <c r="S415" s="123">
        <v>4</v>
      </c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</row>
    <row r="416" spans="1:42" x14ac:dyDescent="0.2">
      <c r="A416" s="90">
        <v>491</v>
      </c>
      <c r="B416" s="90">
        <v>5</v>
      </c>
      <c r="C416" s="90" t="s">
        <v>87</v>
      </c>
      <c r="D416" s="90">
        <v>35</v>
      </c>
      <c r="E416" s="90">
        <v>584</v>
      </c>
      <c r="F416" s="90">
        <v>10</v>
      </c>
      <c r="G416" s="86">
        <v>2017</v>
      </c>
      <c r="H416" s="86" t="s">
        <v>133</v>
      </c>
      <c r="I416" s="86">
        <v>6</v>
      </c>
      <c r="J416" s="86">
        <v>7</v>
      </c>
      <c r="K416" s="86">
        <v>8</v>
      </c>
      <c r="L416" s="86">
        <v>6</v>
      </c>
      <c r="M416" s="86">
        <v>4</v>
      </c>
      <c r="N416" s="86">
        <v>4.5</v>
      </c>
      <c r="O416" s="86">
        <v>6.5</v>
      </c>
      <c r="P416" s="86">
        <v>8.5</v>
      </c>
      <c r="Q416" s="86">
        <v>5</v>
      </c>
      <c r="R416" s="86">
        <v>2</v>
      </c>
      <c r="S416" s="86">
        <v>1</v>
      </c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</row>
    <row r="417" spans="1:42" x14ac:dyDescent="0.2">
      <c r="A417" s="90">
        <v>491</v>
      </c>
      <c r="B417" s="90">
        <v>5</v>
      </c>
      <c r="C417" s="90" t="s">
        <v>87</v>
      </c>
      <c r="D417" s="90">
        <v>35</v>
      </c>
      <c r="E417" s="90">
        <v>584</v>
      </c>
      <c r="F417" s="90">
        <v>10</v>
      </c>
      <c r="G417" s="86">
        <v>2017</v>
      </c>
      <c r="H417" s="86" t="s">
        <v>130</v>
      </c>
      <c r="I417" s="86">
        <v>18</v>
      </c>
      <c r="J417" s="86">
        <v>21</v>
      </c>
      <c r="K417" s="86">
        <v>22.5</v>
      </c>
      <c r="L417" s="86">
        <v>18.5</v>
      </c>
      <c r="M417" s="86">
        <v>12.5</v>
      </c>
      <c r="N417" s="86">
        <v>15.5</v>
      </c>
      <c r="O417" s="86">
        <v>14.5</v>
      </c>
      <c r="P417" s="86">
        <v>20</v>
      </c>
      <c r="Q417" s="86">
        <v>15.4</v>
      </c>
      <c r="R417" s="86">
        <v>8.6</v>
      </c>
      <c r="S417" s="86">
        <v>5.5</v>
      </c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</row>
    <row r="418" spans="1:42" x14ac:dyDescent="0.2">
      <c r="A418" s="90">
        <v>491</v>
      </c>
      <c r="B418" s="90">
        <v>5</v>
      </c>
      <c r="C418" s="90" t="s">
        <v>87</v>
      </c>
      <c r="D418" s="90">
        <v>35</v>
      </c>
      <c r="E418" s="90">
        <v>584</v>
      </c>
      <c r="F418" s="90">
        <v>10</v>
      </c>
      <c r="G418" s="86">
        <v>2017</v>
      </c>
      <c r="H418" s="86" t="s">
        <v>245</v>
      </c>
      <c r="I418" s="86">
        <v>9</v>
      </c>
      <c r="J418" s="86">
        <v>10</v>
      </c>
      <c r="K418" s="86">
        <v>10.4</v>
      </c>
      <c r="L418" s="86">
        <v>7</v>
      </c>
      <c r="M418" s="86">
        <v>6.5</v>
      </c>
      <c r="N418" s="86">
        <v>7.5</v>
      </c>
      <c r="O418" s="86"/>
      <c r="P418" s="86">
        <v>7.3</v>
      </c>
      <c r="Q418" s="86">
        <v>6.5</v>
      </c>
      <c r="R418" s="86">
        <v>5</v>
      </c>
      <c r="S418" s="86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</row>
    <row r="419" spans="1:42" x14ac:dyDescent="0.2">
      <c r="A419" s="90">
        <v>499</v>
      </c>
      <c r="B419" s="90">
        <v>6</v>
      </c>
      <c r="C419" s="90" t="s">
        <v>205</v>
      </c>
      <c r="D419" s="90">
        <v>35</v>
      </c>
      <c r="E419" s="90">
        <v>584</v>
      </c>
      <c r="F419" s="90">
        <v>10</v>
      </c>
      <c r="G419" s="86">
        <v>2017</v>
      </c>
      <c r="H419" s="123" t="s">
        <v>133</v>
      </c>
      <c r="I419" s="123">
        <v>3</v>
      </c>
      <c r="J419" s="123">
        <v>3</v>
      </c>
      <c r="K419" s="123">
        <v>3</v>
      </c>
      <c r="L419" s="123">
        <v>3</v>
      </c>
      <c r="M419" s="123">
        <v>4</v>
      </c>
      <c r="N419" s="123">
        <v>3.5</v>
      </c>
      <c r="O419" s="123">
        <v>4</v>
      </c>
      <c r="P419" s="123">
        <v>2</v>
      </c>
      <c r="Q419" s="123">
        <v>1</v>
      </c>
      <c r="R419" s="123">
        <v>0.5</v>
      </c>
      <c r="S419" s="123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</row>
    <row r="420" spans="1:42" x14ac:dyDescent="0.2">
      <c r="A420" s="90">
        <v>499</v>
      </c>
      <c r="B420" s="90">
        <v>6</v>
      </c>
      <c r="C420" s="90" t="s">
        <v>205</v>
      </c>
      <c r="D420" s="90">
        <v>35</v>
      </c>
      <c r="E420" s="90">
        <v>584</v>
      </c>
      <c r="F420" s="90">
        <v>10</v>
      </c>
      <c r="G420" s="86">
        <v>2017</v>
      </c>
      <c r="H420" s="123" t="s">
        <v>130</v>
      </c>
      <c r="I420" s="123">
        <v>11.7</v>
      </c>
      <c r="J420" s="123">
        <v>12.2</v>
      </c>
      <c r="K420" s="123">
        <v>9.5</v>
      </c>
      <c r="L420" s="123">
        <v>9.8000000000000007</v>
      </c>
      <c r="M420" s="123">
        <v>12.4</v>
      </c>
      <c r="N420" s="123">
        <v>10.5</v>
      </c>
      <c r="O420" s="123">
        <v>12</v>
      </c>
      <c r="P420" s="123">
        <v>7.2</v>
      </c>
      <c r="Q420" s="123">
        <v>5.8</v>
      </c>
      <c r="R420" s="123">
        <v>4.2</v>
      </c>
      <c r="S420" s="123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</row>
    <row r="421" spans="1:42" x14ac:dyDescent="0.2">
      <c r="A421" s="90">
        <v>499</v>
      </c>
      <c r="B421" s="90">
        <v>6</v>
      </c>
      <c r="C421" s="90" t="s">
        <v>205</v>
      </c>
      <c r="D421" s="90">
        <v>35</v>
      </c>
      <c r="E421" s="90">
        <v>584</v>
      </c>
      <c r="F421" s="90">
        <v>10</v>
      </c>
      <c r="G421" s="86">
        <v>2017</v>
      </c>
      <c r="H421" s="123" t="s">
        <v>245</v>
      </c>
      <c r="I421" s="123">
        <v>6.3</v>
      </c>
      <c r="J421" s="123">
        <v>5.6</v>
      </c>
      <c r="K421" s="123">
        <v>4.5</v>
      </c>
      <c r="L421" s="123">
        <v>5.7</v>
      </c>
      <c r="M421" s="123">
        <v>5</v>
      </c>
      <c r="N421" s="123">
        <v>4.3</v>
      </c>
      <c r="O421" s="123">
        <v>6</v>
      </c>
      <c r="P421" s="123">
        <v>4.9000000000000004</v>
      </c>
      <c r="Q421" s="123">
        <v>3.2</v>
      </c>
      <c r="R421" s="123"/>
      <c r="S421" s="123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</row>
    <row r="422" spans="1:42" x14ac:dyDescent="0.2">
      <c r="A422" s="90">
        <v>502</v>
      </c>
      <c r="B422" s="90">
        <v>5</v>
      </c>
      <c r="C422" s="90" t="s">
        <v>87</v>
      </c>
      <c r="D422" s="90">
        <v>35</v>
      </c>
      <c r="E422" s="90">
        <v>584</v>
      </c>
      <c r="F422" s="90">
        <v>11</v>
      </c>
      <c r="G422" s="86">
        <v>2017</v>
      </c>
      <c r="H422" s="86" t="s">
        <v>133</v>
      </c>
      <c r="I422" s="86">
        <v>2</v>
      </c>
      <c r="J422" s="86">
        <v>5.5</v>
      </c>
      <c r="K422" s="86">
        <v>4</v>
      </c>
      <c r="L422" s="86">
        <v>1.5</v>
      </c>
      <c r="M422" s="86">
        <v>5</v>
      </c>
      <c r="N422" s="86">
        <v>0.5</v>
      </c>
      <c r="O422" s="86"/>
      <c r="P422" s="86"/>
      <c r="Q422" s="86"/>
      <c r="R422" s="86"/>
      <c r="S422" s="86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</row>
    <row r="423" spans="1:42" x14ac:dyDescent="0.2">
      <c r="A423" s="90">
        <v>502</v>
      </c>
      <c r="B423" s="90">
        <v>5</v>
      </c>
      <c r="C423" s="90" t="s">
        <v>87</v>
      </c>
      <c r="D423" s="90">
        <v>35</v>
      </c>
      <c r="E423" s="90">
        <v>584</v>
      </c>
      <c r="F423" s="90">
        <v>11</v>
      </c>
      <c r="G423" s="86">
        <v>2017</v>
      </c>
      <c r="H423" s="86" t="s">
        <v>130</v>
      </c>
      <c r="I423" s="86">
        <v>9.5</v>
      </c>
      <c r="J423" s="86">
        <v>13</v>
      </c>
      <c r="K423" s="86">
        <v>12</v>
      </c>
      <c r="L423" s="86">
        <v>7.5</v>
      </c>
      <c r="M423" s="86">
        <v>12</v>
      </c>
      <c r="N423" s="86">
        <v>5</v>
      </c>
      <c r="O423" s="86"/>
      <c r="P423" s="86"/>
      <c r="Q423" s="86"/>
      <c r="R423" s="86"/>
      <c r="S423" s="86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</row>
    <row r="424" spans="1:42" x14ac:dyDescent="0.2">
      <c r="A424" s="90">
        <v>502</v>
      </c>
      <c r="B424" s="90">
        <v>5</v>
      </c>
      <c r="C424" s="90" t="s">
        <v>87</v>
      </c>
      <c r="D424" s="90">
        <v>35</v>
      </c>
      <c r="E424" s="90">
        <v>584</v>
      </c>
      <c r="F424" s="90">
        <v>11</v>
      </c>
      <c r="G424" s="86">
        <v>2017</v>
      </c>
      <c r="H424" s="86" t="s">
        <v>245</v>
      </c>
      <c r="I424" s="86">
        <v>5</v>
      </c>
      <c r="J424" s="86">
        <v>5</v>
      </c>
      <c r="K424" s="86">
        <v>6</v>
      </c>
      <c r="L424" s="86">
        <v>4.5</v>
      </c>
      <c r="M424" s="86">
        <v>4.5</v>
      </c>
      <c r="N424" s="86"/>
      <c r="O424" s="86"/>
      <c r="P424" s="86"/>
      <c r="Q424" s="86"/>
      <c r="R424" s="86"/>
      <c r="S424" s="86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</row>
    <row r="425" spans="1:42" x14ac:dyDescent="0.2">
      <c r="A425" s="89">
        <v>510</v>
      </c>
      <c r="B425" s="89">
        <v>6</v>
      </c>
      <c r="C425" s="89" t="s">
        <v>205</v>
      </c>
      <c r="D425" s="89">
        <v>35</v>
      </c>
      <c r="E425" s="90">
        <v>584</v>
      </c>
      <c r="F425" s="89">
        <v>11</v>
      </c>
      <c r="G425" s="86">
        <v>2017</v>
      </c>
      <c r="H425" s="123" t="s">
        <v>133</v>
      </c>
      <c r="I425" s="123">
        <v>2</v>
      </c>
      <c r="J425" s="123">
        <v>2.5</v>
      </c>
      <c r="K425" s="123">
        <v>2.5</v>
      </c>
      <c r="L425" s="123">
        <v>2.5</v>
      </c>
      <c r="M425" s="123">
        <v>2</v>
      </c>
      <c r="N425" s="123">
        <v>1.5</v>
      </c>
      <c r="O425" s="123">
        <v>2</v>
      </c>
      <c r="P425" s="123">
        <v>1</v>
      </c>
      <c r="Q425" s="123"/>
      <c r="R425" s="123"/>
      <c r="S425" s="123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</row>
    <row r="426" spans="1:42" x14ac:dyDescent="0.2">
      <c r="A426" s="89">
        <v>510</v>
      </c>
      <c r="B426" s="89">
        <v>6</v>
      </c>
      <c r="C426" s="89" t="s">
        <v>205</v>
      </c>
      <c r="D426" s="89">
        <v>35</v>
      </c>
      <c r="E426" s="90">
        <v>584</v>
      </c>
      <c r="F426" s="89">
        <v>11</v>
      </c>
      <c r="G426" s="86">
        <v>2017</v>
      </c>
      <c r="H426" s="123" t="s">
        <v>130</v>
      </c>
      <c r="I426" s="123">
        <v>7</v>
      </c>
      <c r="J426" s="123">
        <v>8</v>
      </c>
      <c r="K426" s="123">
        <v>8.1999999999999993</v>
      </c>
      <c r="L426" s="123">
        <v>7.7</v>
      </c>
      <c r="M426" s="123">
        <v>8.5</v>
      </c>
      <c r="N426" s="123">
        <v>6</v>
      </c>
      <c r="O426" s="123">
        <v>7.8</v>
      </c>
      <c r="P426" s="123">
        <v>4.5</v>
      </c>
      <c r="Q426" s="123"/>
      <c r="R426" s="123"/>
      <c r="S426" s="123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</row>
    <row r="427" spans="1:42" x14ac:dyDescent="0.2">
      <c r="A427" s="89">
        <v>510</v>
      </c>
      <c r="B427" s="89">
        <v>6</v>
      </c>
      <c r="C427" s="89" t="s">
        <v>205</v>
      </c>
      <c r="D427" s="89">
        <v>35</v>
      </c>
      <c r="E427" s="90">
        <v>584</v>
      </c>
      <c r="F427" s="89">
        <v>11</v>
      </c>
      <c r="G427" s="86">
        <v>2017</v>
      </c>
      <c r="H427" s="123" t="s">
        <v>245</v>
      </c>
      <c r="I427" s="123">
        <v>4</v>
      </c>
      <c r="J427" s="123">
        <v>4</v>
      </c>
      <c r="K427" s="123">
        <v>3.5</v>
      </c>
      <c r="L427" s="123">
        <v>3.3</v>
      </c>
      <c r="M427" s="123">
        <v>4</v>
      </c>
      <c r="N427" s="123">
        <v>3</v>
      </c>
      <c r="O427" s="123">
        <v>4</v>
      </c>
      <c r="P427" s="123">
        <v>2.8</v>
      </c>
      <c r="Q427" s="123"/>
      <c r="R427" s="123"/>
      <c r="S427" s="123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</row>
    <row r="428" spans="1:42" x14ac:dyDescent="0.2">
      <c r="A428" s="89">
        <v>515</v>
      </c>
      <c r="B428" s="89">
        <v>6</v>
      </c>
      <c r="C428" s="89" t="s">
        <v>205</v>
      </c>
      <c r="D428" s="89">
        <v>35</v>
      </c>
      <c r="E428" s="90">
        <v>584</v>
      </c>
      <c r="F428" s="89">
        <v>12</v>
      </c>
      <c r="G428" s="86">
        <v>2017</v>
      </c>
      <c r="H428" s="86" t="s">
        <v>133</v>
      </c>
      <c r="I428" s="86">
        <v>3</v>
      </c>
      <c r="J428" s="86">
        <v>2</v>
      </c>
      <c r="K428" s="86">
        <v>3</v>
      </c>
      <c r="L428" s="86">
        <v>4</v>
      </c>
      <c r="M428" s="86">
        <v>3</v>
      </c>
      <c r="N428" s="86">
        <v>2</v>
      </c>
      <c r="O428" s="86">
        <v>2.5</v>
      </c>
      <c r="P428" s="86">
        <v>3</v>
      </c>
      <c r="Q428" s="86">
        <v>1</v>
      </c>
      <c r="R428" s="86"/>
      <c r="S428" s="86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</row>
    <row r="429" spans="1:42" x14ac:dyDescent="0.2">
      <c r="A429" s="89">
        <v>515</v>
      </c>
      <c r="B429" s="89">
        <v>6</v>
      </c>
      <c r="C429" s="89" t="s">
        <v>205</v>
      </c>
      <c r="D429" s="89">
        <v>35</v>
      </c>
      <c r="E429" s="90">
        <v>584</v>
      </c>
      <c r="F429" s="89">
        <v>12</v>
      </c>
      <c r="G429" s="86">
        <v>2017</v>
      </c>
      <c r="H429" s="86" t="s">
        <v>130</v>
      </c>
      <c r="I429" s="86">
        <v>10</v>
      </c>
      <c r="J429" s="86">
        <v>7.5</v>
      </c>
      <c r="K429" s="86">
        <v>9</v>
      </c>
      <c r="L429" s="86">
        <v>9.6999999999999993</v>
      </c>
      <c r="M429" s="86">
        <v>8.8000000000000007</v>
      </c>
      <c r="N429" s="86">
        <v>6.5</v>
      </c>
      <c r="O429" s="86">
        <v>8</v>
      </c>
      <c r="P429" s="86">
        <v>8.5</v>
      </c>
      <c r="Q429" s="86">
        <v>5.2</v>
      </c>
      <c r="R429" s="86"/>
      <c r="S429" s="86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</row>
    <row r="430" spans="1:42" x14ac:dyDescent="0.2">
      <c r="A430" s="89">
        <v>515</v>
      </c>
      <c r="B430" s="89">
        <v>6</v>
      </c>
      <c r="C430" s="89" t="s">
        <v>205</v>
      </c>
      <c r="D430" s="89">
        <v>35</v>
      </c>
      <c r="E430" s="90">
        <v>584</v>
      </c>
      <c r="F430" s="89">
        <v>12</v>
      </c>
      <c r="G430" s="86">
        <v>2017</v>
      </c>
      <c r="H430" s="86" t="s">
        <v>245</v>
      </c>
      <c r="I430" s="86">
        <v>4</v>
      </c>
      <c r="J430" s="86">
        <v>4</v>
      </c>
      <c r="K430" s="86">
        <v>4.5</v>
      </c>
      <c r="L430" s="86">
        <v>3.5</v>
      </c>
      <c r="M430" s="86">
        <v>4.5</v>
      </c>
      <c r="N430" s="86">
        <v>3</v>
      </c>
      <c r="O430" s="86">
        <v>3</v>
      </c>
      <c r="P430" s="86">
        <v>4</v>
      </c>
      <c r="Q430" s="86">
        <v>2.8</v>
      </c>
      <c r="R430" s="86"/>
      <c r="S430" s="86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</row>
    <row r="431" spans="1:42" x14ac:dyDescent="0.2">
      <c r="A431" s="90">
        <v>517</v>
      </c>
      <c r="B431" s="90">
        <v>5</v>
      </c>
      <c r="C431" s="90" t="s">
        <v>87</v>
      </c>
      <c r="D431" s="90">
        <v>35</v>
      </c>
      <c r="E431" s="90">
        <v>584</v>
      </c>
      <c r="F431" s="90">
        <v>12</v>
      </c>
      <c r="G431" s="86">
        <v>2017</v>
      </c>
      <c r="H431" s="123" t="s">
        <v>133</v>
      </c>
      <c r="I431" s="123">
        <v>6</v>
      </c>
      <c r="J431" s="123">
        <v>5</v>
      </c>
      <c r="K431" s="123">
        <v>4.5</v>
      </c>
      <c r="L431" s="123">
        <v>5</v>
      </c>
      <c r="M431" s="123">
        <v>5.5</v>
      </c>
      <c r="N431" s="123">
        <v>4</v>
      </c>
      <c r="O431" s="123">
        <v>2</v>
      </c>
      <c r="P431" s="123">
        <v>1</v>
      </c>
      <c r="Q431" s="123"/>
      <c r="R431" s="123"/>
      <c r="S431" s="123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</row>
    <row r="432" spans="1:42" x14ac:dyDescent="0.2">
      <c r="A432" s="90">
        <v>517</v>
      </c>
      <c r="B432" s="90">
        <v>5</v>
      </c>
      <c r="C432" s="90" t="s">
        <v>87</v>
      </c>
      <c r="D432" s="90">
        <v>35</v>
      </c>
      <c r="E432" s="90">
        <v>584</v>
      </c>
      <c r="F432" s="90">
        <v>12</v>
      </c>
      <c r="G432" s="86">
        <v>2017</v>
      </c>
      <c r="H432" s="123" t="s">
        <v>130</v>
      </c>
      <c r="I432" s="123">
        <v>16</v>
      </c>
      <c r="J432" s="123">
        <v>16</v>
      </c>
      <c r="K432" s="123">
        <v>15</v>
      </c>
      <c r="L432" s="123">
        <v>18</v>
      </c>
      <c r="M432" s="123">
        <v>15.2</v>
      </c>
      <c r="N432" s="123">
        <v>14.5</v>
      </c>
      <c r="O432" s="123">
        <v>9.6</v>
      </c>
      <c r="P432" s="123">
        <v>6.5</v>
      </c>
      <c r="Q432" s="123"/>
      <c r="R432" s="123"/>
      <c r="S432" s="123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</row>
    <row r="433" spans="1:42" x14ac:dyDescent="0.2">
      <c r="A433" s="90">
        <v>517</v>
      </c>
      <c r="B433" s="90">
        <v>5</v>
      </c>
      <c r="C433" s="90" t="s">
        <v>87</v>
      </c>
      <c r="D433" s="90">
        <v>35</v>
      </c>
      <c r="E433" s="90">
        <v>584</v>
      </c>
      <c r="F433" s="90">
        <v>12</v>
      </c>
      <c r="G433" s="86">
        <v>2017</v>
      </c>
      <c r="H433" s="123" t="s">
        <v>245</v>
      </c>
      <c r="I433" s="123">
        <v>7</v>
      </c>
      <c r="J433" s="123">
        <v>8.3000000000000007</v>
      </c>
      <c r="K433" s="123">
        <v>6</v>
      </c>
      <c r="L433" s="123">
        <v>8.5</v>
      </c>
      <c r="M433" s="123">
        <v>6.8</v>
      </c>
      <c r="N433" s="123">
        <v>8.5</v>
      </c>
      <c r="O433" s="123">
        <v>5.2</v>
      </c>
      <c r="P433" s="123">
        <v>3.2</v>
      </c>
      <c r="Q433" s="123"/>
      <c r="R433" s="123"/>
      <c r="S433" s="123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</row>
    <row r="434" spans="1:42" x14ac:dyDescent="0.2">
      <c r="A434" s="90">
        <v>524</v>
      </c>
      <c r="B434" s="90">
        <v>5</v>
      </c>
      <c r="C434" s="90" t="s">
        <v>87</v>
      </c>
      <c r="D434" s="90">
        <v>35</v>
      </c>
      <c r="E434" s="90">
        <v>584</v>
      </c>
      <c r="F434" s="90">
        <v>13</v>
      </c>
      <c r="G434" s="86">
        <v>2017</v>
      </c>
      <c r="H434" s="86" t="s">
        <v>133</v>
      </c>
      <c r="I434" s="86">
        <v>2</v>
      </c>
      <c r="J434" s="86">
        <v>1</v>
      </c>
      <c r="K434" s="86">
        <v>3</v>
      </c>
      <c r="L434" s="86">
        <v>3</v>
      </c>
      <c r="M434" s="86">
        <v>2.5</v>
      </c>
      <c r="N434" s="86">
        <v>0.5</v>
      </c>
      <c r="O434" s="86"/>
      <c r="P434" s="86"/>
      <c r="Q434" s="86"/>
      <c r="R434" s="86"/>
      <c r="S434" s="86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</row>
    <row r="435" spans="1:42" x14ac:dyDescent="0.2">
      <c r="A435" s="90">
        <v>524</v>
      </c>
      <c r="B435" s="90">
        <v>5</v>
      </c>
      <c r="C435" s="90" t="s">
        <v>87</v>
      </c>
      <c r="D435" s="90">
        <v>35</v>
      </c>
      <c r="E435" s="90">
        <v>584</v>
      </c>
      <c r="F435" s="90">
        <v>13</v>
      </c>
      <c r="G435" s="86">
        <v>2017</v>
      </c>
      <c r="H435" s="86" t="s">
        <v>130</v>
      </c>
      <c r="I435" s="86">
        <v>7.8</v>
      </c>
      <c r="J435" s="86">
        <v>5.4</v>
      </c>
      <c r="K435" s="86">
        <v>9</v>
      </c>
      <c r="L435" s="86">
        <v>8</v>
      </c>
      <c r="M435" s="86">
        <v>8</v>
      </c>
      <c r="N435" s="86">
        <v>4</v>
      </c>
      <c r="O435" s="86"/>
      <c r="P435" s="86"/>
      <c r="Q435" s="86"/>
      <c r="R435" s="86"/>
      <c r="S435" s="86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</row>
    <row r="436" spans="1:42" x14ac:dyDescent="0.2">
      <c r="A436" s="90">
        <v>524</v>
      </c>
      <c r="B436" s="90">
        <v>5</v>
      </c>
      <c r="C436" s="90" t="s">
        <v>87</v>
      </c>
      <c r="D436" s="90">
        <v>35</v>
      </c>
      <c r="E436" s="90">
        <v>584</v>
      </c>
      <c r="F436" s="90">
        <v>13</v>
      </c>
      <c r="G436" s="86">
        <v>2017</v>
      </c>
      <c r="H436" s="86" t="s">
        <v>245</v>
      </c>
      <c r="I436" s="86">
        <v>4</v>
      </c>
      <c r="J436" s="86">
        <v>3</v>
      </c>
      <c r="K436" s="86">
        <v>4</v>
      </c>
      <c r="L436" s="86">
        <v>3.3</v>
      </c>
      <c r="M436" s="86">
        <v>3.2</v>
      </c>
      <c r="N436" s="86">
        <v>2.5</v>
      </c>
      <c r="O436" s="86"/>
      <c r="P436" s="86"/>
      <c r="Q436" s="86"/>
      <c r="R436" s="86"/>
      <c r="S436" s="86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</row>
    <row r="437" spans="1:42" x14ac:dyDescent="0.2">
      <c r="A437" s="90">
        <v>526</v>
      </c>
      <c r="B437" s="90">
        <v>6</v>
      </c>
      <c r="C437" s="90" t="s">
        <v>205</v>
      </c>
      <c r="D437" s="90">
        <v>35</v>
      </c>
      <c r="E437" s="90">
        <v>584</v>
      </c>
      <c r="F437" s="90">
        <v>13</v>
      </c>
      <c r="G437" s="86">
        <v>2017</v>
      </c>
      <c r="H437" s="123" t="s">
        <v>133</v>
      </c>
      <c r="I437" s="123">
        <v>3.5</v>
      </c>
      <c r="J437" s="123">
        <v>3</v>
      </c>
      <c r="K437" s="123">
        <v>4</v>
      </c>
      <c r="L437" s="123">
        <v>1.5</v>
      </c>
      <c r="M437" s="123">
        <v>3.5</v>
      </c>
      <c r="N437" s="123">
        <v>4</v>
      </c>
      <c r="O437" s="123">
        <v>1</v>
      </c>
      <c r="P437" s="123"/>
      <c r="Q437" s="123"/>
      <c r="R437" s="123"/>
      <c r="S437" s="123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</row>
    <row r="438" spans="1:42" x14ac:dyDescent="0.2">
      <c r="A438" s="90">
        <v>526</v>
      </c>
      <c r="B438" s="90">
        <v>6</v>
      </c>
      <c r="C438" s="90" t="s">
        <v>205</v>
      </c>
      <c r="D438" s="90">
        <v>35</v>
      </c>
      <c r="E438" s="90">
        <v>584</v>
      </c>
      <c r="F438" s="90">
        <v>13</v>
      </c>
      <c r="G438" s="86">
        <v>2017</v>
      </c>
      <c r="H438" s="123" t="s">
        <v>130</v>
      </c>
      <c r="I438" s="123">
        <v>10.5</v>
      </c>
      <c r="J438" s="123">
        <v>11</v>
      </c>
      <c r="K438" s="123"/>
      <c r="L438" s="123">
        <v>9</v>
      </c>
      <c r="M438" s="123">
        <v>10.4</v>
      </c>
      <c r="N438" s="123">
        <v>13.8</v>
      </c>
      <c r="O438" s="123">
        <v>6.4</v>
      </c>
      <c r="P438" s="123"/>
      <c r="Q438" s="123"/>
      <c r="R438" s="123"/>
      <c r="S438" s="123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</row>
    <row r="439" spans="1:42" x14ac:dyDescent="0.2">
      <c r="A439" s="90">
        <v>526</v>
      </c>
      <c r="B439" s="90">
        <v>6</v>
      </c>
      <c r="C439" s="90" t="s">
        <v>205</v>
      </c>
      <c r="D439" s="90">
        <v>35</v>
      </c>
      <c r="E439" s="90">
        <v>584</v>
      </c>
      <c r="F439" s="90">
        <v>13</v>
      </c>
      <c r="G439" s="86">
        <v>2017</v>
      </c>
      <c r="H439" s="123" t="s">
        <v>245</v>
      </c>
      <c r="I439" s="123">
        <v>4.2</v>
      </c>
      <c r="J439" s="123">
        <v>5</v>
      </c>
      <c r="K439" s="123"/>
      <c r="L439" s="123">
        <v>5.5</v>
      </c>
      <c r="M439" s="123">
        <v>4.5</v>
      </c>
      <c r="N439" s="123">
        <v>6</v>
      </c>
      <c r="O439" s="123">
        <v>3.2</v>
      </c>
      <c r="P439" s="123"/>
      <c r="Q439" s="123"/>
      <c r="R439" s="123"/>
      <c r="S439" s="123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</row>
    <row r="440" spans="1:42" x14ac:dyDescent="0.2">
      <c r="A440" s="90">
        <v>533</v>
      </c>
      <c r="B440" s="90">
        <v>6</v>
      </c>
      <c r="C440" s="90" t="s">
        <v>205</v>
      </c>
      <c r="D440" s="90">
        <v>35</v>
      </c>
      <c r="E440" s="90">
        <v>584</v>
      </c>
      <c r="F440" s="90">
        <v>14</v>
      </c>
      <c r="G440" s="86">
        <v>2017</v>
      </c>
      <c r="H440" s="86" t="s">
        <v>133</v>
      </c>
      <c r="I440" s="86">
        <v>4.5</v>
      </c>
      <c r="J440" s="86">
        <v>5</v>
      </c>
      <c r="K440" s="86">
        <v>4.5</v>
      </c>
      <c r="L440" s="86">
        <v>4.5</v>
      </c>
      <c r="M440" s="86">
        <v>3</v>
      </c>
      <c r="N440" s="86">
        <v>3.5</v>
      </c>
      <c r="O440" s="86">
        <v>4</v>
      </c>
      <c r="P440" s="86">
        <v>2</v>
      </c>
      <c r="Q440" s="86">
        <v>1</v>
      </c>
      <c r="R440" s="86"/>
      <c r="S440" s="86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</row>
    <row r="441" spans="1:42" x14ac:dyDescent="0.2">
      <c r="A441" s="90">
        <v>533</v>
      </c>
      <c r="B441" s="90">
        <v>6</v>
      </c>
      <c r="C441" s="90" t="s">
        <v>205</v>
      </c>
      <c r="D441" s="90">
        <v>35</v>
      </c>
      <c r="E441" s="90">
        <v>584</v>
      </c>
      <c r="F441" s="90">
        <v>14</v>
      </c>
      <c r="G441" s="86">
        <v>2017</v>
      </c>
      <c r="H441" s="86" t="s">
        <v>130</v>
      </c>
      <c r="I441" s="86">
        <v>16</v>
      </c>
      <c r="J441" s="86">
        <v>17</v>
      </c>
      <c r="K441" s="86">
        <v>15.2</v>
      </c>
      <c r="L441" s="86">
        <v>15.5</v>
      </c>
      <c r="M441" s="86">
        <v>12.5</v>
      </c>
      <c r="N441" s="86">
        <v>7.4</v>
      </c>
      <c r="O441" s="86">
        <v>12</v>
      </c>
      <c r="P441" s="86">
        <v>9.5</v>
      </c>
      <c r="Q441" s="86">
        <v>6</v>
      </c>
      <c r="R441" s="86"/>
      <c r="S441" s="86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</row>
    <row r="442" spans="1:42" x14ac:dyDescent="0.2">
      <c r="A442" s="90">
        <v>533</v>
      </c>
      <c r="B442" s="90">
        <v>6</v>
      </c>
      <c r="C442" s="90" t="s">
        <v>205</v>
      </c>
      <c r="D442" s="90">
        <v>35</v>
      </c>
      <c r="E442" s="90">
        <v>584</v>
      </c>
      <c r="F442" s="90">
        <v>14</v>
      </c>
      <c r="G442" s="86">
        <v>2017</v>
      </c>
      <c r="H442" s="86" t="s">
        <v>245</v>
      </c>
      <c r="I442" s="86">
        <v>6.5</v>
      </c>
      <c r="J442" s="86">
        <v>8.3000000000000007</v>
      </c>
      <c r="K442" s="86">
        <v>8.5</v>
      </c>
      <c r="L442" s="86">
        <v>8</v>
      </c>
      <c r="M442" s="86">
        <v>6.2</v>
      </c>
      <c r="N442" s="86">
        <v>5</v>
      </c>
      <c r="O442" s="86">
        <v>5.2</v>
      </c>
      <c r="P442" s="86">
        <v>5.3</v>
      </c>
      <c r="Q442" s="86">
        <v>3.5</v>
      </c>
      <c r="R442" s="86"/>
      <c r="S442" s="86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</row>
    <row r="443" spans="1:42" x14ac:dyDescent="0.2">
      <c r="A443" s="90">
        <v>535</v>
      </c>
      <c r="B443" s="90">
        <v>5</v>
      </c>
      <c r="C443" s="90" t="s">
        <v>87</v>
      </c>
      <c r="D443" s="90">
        <v>35</v>
      </c>
      <c r="E443" s="90">
        <v>584</v>
      </c>
      <c r="F443" s="90">
        <v>14</v>
      </c>
      <c r="G443" s="86">
        <v>2017</v>
      </c>
      <c r="H443" s="123" t="s">
        <v>133</v>
      </c>
      <c r="I443" s="123">
        <v>5.5</v>
      </c>
      <c r="J443" s="123">
        <v>5.5</v>
      </c>
      <c r="K443" s="123">
        <v>3</v>
      </c>
      <c r="L443" s="123">
        <v>4.5</v>
      </c>
      <c r="M443" s="123">
        <v>2.5</v>
      </c>
      <c r="N443" s="123">
        <v>4</v>
      </c>
      <c r="O443" s="123">
        <v>1</v>
      </c>
      <c r="P443" s="123"/>
      <c r="Q443" s="123"/>
      <c r="R443" s="123"/>
      <c r="S443" s="123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</row>
    <row r="444" spans="1:42" x14ac:dyDescent="0.2">
      <c r="A444" s="90">
        <v>535</v>
      </c>
      <c r="B444" s="90">
        <v>5</v>
      </c>
      <c r="C444" s="90" t="s">
        <v>87</v>
      </c>
      <c r="D444" s="90">
        <v>35</v>
      </c>
      <c r="E444" s="90">
        <v>584</v>
      </c>
      <c r="F444" s="90">
        <v>14</v>
      </c>
      <c r="G444" s="86">
        <v>2017</v>
      </c>
      <c r="H444" s="123" t="s">
        <v>130</v>
      </c>
      <c r="I444" s="123">
        <v>17</v>
      </c>
      <c r="J444" s="123">
        <v>16.5</v>
      </c>
      <c r="K444" s="123">
        <v>13.5</v>
      </c>
      <c r="L444" s="123">
        <v>14</v>
      </c>
      <c r="M444" s="123">
        <v>9</v>
      </c>
      <c r="N444" s="123"/>
      <c r="O444" s="123">
        <v>6</v>
      </c>
      <c r="P444" s="123"/>
      <c r="Q444" s="123"/>
      <c r="R444" s="123"/>
      <c r="S444" s="123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</row>
    <row r="445" spans="1:42" x14ac:dyDescent="0.2">
      <c r="A445" s="90">
        <v>535</v>
      </c>
      <c r="B445" s="90">
        <v>5</v>
      </c>
      <c r="C445" s="90" t="s">
        <v>87</v>
      </c>
      <c r="D445" s="90">
        <v>35</v>
      </c>
      <c r="E445" s="90">
        <v>584</v>
      </c>
      <c r="F445" s="90">
        <v>14</v>
      </c>
      <c r="G445" s="86">
        <v>2017</v>
      </c>
      <c r="H445" s="123" t="s">
        <v>245</v>
      </c>
      <c r="I445" s="123">
        <v>6.6</v>
      </c>
      <c r="J445" s="123">
        <v>7.5</v>
      </c>
      <c r="K445" s="123">
        <v>7.5</v>
      </c>
      <c r="L445" s="123">
        <v>7</v>
      </c>
      <c r="M445" s="123">
        <v>4.3</v>
      </c>
      <c r="N445" s="123"/>
      <c r="O445" s="123">
        <v>3.5</v>
      </c>
      <c r="P445" s="123"/>
      <c r="Q445" s="123"/>
      <c r="R445" s="123"/>
      <c r="S445" s="123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</row>
    <row r="446" spans="1:42" x14ac:dyDescent="0.2">
      <c r="A446" s="90">
        <v>542</v>
      </c>
      <c r="B446" s="90">
        <v>6</v>
      </c>
      <c r="C446" s="90" t="s">
        <v>205</v>
      </c>
      <c r="D446" s="90">
        <v>35</v>
      </c>
      <c r="E446" s="90">
        <v>584</v>
      </c>
      <c r="F446" s="90">
        <v>15</v>
      </c>
      <c r="G446" s="86">
        <v>2017</v>
      </c>
      <c r="H446" s="86" t="s">
        <v>133</v>
      </c>
      <c r="I446" s="86">
        <v>4</v>
      </c>
      <c r="J446" s="86">
        <v>6</v>
      </c>
      <c r="K446" s="86">
        <v>5.5</v>
      </c>
      <c r="L446" s="86">
        <v>4.5</v>
      </c>
      <c r="M446" s="86">
        <v>4</v>
      </c>
      <c r="N446" s="86">
        <v>3</v>
      </c>
      <c r="O446" s="86">
        <v>4</v>
      </c>
      <c r="P446" s="86">
        <v>1.5</v>
      </c>
      <c r="Q446" s="86">
        <v>2.5</v>
      </c>
      <c r="R446" s="86">
        <v>5.5</v>
      </c>
      <c r="S446" s="86">
        <v>1</v>
      </c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</row>
    <row r="447" spans="1:42" x14ac:dyDescent="0.2">
      <c r="A447" s="90">
        <v>542</v>
      </c>
      <c r="B447" s="90">
        <v>6</v>
      </c>
      <c r="C447" s="90" t="s">
        <v>205</v>
      </c>
      <c r="D447" s="90">
        <v>35</v>
      </c>
      <c r="E447" s="90">
        <v>584</v>
      </c>
      <c r="F447" s="90">
        <v>15</v>
      </c>
      <c r="G447" s="86">
        <v>2017</v>
      </c>
      <c r="H447" s="86" t="s">
        <v>130</v>
      </c>
      <c r="I447" s="86">
        <v>13.5</v>
      </c>
      <c r="J447" s="86">
        <v>15.2</v>
      </c>
      <c r="K447" s="86">
        <v>16.2</v>
      </c>
      <c r="L447" s="86">
        <v>16.2</v>
      </c>
      <c r="M447" s="86">
        <v>12</v>
      </c>
      <c r="N447" s="86">
        <v>12</v>
      </c>
      <c r="O447" s="86">
        <v>13</v>
      </c>
      <c r="P447" s="86">
        <v>8.5</v>
      </c>
      <c r="Q447" s="86">
        <v>10</v>
      </c>
      <c r="R447" s="86">
        <v>17</v>
      </c>
      <c r="S447" s="86">
        <v>6.3</v>
      </c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</row>
    <row r="448" spans="1:42" x14ac:dyDescent="0.2">
      <c r="A448" s="90">
        <v>542</v>
      </c>
      <c r="B448" s="90">
        <v>6</v>
      </c>
      <c r="C448" s="90" t="s">
        <v>205</v>
      </c>
      <c r="D448" s="90">
        <v>35</v>
      </c>
      <c r="E448" s="90">
        <v>584</v>
      </c>
      <c r="F448" s="90">
        <v>15</v>
      </c>
      <c r="G448" s="86">
        <v>2017</v>
      </c>
      <c r="H448" s="86" t="s">
        <v>245</v>
      </c>
      <c r="I448" s="86">
        <v>7.7</v>
      </c>
      <c r="J448" s="86">
        <v>6</v>
      </c>
      <c r="K448" s="86">
        <v>6.3</v>
      </c>
      <c r="L448" s="86">
        <v>8.8000000000000007</v>
      </c>
      <c r="M448" s="86">
        <v>5.5</v>
      </c>
      <c r="N448" s="86">
        <v>7</v>
      </c>
      <c r="O448" s="86">
        <v>6.2</v>
      </c>
      <c r="P448" s="86">
        <v>5.0999999999999996</v>
      </c>
      <c r="Q448" s="86">
        <v>6</v>
      </c>
      <c r="R448" s="86">
        <v>7.2</v>
      </c>
      <c r="S448" s="86">
        <v>3.5</v>
      </c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</row>
    <row r="449" spans="1:42" x14ac:dyDescent="0.2">
      <c r="A449" s="90">
        <v>544</v>
      </c>
      <c r="B449" s="90">
        <v>5</v>
      </c>
      <c r="C449" s="90" t="s">
        <v>87</v>
      </c>
      <c r="D449" s="90">
        <v>35</v>
      </c>
      <c r="E449" s="90">
        <v>584</v>
      </c>
      <c r="F449" s="90">
        <v>15</v>
      </c>
      <c r="G449" s="86">
        <v>2017</v>
      </c>
      <c r="H449" s="123" t="s">
        <v>133</v>
      </c>
      <c r="I449" s="123">
        <v>7</v>
      </c>
      <c r="J449" s="123">
        <v>4</v>
      </c>
      <c r="K449" s="123">
        <v>5</v>
      </c>
      <c r="L449" s="123">
        <v>7</v>
      </c>
      <c r="M449" s="123">
        <v>2.5</v>
      </c>
      <c r="N449" s="123">
        <v>5.5</v>
      </c>
      <c r="O449" s="123">
        <v>5</v>
      </c>
      <c r="P449" s="123">
        <v>1</v>
      </c>
      <c r="Q449" s="123"/>
      <c r="R449" s="123"/>
      <c r="S449" s="123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</row>
    <row r="450" spans="1:42" x14ac:dyDescent="0.2">
      <c r="A450" s="90">
        <v>544</v>
      </c>
      <c r="B450" s="90">
        <v>5</v>
      </c>
      <c r="C450" s="90" t="s">
        <v>87</v>
      </c>
      <c r="D450" s="90">
        <v>35</v>
      </c>
      <c r="E450" s="90">
        <v>584</v>
      </c>
      <c r="F450" s="90">
        <v>15</v>
      </c>
      <c r="G450" s="86">
        <v>2017</v>
      </c>
      <c r="H450" s="123" t="s">
        <v>130</v>
      </c>
      <c r="I450" s="123">
        <v>20.5</v>
      </c>
      <c r="J450" s="123">
        <v>14.5</v>
      </c>
      <c r="K450" s="123">
        <v>15.2</v>
      </c>
      <c r="L450" s="123">
        <v>19.5</v>
      </c>
      <c r="M450" s="123">
        <v>11</v>
      </c>
      <c r="N450" s="123">
        <v>14</v>
      </c>
      <c r="O450" s="123">
        <v>16.600000000000001</v>
      </c>
      <c r="P450" s="123">
        <v>6.5</v>
      </c>
      <c r="Q450" s="123"/>
      <c r="R450" s="123"/>
      <c r="S450" s="123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</row>
    <row r="451" spans="1:42" x14ac:dyDescent="0.2">
      <c r="A451" s="90">
        <v>544</v>
      </c>
      <c r="B451" s="90">
        <v>5</v>
      </c>
      <c r="C451" s="90" t="s">
        <v>87</v>
      </c>
      <c r="D451" s="90">
        <v>35</v>
      </c>
      <c r="E451" s="90">
        <v>584</v>
      </c>
      <c r="F451" s="90">
        <v>15</v>
      </c>
      <c r="G451" s="86">
        <v>2017</v>
      </c>
      <c r="H451" s="123" t="s">
        <v>245</v>
      </c>
      <c r="I451" s="123">
        <v>9</v>
      </c>
      <c r="J451" s="123">
        <v>8</v>
      </c>
      <c r="K451" s="123">
        <v>6</v>
      </c>
      <c r="L451" s="123">
        <v>7</v>
      </c>
      <c r="M451" s="123">
        <v>6</v>
      </c>
      <c r="N451" s="123">
        <v>6.5</v>
      </c>
      <c r="O451" s="123">
        <v>7.5</v>
      </c>
      <c r="P451" s="123"/>
      <c r="Q451" s="123"/>
      <c r="R451" s="123"/>
      <c r="S451" s="123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</row>
    <row r="452" spans="1:42" x14ac:dyDescent="0.2">
      <c r="A452" s="88">
        <v>407</v>
      </c>
      <c r="B452" s="88">
        <v>7</v>
      </c>
      <c r="C452" s="88" t="s">
        <v>87</v>
      </c>
      <c r="D452" s="88">
        <v>48</v>
      </c>
      <c r="E452" s="88">
        <v>819</v>
      </c>
      <c r="F452" s="88">
        <v>1</v>
      </c>
      <c r="G452" s="86">
        <v>2017</v>
      </c>
      <c r="H452" s="86" t="s">
        <v>133</v>
      </c>
      <c r="I452" s="86">
        <v>7</v>
      </c>
      <c r="J452" s="86">
        <v>7</v>
      </c>
      <c r="K452" s="86">
        <v>6.5</v>
      </c>
      <c r="L452" s="86">
        <v>7</v>
      </c>
      <c r="M452" s="86">
        <v>5</v>
      </c>
      <c r="N452" s="86">
        <v>7</v>
      </c>
      <c r="O452" s="86">
        <v>5</v>
      </c>
      <c r="P452" s="86">
        <v>6.5</v>
      </c>
      <c r="Q452" s="86">
        <v>4</v>
      </c>
      <c r="R452" s="86">
        <v>3</v>
      </c>
      <c r="S452" s="86">
        <v>1.5</v>
      </c>
      <c r="T452" s="86">
        <v>1</v>
      </c>
      <c r="U452" s="86"/>
      <c r="V452" s="86"/>
      <c r="W452" s="86"/>
      <c r="X452" s="86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</row>
    <row r="453" spans="1:42" x14ac:dyDescent="0.2">
      <c r="A453" s="88">
        <v>407</v>
      </c>
      <c r="B453" s="88">
        <v>7</v>
      </c>
      <c r="C453" s="88" t="s">
        <v>87</v>
      </c>
      <c r="D453" s="88">
        <v>48</v>
      </c>
      <c r="E453" s="88">
        <v>819</v>
      </c>
      <c r="F453" s="88">
        <v>1</v>
      </c>
      <c r="G453" s="86">
        <v>2017</v>
      </c>
      <c r="H453" s="86" t="s">
        <v>130</v>
      </c>
      <c r="I453" s="86">
        <v>22</v>
      </c>
      <c r="J453" s="86">
        <v>21</v>
      </c>
      <c r="K453" s="86">
        <v>19</v>
      </c>
      <c r="L453" s="86">
        <v>21</v>
      </c>
      <c r="M453" s="86">
        <v>18</v>
      </c>
      <c r="N453" s="86">
        <v>21.5</v>
      </c>
      <c r="O453" s="86">
        <v>14.5</v>
      </c>
      <c r="P453" s="86">
        <v>17</v>
      </c>
      <c r="Q453" s="86">
        <v>15</v>
      </c>
      <c r="R453" s="86">
        <v>12</v>
      </c>
      <c r="S453" s="86">
        <v>8.5</v>
      </c>
      <c r="T453" s="86">
        <v>6.5</v>
      </c>
      <c r="U453" s="86"/>
      <c r="V453" s="86"/>
      <c r="W453" s="86"/>
      <c r="X453" s="86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</row>
    <row r="454" spans="1:42" x14ac:dyDescent="0.2">
      <c r="A454" s="88">
        <v>407</v>
      </c>
      <c r="B454" s="88">
        <v>7</v>
      </c>
      <c r="C454" s="88" t="s">
        <v>87</v>
      </c>
      <c r="D454" s="88">
        <v>48</v>
      </c>
      <c r="E454" s="88">
        <v>819</v>
      </c>
      <c r="F454" s="88">
        <v>1</v>
      </c>
      <c r="G454" s="86">
        <v>2017</v>
      </c>
      <c r="H454" s="86" t="s">
        <v>245</v>
      </c>
      <c r="I454" s="86">
        <v>11</v>
      </c>
      <c r="J454" s="86">
        <v>10</v>
      </c>
      <c r="K454" s="86">
        <v>8</v>
      </c>
      <c r="L454" s="86">
        <v>11</v>
      </c>
      <c r="M454" s="86">
        <v>10.5</v>
      </c>
      <c r="N454" s="86">
        <v>10.5</v>
      </c>
      <c r="O454" s="86">
        <v>4.5</v>
      </c>
      <c r="P454" s="86">
        <v>7</v>
      </c>
      <c r="Q454" s="86">
        <v>10</v>
      </c>
      <c r="R454" s="86">
        <v>7</v>
      </c>
      <c r="S454" s="86">
        <v>5.5</v>
      </c>
      <c r="T454" s="86">
        <v>4</v>
      </c>
      <c r="U454" s="86"/>
      <c r="V454" s="86"/>
      <c r="W454" s="86"/>
      <c r="X454" s="86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</row>
    <row r="455" spans="1:42" x14ac:dyDescent="0.2">
      <c r="A455" s="88">
        <v>408</v>
      </c>
      <c r="B455" s="88">
        <v>8</v>
      </c>
      <c r="C455" s="88" t="s">
        <v>205</v>
      </c>
      <c r="D455" s="88">
        <v>48</v>
      </c>
      <c r="E455" s="88">
        <v>819</v>
      </c>
      <c r="F455" s="88">
        <v>1</v>
      </c>
      <c r="G455" s="86">
        <v>2017</v>
      </c>
      <c r="H455" s="123" t="s">
        <v>133</v>
      </c>
      <c r="I455" s="123">
        <v>7</v>
      </c>
      <c r="J455" s="123">
        <v>9</v>
      </c>
      <c r="K455" s="123">
        <v>6</v>
      </c>
      <c r="L455" s="123">
        <v>9</v>
      </c>
      <c r="M455" s="123">
        <v>9</v>
      </c>
      <c r="N455" s="123">
        <v>9</v>
      </c>
      <c r="O455" s="123">
        <v>10</v>
      </c>
      <c r="P455" s="123">
        <v>8</v>
      </c>
      <c r="Q455" s="123">
        <v>6</v>
      </c>
      <c r="R455" s="123">
        <v>5</v>
      </c>
      <c r="S455" s="123">
        <v>2</v>
      </c>
      <c r="T455" s="123">
        <v>5</v>
      </c>
      <c r="U455" s="123">
        <v>3</v>
      </c>
      <c r="V455" s="123">
        <v>1</v>
      </c>
      <c r="W455" s="123"/>
      <c r="X455" s="123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</row>
    <row r="456" spans="1:42" x14ac:dyDescent="0.2">
      <c r="A456" s="88">
        <v>408</v>
      </c>
      <c r="B456" s="88">
        <v>8</v>
      </c>
      <c r="C456" s="88" t="s">
        <v>205</v>
      </c>
      <c r="D456" s="88">
        <v>48</v>
      </c>
      <c r="E456" s="88">
        <v>819</v>
      </c>
      <c r="F456" s="88">
        <v>1</v>
      </c>
      <c r="G456" s="86">
        <v>2017</v>
      </c>
      <c r="H456" s="123" t="s">
        <v>130</v>
      </c>
      <c r="I456" s="123">
        <v>22</v>
      </c>
      <c r="J456" s="123">
        <v>25</v>
      </c>
      <c r="K456" s="123">
        <v>21</v>
      </c>
      <c r="L456" s="123">
        <v>25</v>
      </c>
      <c r="M456" s="123">
        <v>25</v>
      </c>
      <c r="N456" s="123">
        <v>26</v>
      </c>
      <c r="O456" s="123">
        <v>27</v>
      </c>
      <c r="P456" s="123">
        <v>26</v>
      </c>
      <c r="Q456" s="123">
        <v>19</v>
      </c>
      <c r="R456" s="123">
        <v>15</v>
      </c>
      <c r="S456" s="123">
        <v>9</v>
      </c>
      <c r="T456" s="123">
        <v>16</v>
      </c>
      <c r="U456" s="123">
        <v>12</v>
      </c>
      <c r="V456" s="123">
        <v>7.5</v>
      </c>
      <c r="W456" s="123"/>
      <c r="X456" s="123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</row>
    <row r="457" spans="1:42" x14ac:dyDescent="0.2">
      <c r="A457" s="88">
        <v>408</v>
      </c>
      <c r="B457" s="88">
        <v>8</v>
      </c>
      <c r="C457" s="88" t="s">
        <v>205</v>
      </c>
      <c r="D457" s="88">
        <v>48</v>
      </c>
      <c r="E457" s="88">
        <v>819</v>
      </c>
      <c r="F457" s="88">
        <v>1</v>
      </c>
      <c r="G457" s="86">
        <v>2017</v>
      </c>
      <c r="H457" s="123" t="s">
        <v>245</v>
      </c>
      <c r="I457" s="123">
        <v>11</v>
      </c>
      <c r="J457" s="123">
        <v>11</v>
      </c>
      <c r="K457" s="123">
        <v>13</v>
      </c>
      <c r="L457" s="123">
        <v>14</v>
      </c>
      <c r="M457" s="123">
        <v>14</v>
      </c>
      <c r="N457" s="123">
        <v>13</v>
      </c>
      <c r="O457" s="123">
        <v>13</v>
      </c>
      <c r="P457" s="123">
        <v>14</v>
      </c>
      <c r="Q457" s="123">
        <v>12</v>
      </c>
      <c r="R457" s="123">
        <v>10.5</v>
      </c>
      <c r="S457" s="123">
        <v>6.5</v>
      </c>
      <c r="T457" s="123">
        <v>6.5</v>
      </c>
      <c r="U457" s="123">
        <v>8</v>
      </c>
      <c r="V457" s="123">
        <v>4.5</v>
      </c>
      <c r="W457" s="123"/>
      <c r="X457" s="123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</row>
    <row r="458" spans="1:42" x14ac:dyDescent="0.2">
      <c r="A458" s="88">
        <v>414</v>
      </c>
      <c r="B458" s="88">
        <v>8</v>
      </c>
      <c r="C458" s="88" t="s">
        <v>205</v>
      </c>
      <c r="D458" s="88">
        <v>48</v>
      </c>
      <c r="E458" s="88">
        <v>819</v>
      </c>
      <c r="F458" s="88">
        <v>2</v>
      </c>
      <c r="G458" s="86">
        <v>2017</v>
      </c>
      <c r="H458" s="86" t="s">
        <v>133</v>
      </c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</row>
    <row r="459" spans="1:42" x14ac:dyDescent="0.2">
      <c r="A459" s="88">
        <v>414</v>
      </c>
      <c r="B459" s="88">
        <v>8</v>
      </c>
      <c r="C459" s="88" t="s">
        <v>205</v>
      </c>
      <c r="D459" s="88">
        <v>48</v>
      </c>
      <c r="E459" s="88">
        <v>819</v>
      </c>
      <c r="F459" s="88">
        <v>2</v>
      </c>
      <c r="G459" s="86">
        <v>2017</v>
      </c>
      <c r="H459" s="86" t="s">
        <v>130</v>
      </c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</row>
    <row r="460" spans="1:42" x14ac:dyDescent="0.2">
      <c r="A460" s="88">
        <v>414</v>
      </c>
      <c r="B460" s="88">
        <v>8</v>
      </c>
      <c r="C460" s="88" t="s">
        <v>205</v>
      </c>
      <c r="D460" s="88">
        <v>48</v>
      </c>
      <c r="E460" s="88">
        <v>819</v>
      </c>
      <c r="F460" s="88">
        <v>2</v>
      </c>
      <c r="G460" s="86">
        <v>2017</v>
      </c>
      <c r="H460" s="86" t="s">
        <v>245</v>
      </c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</row>
    <row r="461" spans="1:42" x14ac:dyDescent="0.2">
      <c r="A461" s="88">
        <v>418</v>
      </c>
      <c r="B461" s="88">
        <v>7</v>
      </c>
      <c r="C461" s="88" t="s">
        <v>87</v>
      </c>
      <c r="D461" s="88">
        <v>48</v>
      </c>
      <c r="E461" s="88">
        <v>819</v>
      </c>
      <c r="F461" s="88">
        <v>2</v>
      </c>
      <c r="G461" s="86">
        <v>2017</v>
      </c>
      <c r="H461" s="123" t="s">
        <v>133</v>
      </c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</row>
    <row r="462" spans="1:42" x14ac:dyDescent="0.2">
      <c r="A462" s="88">
        <v>418</v>
      </c>
      <c r="B462" s="88">
        <v>7</v>
      </c>
      <c r="C462" s="88" t="s">
        <v>87</v>
      </c>
      <c r="D462" s="88">
        <v>48</v>
      </c>
      <c r="E462" s="88">
        <v>819</v>
      </c>
      <c r="F462" s="88">
        <v>2</v>
      </c>
      <c r="G462" s="86">
        <v>2017</v>
      </c>
      <c r="H462" s="123" t="s">
        <v>130</v>
      </c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</row>
    <row r="463" spans="1:42" x14ac:dyDescent="0.2">
      <c r="A463" s="88">
        <v>418</v>
      </c>
      <c r="B463" s="88">
        <v>7</v>
      </c>
      <c r="C463" s="88" t="s">
        <v>87</v>
      </c>
      <c r="D463" s="88">
        <v>48</v>
      </c>
      <c r="E463" s="88">
        <v>819</v>
      </c>
      <c r="F463" s="88">
        <v>2</v>
      </c>
      <c r="G463" s="86">
        <v>2017</v>
      </c>
      <c r="H463" s="123" t="s">
        <v>245</v>
      </c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</row>
    <row r="464" spans="1:42" x14ac:dyDescent="0.2">
      <c r="A464" s="88">
        <v>423</v>
      </c>
      <c r="B464" s="88">
        <v>7</v>
      </c>
      <c r="C464" s="88" t="s">
        <v>87</v>
      </c>
      <c r="D464" s="88">
        <v>48</v>
      </c>
      <c r="E464" s="88">
        <v>819</v>
      </c>
      <c r="F464" s="88">
        <v>3</v>
      </c>
      <c r="G464" s="86">
        <v>2017</v>
      </c>
      <c r="H464" s="86" t="s">
        <v>133</v>
      </c>
      <c r="I464" s="86">
        <v>7</v>
      </c>
      <c r="J464" s="86">
        <v>9</v>
      </c>
      <c r="K464" s="86">
        <v>8</v>
      </c>
      <c r="L464" s="86">
        <v>3</v>
      </c>
      <c r="M464" s="86">
        <v>7.5</v>
      </c>
      <c r="N464" s="86">
        <v>9</v>
      </c>
      <c r="O464" s="86">
        <v>9</v>
      </c>
      <c r="P464" s="86">
        <v>10</v>
      </c>
      <c r="Q464" s="86">
        <v>6</v>
      </c>
      <c r="R464" s="86">
        <v>8</v>
      </c>
      <c r="S464" s="86">
        <v>4</v>
      </c>
      <c r="T464" s="86">
        <v>2</v>
      </c>
      <c r="U464" s="86">
        <v>6</v>
      </c>
      <c r="V464" s="86"/>
      <c r="W464" s="86"/>
      <c r="X464" s="86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</row>
    <row r="465" spans="1:42" x14ac:dyDescent="0.2">
      <c r="A465" s="88">
        <v>423</v>
      </c>
      <c r="B465" s="88">
        <v>7</v>
      </c>
      <c r="C465" s="88" t="s">
        <v>87</v>
      </c>
      <c r="D465" s="88">
        <v>48</v>
      </c>
      <c r="E465" s="88">
        <v>819</v>
      </c>
      <c r="F465" s="88">
        <v>3</v>
      </c>
      <c r="G465" s="86">
        <v>2017</v>
      </c>
      <c r="H465" s="86" t="s">
        <v>130</v>
      </c>
      <c r="I465" s="86">
        <v>21</v>
      </c>
      <c r="J465" s="86">
        <v>26</v>
      </c>
      <c r="K465" s="86">
        <v>22</v>
      </c>
      <c r="L465" s="86">
        <v>12.5</v>
      </c>
      <c r="M465" s="86">
        <v>25</v>
      </c>
      <c r="N465" s="86">
        <v>25</v>
      </c>
      <c r="O465" s="86">
        <v>26.5</v>
      </c>
      <c r="P465" s="86">
        <v>27.5</v>
      </c>
      <c r="Q465" s="86">
        <v>16</v>
      </c>
      <c r="R465" s="86">
        <v>26.5</v>
      </c>
      <c r="S465" s="86">
        <v>15.5</v>
      </c>
      <c r="T465" s="86">
        <v>10.5</v>
      </c>
      <c r="U465" s="86">
        <v>19.5</v>
      </c>
      <c r="V465" s="86"/>
      <c r="W465" s="86"/>
      <c r="X465" s="86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</row>
    <row r="466" spans="1:42" x14ac:dyDescent="0.2">
      <c r="A466" s="88">
        <v>423</v>
      </c>
      <c r="B466" s="88">
        <v>7</v>
      </c>
      <c r="C466" s="88" t="s">
        <v>87</v>
      </c>
      <c r="D466" s="88">
        <v>48</v>
      </c>
      <c r="E466" s="88">
        <v>819</v>
      </c>
      <c r="F466" s="88">
        <v>3</v>
      </c>
      <c r="G466" s="86">
        <v>2017</v>
      </c>
      <c r="H466" s="86" t="s">
        <v>245</v>
      </c>
      <c r="I466" s="86">
        <v>10.5</v>
      </c>
      <c r="J466" s="86">
        <v>13.5</v>
      </c>
      <c r="K466" s="86">
        <v>10</v>
      </c>
      <c r="L466" s="86">
        <v>7.5</v>
      </c>
      <c r="M466" s="86">
        <v>12</v>
      </c>
      <c r="N466" s="86">
        <v>13.5</v>
      </c>
      <c r="O466" s="86">
        <v>13</v>
      </c>
      <c r="P466" s="86">
        <v>13</v>
      </c>
      <c r="Q466" s="86"/>
      <c r="R466" s="86">
        <v>12</v>
      </c>
      <c r="S466" s="86">
        <v>9.5</v>
      </c>
      <c r="T466" s="86">
        <v>6</v>
      </c>
      <c r="U466" s="86">
        <v>11.5</v>
      </c>
      <c r="V466" s="86"/>
      <c r="W466" s="86"/>
      <c r="X466" s="86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</row>
    <row r="467" spans="1:42" x14ac:dyDescent="0.2">
      <c r="A467" s="88">
        <v>429</v>
      </c>
      <c r="B467" s="88">
        <v>8</v>
      </c>
      <c r="C467" s="88" t="s">
        <v>205</v>
      </c>
      <c r="D467" s="88">
        <v>48</v>
      </c>
      <c r="E467" s="88">
        <v>819</v>
      </c>
      <c r="F467" s="88">
        <v>3</v>
      </c>
      <c r="G467" s="86">
        <v>2017</v>
      </c>
      <c r="H467" s="123" t="s">
        <v>133</v>
      </c>
      <c r="I467" s="123">
        <v>8</v>
      </c>
      <c r="J467" s="123">
        <v>9</v>
      </c>
      <c r="K467" s="123">
        <v>8</v>
      </c>
      <c r="L467" s="123">
        <v>9</v>
      </c>
      <c r="M467" s="123">
        <v>5</v>
      </c>
      <c r="N467" s="123">
        <v>8</v>
      </c>
      <c r="O467" s="123">
        <v>5.5</v>
      </c>
      <c r="P467" s="123">
        <v>8</v>
      </c>
      <c r="Q467" s="123">
        <v>7</v>
      </c>
      <c r="R467" s="123">
        <v>4.5</v>
      </c>
      <c r="S467" s="123">
        <v>2</v>
      </c>
      <c r="T467" s="123">
        <v>4.5</v>
      </c>
      <c r="U467" s="123">
        <v>3.5</v>
      </c>
      <c r="V467" s="123">
        <v>1</v>
      </c>
      <c r="W467" s="123"/>
      <c r="X467" s="123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</row>
    <row r="468" spans="1:42" x14ac:dyDescent="0.2">
      <c r="A468" s="88">
        <v>429</v>
      </c>
      <c r="B468" s="88">
        <v>8</v>
      </c>
      <c r="C468" s="88" t="s">
        <v>205</v>
      </c>
      <c r="D468" s="88">
        <v>48</v>
      </c>
      <c r="E468" s="88">
        <v>819</v>
      </c>
      <c r="F468" s="88">
        <v>3</v>
      </c>
      <c r="G468" s="86">
        <v>2017</v>
      </c>
      <c r="H468" s="123" t="s">
        <v>130</v>
      </c>
      <c r="I468" s="123">
        <v>25</v>
      </c>
      <c r="J468" s="123">
        <v>23</v>
      </c>
      <c r="K468" s="123">
        <v>22</v>
      </c>
      <c r="L468" s="123">
        <v>24</v>
      </c>
      <c r="M468" s="123">
        <v>16.5</v>
      </c>
      <c r="N468" s="123">
        <v>24</v>
      </c>
      <c r="O468" s="123">
        <v>18.5</v>
      </c>
      <c r="P468" s="123">
        <v>24.5</v>
      </c>
      <c r="Q468" s="123">
        <v>21.5</v>
      </c>
      <c r="R468" s="123">
        <v>16.5</v>
      </c>
      <c r="S468" s="123">
        <v>10</v>
      </c>
      <c r="T468" s="123">
        <v>15</v>
      </c>
      <c r="U468" s="123">
        <v>12.5</v>
      </c>
      <c r="V468" s="123">
        <v>8</v>
      </c>
      <c r="W468" s="123"/>
      <c r="X468" s="123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</row>
    <row r="469" spans="1:42" x14ac:dyDescent="0.2">
      <c r="A469" s="88">
        <v>429</v>
      </c>
      <c r="B469" s="88">
        <v>8</v>
      </c>
      <c r="C469" s="88" t="s">
        <v>205</v>
      </c>
      <c r="D469" s="88">
        <v>48</v>
      </c>
      <c r="E469" s="88">
        <v>819</v>
      </c>
      <c r="F469" s="88">
        <v>3</v>
      </c>
      <c r="G469" s="86">
        <v>2017</v>
      </c>
      <c r="H469" s="123" t="s">
        <v>245</v>
      </c>
      <c r="I469" s="123">
        <v>13.5</v>
      </c>
      <c r="J469" s="123">
        <v>10.5</v>
      </c>
      <c r="K469" s="123">
        <v>10.5</v>
      </c>
      <c r="L469" s="123">
        <v>12.5</v>
      </c>
      <c r="M469" s="123">
        <v>10</v>
      </c>
      <c r="N469" s="123">
        <v>12</v>
      </c>
      <c r="O469" s="123">
        <v>11</v>
      </c>
      <c r="P469" s="123">
        <v>12.5</v>
      </c>
      <c r="Q469" s="123">
        <v>11.5</v>
      </c>
      <c r="R469" s="123">
        <v>8.5</v>
      </c>
      <c r="S469" s="123">
        <v>7</v>
      </c>
      <c r="T469" s="123">
        <v>6</v>
      </c>
      <c r="U469" s="123">
        <v>8</v>
      </c>
      <c r="V469" s="123">
        <v>5</v>
      </c>
      <c r="W469" s="123"/>
      <c r="X469" s="123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</row>
    <row r="470" spans="1:42" x14ac:dyDescent="0.2">
      <c r="A470" s="88">
        <v>433</v>
      </c>
      <c r="B470" s="88">
        <v>8</v>
      </c>
      <c r="C470" s="88" t="s">
        <v>205</v>
      </c>
      <c r="D470" s="88">
        <v>48</v>
      </c>
      <c r="E470" s="88">
        <v>819</v>
      </c>
      <c r="F470" s="88">
        <v>4</v>
      </c>
      <c r="G470" s="86">
        <v>2017</v>
      </c>
      <c r="H470" s="86" t="s">
        <v>133</v>
      </c>
      <c r="I470" s="86">
        <v>9.5</v>
      </c>
      <c r="J470" s="86">
        <v>6</v>
      </c>
      <c r="K470" s="86">
        <v>10</v>
      </c>
      <c r="L470" s="86">
        <v>2</v>
      </c>
      <c r="M470" s="86">
        <v>11</v>
      </c>
      <c r="N470" s="86">
        <v>7</v>
      </c>
      <c r="O470" s="86">
        <v>8</v>
      </c>
      <c r="P470" s="86">
        <v>11</v>
      </c>
      <c r="Q470" s="86">
        <v>6</v>
      </c>
      <c r="R470" s="86">
        <v>10</v>
      </c>
      <c r="S470" s="86">
        <v>11</v>
      </c>
      <c r="T470" s="86">
        <v>10.5</v>
      </c>
      <c r="U470" s="86">
        <v>3</v>
      </c>
      <c r="V470" s="86">
        <v>5</v>
      </c>
      <c r="W470" s="86"/>
      <c r="X470" s="86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</row>
    <row r="471" spans="1:42" x14ac:dyDescent="0.2">
      <c r="A471" s="88">
        <v>433</v>
      </c>
      <c r="B471" s="88">
        <v>8</v>
      </c>
      <c r="C471" s="88" t="s">
        <v>205</v>
      </c>
      <c r="D471" s="88">
        <v>48</v>
      </c>
      <c r="E471" s="88">
        <v>819</v>
      </c>
      <c r="F471" s="88">
        <v>4</v>
      </c>
      <c r="G471" s="86">
        <v>2017</v>
      </c>
      <c r="H471" s="86" t="s">
        <v>130</v>
      </c>
      <c r="I471" s="86">
        <v>28</v>
      </c>
      <c r="J471" s="86">
        <v>16.5</v>
      </c>
      <c r="K471" s="86">
        <v>28</v>
      </c>
      <c r="L471" s="86">
        <v>9.5</v>
      </c>
      <c r="M471" s="86">
        <v>29</v>
      </c>
      <c r="N471" s="86">
        <v>20</v>
      </c>
      <c r="O471" s="86">
        <v>24</v>
      </c>
      <c r="P471" s="86">
        <v>28</v>
      </c>
      <c r="Q471" s="86">
        <v>21</v>
      </c>
      <c r="R471" s="86">
        <v>24</v>
      </c>
      <c r="S471" s="86">
        <v>29</v>
      </c>
      <c r="T471" s="86">
        <v>27</v>
      </c>
      <c r="U471" s="86">
        <v>13</v>
      </c>
      <c r="V471" s="86">
        <v>17.5</v>
      </c>
      <c r="W471" s="86"/>
      <c r="X471" s="86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</row>
    <row r="472" spans="1:42" x14ac:dyDescent="0.2">
      <c r="A472" s="88">
        <v>433</v>
      </c>
      <c r="B472" s="88">
        <v>8</v>
      </c>
      <c r="C472" s="88" t="s">
        <v>205</v>
      </c>
      <c r="D472" s="88">
        <v>48</v>
      </c>
      <c r="E472" s="88">
        <v>819</v>
      </c>
      <c r="F472" s="88">
        <v>4</v>
      </c>
      <c r="G472" s="86">
        <v>2017</v>
      </c>
      <c r="H472" s="86" t="s">
        <v>245</v>
      </c>
      <c r="I472" s="86">
        <v>15</v>
      </c>
      <c r="J472" s="86">
        <v>7</v>
      </c>
      <c r="K472" s="86">
        <v>14.5</v>
      </c>
      <c r="L472" s="86">
        <v>5.5</v>
      </c>
      <c r="M472" s="86">
        <v>15</v>
      </c>
      <c r="N472" s="86">
        <v>9</v>
      </c>
      <c r="O472" s="86">
        <v>15</v>
      </c>
      <c r="P472" s="86">
        <v>13.5</v>
      </c>
      <c r="Q472" s="86">
        <v>13</v>
      </c>
      <c r="R472" s="86">
        <v>11.5</v>
      </c>
      <c r="S472" s="86">
        <v>15</v>
      </c>
      <c r="T472" s="86">
        <v>13</v>
      </c>
      <c r="U472" s="86">
        <v>8</v>
      </c>
      <c r="V472" s="86">
        <v>10.5</v>
      </c>
      <c r="W472" s="86"/>
      <c r="X472" s="86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</row>
    <row r="473" spans="1:42" x14ac:dyDescent="0.2">
      <c r="A473" s="88">
        <v>434</v>
      </c>
      <c r="B473" s="88">
        <v>7</v>
      </c>
      <c r="C473" s="88" t="s">
        <v>87</v>
      </c>
      <c r="D473" s="88">
        <v>48</v>
      </c>
      <c r="E473" s="88">
        <v>819</v>
      </c>
      <c r="F473" s="88">
        <v>4</v>
      </c>
      <c r="G473" s="86">
        <v>2017</v>
      </c>
      <c r="H473" s="123" t="s">
        <v>133</v>
      </c>
      <c r="I473" s="123">
        <v>8</v>
      </c>
      <c r="J473" s="123">
        <v>9</v>
      </c>
      <c r="K473" s="123">
        <v>4</v>
      </c>
      <c r="L473" s="123">
        <v>6.5</v>
      </c>
      <c r="M473" s="123">
        <v>4</v>
      </c>
      <c r="N473" s="123">
        <v>8</v>
      </c>
      <c r="O473" s="123">
        <v>5</v>
      </c>
      <c r="P473" s="123">
        <v>6.5</v>
      </c>
      <c r="Q473" s="123">
        <v>3</v>
      </c>
      <c r="R473" s="123">
        <v>1.5</v>
      </c>
      <c r="S473" s="123">
        <v>4</v>
      </c>
      <c r="T473" s="123"/>
      <c r="U473" s="123"/>
      <c r="V473" s="123"/>
      <c r="W473" s="123"/>
      <c r="X473" s="123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</row>
    <row r="474" spans="1:42" x14ac:dyDescent="0.2">
      <c r="A474" s="88">
        <v>434</v>
      </c>
      <c r="B474" s="88">
        <v>7</v>
      </c>
      <c r="C474" s="88" t="s">
        <v>87</v>
      </c>
      <c r="D474" s="88">
        <v>48</v>
      </c>
      <c r="E474" s="88">
        <v>819</v>
      </c>
      <c r="F474" s="88">
        <v>4</v>
      </c>
      <c r="G474" s="86">
        <v>2017</v>
      </c>
      <c r="H474" s="123" t="s">
        <v>130</v>
      </c>
      <c r="I474" s="123">
        <v>24</v>
      </c>
      <c r="J474" s="123">
        <v>23</v>
      </c>
      <c r="K474" s="123">
        <v>13</v>
      </c>
      <c r="L474" s="123">
        <v>19.5</v>
      </c>
      <c r="M474" s="123">
        <v>17.5</v>
      </c>
      <c r="N474" s="123">
        <v>26</v>
      </c>
      <c r="O474" s="123">
        <v>17</v>
      </c>
      <c r="P474" s="123">
        <v>21.5</v>
      </c>
      <c r="Q474" s="123">
        <v>14</v>
      </c>
      <c r="R474" s="123">
        <v>9</v>
      </c>
      <c r="S474" s="123">
        <v>13</v>
      </c>
      <c r="T474" s="123"/>
      <c r="U474" s="123"/>
      <c r="V474" s="123"/>
      <c r="W474" s="123"/>
      <c r="X474" s="123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</row>
    <row r="475" spans="1:42" x14ac:dyDescent="0.2">
      <c r="A475" s="88">
        <v>434</v>
      </c>
      <c r="B475" s="88">
        <v>7</v>
      </c>
      <c r="C475" s="88" t="s">
        <v>87</v>
      </c>
      <c r="D475" s="88">
        <v>48</v>
      </c>
      <c r="E475" s="88">
        <v>819</v>
      </c>
      <c r="F475" s="88">
        <v>4</v>
      </c>
      <c r="G475" s="86">
        <v>2017</v>
      </c>
      <c r="H475" s="123" t="s">
        <v>245</v>
      </c>
      <c r="I475" s="123">
        <v>11</v>
      </c>
      <c r="J475" s="123">
        <v>12</v>
      </c>
      <c r="K475" s="123">
        <v>5</v>
      </c>
      <c r="L475" s="123">
        <v>9.5</v>
      </c>
      <c r="M475" s="123">
        <v>11</v>
      </c>
      <c r="N475" s="123">
        <v>12</v>
      </c>
      <c r="O475" s="123">
        <v>5.5</v>
      </c>
      <c r="P475" s="123">
        <v>11</v>
      </c>
      <c r="Q475" s="123">
        <v>8</v>
      </c>
      <c r="R475" s="123">
        <v>5</v>
      </c>
      <c r="S475" s="123">
        <v>5</v>
      </c>
      <c r="T475" s="123"/>
      <c r="U475" s="123"/>
      <c r="V475" s="123"/>
      <c r="W475" s="123"/>
      <c r="X475" s="123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</row>
    <row r="476" spans="1:42" x14ac:dyDescent="0.2">
      <c r="A476" s="88">
        <v>445</v>
      </c>
      <c r="B476" s="88">
        <v>8</v>
      </c>
      <c r="C476" s="88" t="s">
        <v>205</v>
      </c>
      <c r="D476" s="88">
        <v>48</v>
      </c>
      <c r="E476" s="88">
        <v>819</v>
      </c>
      <c r="F476" s="88">
        <v>5</v>
      </c>
      <c r="G476" s="86">
        <v>2017</v>
      </c>
      <c r="H476" s="86" t="s">
        <v>133</v>
      </c>
      <c r="I476" s="86">
        <v>5.5</v>
      </c>
      <c r="J476" s="86">
        <v>5</v>
      </c>
      <c r="K476" s="86">
        <v>5</v>
      </c>
      <c r="L476" s="86">
        <v>2.5</v>
      </c>
      <c r="M476" s="86">
        <v>4</v>
      </c>
      <c r="N476" s="86">
        <v>1.5</v>
      </c>
      <c r="O476" s="86">
        <v>6</v>
      </c>
      <c r="P476" s="86">
        <v>3</v>
      </c>
      <c r="Q476" s="86">
        <v>4</v>
      </c>
      <c r="R476" s="86">
        <v>4</v>
      </c>
      <c r="S476" s="86">
        <v>3</v>
      </c>
      <c r="T476" s="86"/>
      <c r="U476" s="86"/>
      <c r="V476" s="86"/>
      <c r="W476" s="86"/>
      <c r="X476" s="86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</row>
    <row r="477" spans="1:42" x14ac:dyDescent="0.2">
      <c r="A477" s="88">
        <v>445</v>
      </c>
      <c r="B477" s="88">
        <v>8</v>
      </c>
      <c r="C477" s="88" t="s">
        <v>205</v>
      </c>
      <c r="D477" s="88">
        <v>48</v>
      </c>
      <c r="E477" s="88">
        <v>819</v>
      </c>
      <c r="F477" s="88">
        <v>5</v>
      </c>
      <c r="G477" s="86">
        <v>2017</v>
      </c>
      <c r="H477" s="86" t="s">
        <v>130</v>
      </c>
      <c r="I477" s="86">
        <v>17.5</v>
      </c>
      <c r="J477" s="86">
        <v>17</v>
      </c>
      <c r="K477" s="86">
        <v>17.5</v>
      </c>
      <c r="L477" s="86">
        <v>10</v>
      </c>
      <c r="M477" s="86">
        <v>13</v>
      </c>
      <c r="N477" s="86">
        <v>6.5</v>
      </c>
      <c r="O477" s="86">
        <v>17.5</v>
      </c>
      <c r="P477" s="86">
        <v>12</v>
      </c>
      <c r="Q477" s="86">
        <v>14</v>
      </c>
      <c r="R477" s="86">
        <v>13</v>
      </c>
      <c r="S477" s="86">
        <v>12</v>
      </c>
      <c r="T477" s="86"/>
      <c r="U477" s="86"/>
      <c r="V477" s="86"/>
      <c r="W477" s="86"/>
      <c r="X477" s="86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</row>
    <row r="478" spans="1:42" x14ac:dyDescent="0.2">
      <c r="A478" s="88">
        <v>445</v>
      </c>
      <c r="B478" s="88">
        <v>8</v>
      </c>
      <c r="C478" s="88" t="s">
        <v>205</v>
      </c>
      <c r="D478" s="88">
        <v>48</v>
      </c>
      <c r="E478" s="88">
        <v>819</v>
      </c>
      <c r="F478" s="88">
        <v>5</v>
      </c>
      <c r="G478" s="86">
        <v>2017</v>
      </c>
      <c r="H478" s="86" t="s">
        <v>245</v>
      </c>
      <c r="I478" s="86">
        <v>8.5</v>
      </c>
      <c r="J478" s="86">
        <v>8.5</v>
      </c>
      <c r="K478" s="86">
        <v>8</v>
      </c>
      <c r="L478" s="86">
        <v>6</v>
      </c>
      <c r="M478" s="86">
        <v>6.5</v>
      </c>
      <c r="N478" s="86">
        <v>4</v>
      </c>
      <c r="O478" s="86">
        <v>8</v>
      </c>
      <c r="P478" s="86">
        <v>5</v>
      </c>
      <c r="Q478" s="86">
        <v>6.5</v>
      </c>
      <c r="R478" s="86">
        <v>5</v>
      </c>
      <c r="S478" s="86">
        <v>6.5</v>
      </c>
      <c r="T478" s="86"/>
      <c r="U478" s="86"/>
      <c r="V478" s="86"/>
      <c r="W478" s="86"/>
      <c r="X478" s="86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</row>
    <row r="479" spans="1:42" x14ac:dyDescent="0.2">
      <c r="A479" s="88">
        <v>446</v>
      </c>
      <c r="B479" s="88">
        <v>7</v>
      </c>
      <c r="C479" s="88" t="s">
        <v>87</v>
      </c>
      <c r="D479" s="88">
        <v>48</v>
      </c>
      <c r="E479" s="88">
        <v>819</v>
      </c>
      <c r="F479" s="88">
        <v>5</v>
      </c>
      <c r="G479" s="86">
        <v>2017</v>
      </c>
      <c r="H479" s="125" t="s">
        <v>133</v>
      </c>
      <c r="I479" s="125"/>
      <c r="J479" s="125"/>
      <c r="K479" s="125"/>
      <c r="L479" s="125"/>
      <c r="M479" s="125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</row>
    <row r="480" spans="1:42" x14ac:dyDescent="0.2">
      <c r="A480" s="88">
        <v>446</v>
      </c>
      <c r="B480" s="88">
        <v>7</v>
      </c>
      <c r="C480" s="88" t="s">
        <v>87</v>
      </c>
      <c r="D480" s="88">
        <v>48</v>
      </c>
      <c r="E480" s="88">
        <v>819</v>
      </c>
      <c r="F480" s="88">
        <v>5</v>
      </c>
      <c r="G480" s="86">
        <v>2017</v>
      </c>
      <c r="H480" s="125" t="s">
        <v>130</v>
      </c>
      <c r="I480" s="125"/>
      <c r="J480" s="125"/>
      <c r="K480" s="125"/>
      <c r="L480" s="125"/>
      <c r="M480" s="125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</row>
    <row r="481" spans="1:42" x14ac:dyDescent="0.2">
      <c r="A481" s="88">
        <v>446</v>
      </c>
      <c r="B481" s="88">
        <v>7</v>
      </c>
      <c r="C481" s="88" t="s">
        <v>87</v>
      </c>
      <c r="D481" s="88">
        <v>48</v>
      </c>
      <c r="E481" s="88">
        <v>819</v>
      </c>
      <c r="F481" s="88">
        <v>5</v>
      </c>
      <c r="G481" s="86">
        <v>2017</v>
      </c>
      <c r="H481" s="125" t="s">
        <v>245</v>
      </c>
      <c r="I481" s="125"/>
      <c r="J481" s="125"/>
      <c r="K481" s="125"/>
      <c r="L481" s="125"/>
      <c r="M481" s="125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</row>
    <row r="482" spans="1:42" x14ac:dyDescent="0.2">
      <c r="A482" s="88">
        <v>451</v>
      </c>
      <c r="B482" s="88">
        <v>8</v>
      </c>
      <c r="C482" s="88" t="s">
        <v>205</v>
      </c>
      <c r="D482" s="88">
        <v>48</v>
      </c>
      <c r="E482" s="88">
        <v>819</v>
      </c>
      <c r="F482" s="88">
        <v>6</v>
      </c>
      <c r="G482" s="86">
        <v>2017</v>
      </c>
      <c r="H482" s="86" t="s">
        <v>133</v>
      </c>
      <c r="I482" s="86">
        <v>4</v>
      </c>
      <c r="J482" s="86">
        <v>5</v>
      </c>
      <c r="K482" s="86">
        <v>3</v>
      </c>
      <c r="L482" s="86">
        <v>5</v>
      </c>
      <c r="M482" s="86">
        <v>4.5</v>
      </c>
      <c r="N482" s="86">
        <v>4</v>
      </c>
      <c r="O482" s="86">
        <v>4</v>
      </c>
      <c r="P482" s="86">
        <v>3</v>
      </c>
      <c r="Q482" s="86">
        <v>2</v>
      </c>
      <c r="R482" s="86">
        <v>2</v>
      </c>
      <c r="S482" s="86">
        <v>1</v>
      </c>
      <c r="T482" s="86"/>
      <c r="U482" s="86"/>
      <c r="V482" s="86"/>
      <c r="W482" s="86"/>
      <c r="X482" s="86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</row>
    <row r="483" spans="1:42" x14ac:dyDescent="0.2">
      <c r="A483" s="88">
        <v>451</v>
      </c>
      <c r="B483" s="88">
        <v>8</v>
      </c>
      <c r="C483" s="88" t="s">
        <v>205</v>
      </c>
      <c r="D483" s="88">
        <v>48</v>
      </c>
      <c r="E483" s="88">
        <v>819</v>
      </c>
      <c r="F483" s="88">
        <v>6</v>
      </c>
      <c r="G483" s="86">
        <v>2017</v>
      </c>
      <c r="H483" s="86" t="s">
        <v>130</v>
      </c>
      <c r="I483" s="86">
        <v>16</v>
      </c>
      <c r="J483" s="86">
        <v>18</v>
      </c>
      <c r="K483" s="86">
        <v>14</v>
      </c>
      <c r="L483" s="86">
        <v>17</v>
      </c>
      <c r="M483" s="86">
        <v>17</v>
      </c>
      <c r="N483" s="86">
        <v>16.5</v>
      </c>
      <c r="O483" s="86">
        <v>15</v>
      </c>
      <c r="P483" s="86">
        <v>11</v>
      </c>
      <c r="Q483" s="86">
        <v>9</v>
      </c>
      <c r="R483" s="86">
        <v>8</v>
      </c>
      <c r="S483" s="86">
        <v>6</v>
      </c>
      <c r="T483" s="86"/>
      <c r="U483" s="86"/>
      <c r="V483" s="86"/>
      <c r="W483" s="86"/>
      <c r="X483" s="86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</row>
    <row r="484" spans="1:42" x14ac:dyDescent="0.2">
      <c r="A484" s="88">
        <v>451</v>
      </c>
      <c r="B484" s="88">
        <v>8</v>
      </c>
      <c r="C484" s="88" t="s">
        <v>205</v>
      </c>
      <c r="D484" s="88">
        <v>48</v>
      </c>
      <c r="E484" s="88">
        <v>819</v>
      </c>
      <c r="F484" s="88">
        <v>6</v>
      </c>
      <c r="G484" s="86">
        <v>2017</v>
      </c>
      <c r="H484" s="86" t="s">
        <v>245</v>
      </c>
      <c r="I484" s="86">
        <v>8</v>
      </c>
      <c r="J484" s="86">
        <v>9</v>
      </c>
      <c r="K484" s="86">
        <v>8</v>
      </c>
      <c r="L484" s="86">
        <v>8.5</v>
      </c>
      <c r="M484" s="86">
        <v>8.5</v>
      </c>
      <c r="N484" s="86">
        <v>8</v>
      </c>
      <c r="O484" s="86">
        <v>6</v>
      </c>
      <c r="P484" s="86">
        <v>7</v>
      </c>
      <c r="Q484" s="86">
        <v>4</v>
      </c>
      <c r="R484" s="86">
        <v>5</v>
      </c>
      <c r="S484" s="86">
        <v>4</v>
      </c>
      <c r="T484" s="86"/>
      <c r="U484" s="86"/>
      <c r="V484" s="86"/>
      <c r="W484" s="86"/>
      <c r="X484" s="86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</row>
    <row r="485" spans="1:42" x14ac:dyDescent="0.2">
      <c r="A485" s="88">
        <v>458</v>
      </c>
      <c r="B485" s="88">
        <v>7</v>
      </c>
      <c r="C485" s="88" t="s">
        <v>87</v>
      </c>
      <c r="D485" s="88">
        <v>48</v>
      </c>
      <c r="E485" s="88">
        <v>819</v>
      </c>
      <c r="F485" s="88">
        <v>6</v>
      </c>
      <c r="G485" s="86">
        <v>2017</v>
      </c>
      <c r="H485" s="123" t="s">
        <v>133</v>
      </c>
      <c r="I485" s="123">
        <v>8.5</v>
      </c>
      <c r="J485" s="123">
        <v>7.5</v>
      </c>
      <c r="K485" s="123">
        <v>10</v>
      </c>
      <c r="L485" s="123">
        <v>8</v>
      </c>
      <c r="M485" s="123">
        <v>9.5</v>
      </c>
      <c r="N485" s="123">
        <v>6</v>
      </c>
      <c r="O485" s="123">
        <v>9</v>
      </c>
      <c r="P485" s="123">
        <v>5</v>
      </c>
      <c r="Q485" s="123">
        <v>4</v>
      </c>
      <c r="R485" s="123">
        <v>3</v>
      </c>
      <c r="S485" s="123">
        <v>4</v>
      </c>
      <c r="T485" s="123">
        <v>5</v>
      </c>
      <c r="U485" s="123"/>
      <c r="V485" s="123"/>
      <c r="W485" s="123"/>
      <c r="X485" s="123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</row>
    <row r="486" spans="1:42" x14ac:dyDescent="0.2">
      <c r="A486" s="88">
        <v>458</v>
      </c>
      <c r="B486" s="88">
        <v>7</v>
      </c>
      <c r="C486" s="88" t="s">
        <v>87</v>
      </c>
      <c r="D486" s="88">
        <v>48</v>
      </c>
      <c r="E486" s="88">
        <v>819</v>
      </c>
      <c r="F486" s="88">
        <v>6</v>
      </c>
      <c r="G486" s="86">
        <v>2017</v>
      </c>
      <c r="H486" s="123" t="s">
        <v>130</v>
      </c>
      <c r="I486" s="123">
        <v>24</v>
      </c>
      <c r="J486" s="123">
        <v>22</v>
      </c>
      <c r="K486" s="123">
        <v>29</v>
      </c>
      <c r="L486" s="123">
        <v>28.5</v>
      </c>
      <c r="M486" s="123">
        <v>26.5</v>
      </c>
      <c r="N486" s="123">
        <v>19.5</v>
      </c>
      <c r="O486" s="123">
        <v>26</v>
      </c>
      <c r="P486" s="123">
        <v>17</v>
      </c>
      <c r="Q486" s="123">
        <v>12.5</v>
      </c>
      <c r="R486" s="123">
        <v>11.5</v>
      </c>
      <c r="S486" s="123">
        <v>15</v>
      </c>
      <c r="T486" s="123">
        <v>16</v>
      </c>
      <c r="U486" s="123"/>
      <c r="V486" s="123"/>
      <c r="W486" s="123"/>
      <c r="X486" s="123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</row>
    <row r="487" spans="1:42" x14ac:dyDescent="0.2">
      <c r="A487" s="88">
        <v>458</v>
      </c>
      <c r="B487" s="88">
        <v>7</v>
      </c>
      <c r="C487" s="88" t="s">
        <v>87</v>
      </c>
      <c r="D487" s="88">
        <v>48</v>
      </c>
      <c r="E487" s="88">
        <v>819</v>
      </c>
      <c r="F487" s="88">
        <v>6</v>
      </c>
      <c r="G487" s="86">
        <v>2017</v>
      </c>
      <c r="H487" s="123" t="s">
        <v>245</v>
      </c>
      <c r="I487" s="123">
        <v>11</v>
      </c>
      <c r="J487" s="123">
        <v>10.5</v>
      </c>
      <c r="K487" s="123">
        <v>12</v>
      </c>
      <c r="L487" s="123">
        <v>12.5</v>
      </c>
      <c r="M487" s="123">
        <v>11</v>
      </c>
      <c r="N487" s="123">
        <v>11</v>
      </c>
      <c r="O487" s="123">
        <v>11.5</v>
      </c>
      <c r="P487" s="123">
        <v>7</v>
      </c>
      <c r="Q487" s="123">
        <v>7</v>
      </c>
      <c r="R487" s="123">
        <v>6</v>
      </c>
      <c r="S487" s="123">
        <v>8</v>
      </c>
      <c r="T487" s="123">
        <v>8.5</v>
      </c>
      <c r="U487" s="123"/>
      <c r="V487" s="123"/>
      <c r="W487" s="123"/>
      <c r="X487" s="123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</row>
    <row r="488" spans="1:42" x14ac:dyDescent="0.2">
      <c r="A488" s="88">
        <v>464</v>
      </c>
      <c r="B488" s="88">
        <v>7</v>
      </c>
      <c r="C488" s="88" t="s">
        <v>87</v>
      </c>
      <c r="D488" s="88">
        <v>48</v>
      </c>
      <c r="E488" s="88">
        <v>819</v>
      </c>
      <c r="F488" s="88">
        <v>7</v>
      </c>
      <c r="G488" s="86">
        <v>2017</v>
      </c>
      <c r="H488" s="86" t="s">
        <v>133</v>
      </c>
      <c r="I488" s="86">
        <v>9.5</v>
      </c>
      <c r="J488" s="86">
        <v>6</v>
      </c>
      <c r="K488" s="86">
        <v>6</v>
      </c>
      <c r="L488" s="86">
        <v>10.5</v>
      </c>
      <c r="M488" s="86">
        <v>2</v>
      </c>
      <c r="N488" s="86">
        <v>9</v>
      </c>
      <c r="O488" s="86">
        <v>11.5</v>
      </c>
      <c r="P488" s="86">
        <v>11</v>
      </c>
      <c r="Q488" s="86">
        <v>9.5</v>
      </c>
      <c r="R488" s="86">
        <v>11</v>
      </c>
      <c r="S488" s="86">
        <v>9.5</v>
      </c>
      <c r="T488" s="86">
        <v>4</v>
      </c>
      <c r="U488" s="86">
        <v>5</v>
      </c>
      <c r="V488" s="86"/>
      <c r="W488" s="86"/>
      <c r="X488" s="86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</row>
    <row r="489" spans="1:42" x14ac:dyDescent="0.2">
      <c r="A489" s="88">
        <v>464</v>
      </c>
      <c r="B489" s="88">
        <v>7</v>
      </c>
      <c r="C489" s="88" t="s">
        <v>87</v>
      </c>
      <c r="D489" s="88">
        <v>48</v>
      </c>
      <c r="E489" s="88">
        <v>819</v>
      </c>
      <c r="F489" s="88">
        <v>7</v>
      </c>
      <c r="G489" s="86">
        <v>2017</v>
      </c>
      <c r="H489" s="86" t="s">
        <v>130</v>
      </c>
      <c r="I489" s="86">
        <v>24</v>
      </c>
      <c r="J489" s="86">
        <v>18.5</v>
      </c>
      <c r="K489" s="86">
        <v>20</v>
      </c>
      <c r="L489" s="86">
        <v>29</v>
      </c>
      <c r="M489" s="86">
        <v>8.5</v>
      </c>
      <c r="N489" s="86">
        <v>26</v>
      </c>
      <c r="O489" s="86">
        <v>28</v>
      </c>
      <c r="P489" s="86">
        <v>30</v>
      </c>
      <c r="Q489" s="86">
        <v>23</v>
      </c>
      <c r="R489" s="86">
        <v>29</v>
      </c>
      <c r="S489" s="86">
        <v>24</v>
      </c>
      <c r="T489" s="86">
        <v>14</v>
      </c>
      <c r="U489" s="86">
        <v>16</v>
      </c>
      <c r="V489" s="86"/>
      <c r="W489" s="86"/>
      <c r="X489" s="86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</row>
    <row r="490" spans="1:42" x14ac:dyDescent="0.2">
      <c r="A490" s="88">
        <v>464</v>
      </c>
      <c r="B490" s="88">
        <v>7</v>
      </c>
      <c r="C490" s="88" t="s">
        <v>87</v>
      </c>
      <c r="D490" s="88">
        <v>48</v>
      </c>
      <c r="E490" s="88">
        <v>819</v>
      </c>
      <c r="F490" s="88">
        <v>7</v>
      </c>
      <c r="G490" s="86">
        <v>2017</v>
      </c>
      <c r="H490" s="86" t="s">
        <v>245</v>
      </c>
      <c r="I490" s="86">
        <v>12</v>
      </c>
      <c r="J490" s="86">
        <v>11.5</v>
      </c>
      <c r="K490" s="86">
        <v>8</v>
      </c>
      <c r="L490" s="86">
        <v>14</v>
      </c>
      <c r="M490" s="86">
        <v>5</v>
      </c>
      <c r="N490" s="86">
        <v>11</v>
      </c>
      <c r="O490" s="86">
        <v>13</v>
      </c>
      <c r="P490" s="86">
        <v>14</v>
      </c>
      <c r="Q490" s="86">
        <v>14</v>
      </c>
      <c r="R490" s="86">
        <v>15.5</v>
      </c>
      <c r="S490" s="86">
        <v>10</v>
      </c>
      <c r="T490" s="86">
        <v>8.5</v>
      </c>
      <c r="U490" s="86">
        <v>9</v>
      </c>
      <c r="V490" s="86"/>
      <c r="W490" s="86"/>
      <c r="X490" s="86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</row>
    <row r="491" spans="1:42" x14ac:dyDescent="0.2">
      <c r="A491" s="88">
        <v>467</v>
      </c>
      <c r="B491" s="88">
        <v>8</v>
      </c>
      <c r="C491" s="88" t="s">
        <v>205</v>
      </c>
      <c r="D491" s="88">
        <v>48</v>
      </c>
      <c r="E491" s="88">
        <v>819</v>
      </c>
      <c r="F491" s="88">
        <v>7</v>
      </c>
      <c r="G491" s="86">
        <v>2017</v>
      </c>
      <c r="H491" s="123" t="s">
        <v>133</v>
      </c>
      <c r="I491" s="123">
        <v>5</v>
      </c>
      <c r="J491" s="123">
        <v>3</v>
      </c>
      <c r="K491" s="123">
        <v>7</v>
      </c>
      <c r="L491" s="123">
        <v>6</v>
      </c>
      <c r="M491" s="123">
        <v>6</v>
      </c>
      <c r="N491" s="123">
        <v>6</v>
      </c>
      <c r="O491" s="123">
        <v>4</v>
      </c>
      <c r="P491" s="123">
        <v>5</v>
      </c>
      <c r="Q491" s="123">
        <v>2.5</v>
      </c>
      <c r="R491" s="123">
        <v>1.5</v>
      </c>
      <c r="S491" s="123">
        <v>4</v>
      </c>
      <c r="T491" s="123"/>
      <c r="U491" s="123"/>
      <c r="V491" s="123"/>
      <c r="W491" s="123"/>
      <c r="X491" s="123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</row>
    <row r="492" spans="1:42" x14ac:dyDescent="0.2">
      <c r="A492" s="88">
        <v>467</v>
      </c>
      <c r="B492" s="88">
        <v>8</v>
      </c>
      <c r="C492" s="88" t="s">
        <v>205</v>
      </c>
      <c r="D492" s="88">
        <v>48</v>
      </c>
      <c r="E492" s="88">
        <v>819</v>
      </c>
      <c r="F492" s="88">
        <v>7</v>
      </c>
      <c r="G492" s="86">
        <v>2017</v>
      </c>
      <c r="H492" s="123" t="s">
        <v>130</v>
      </c>
      <c r="I492" s="123">
        <v>16.5</v>
      </c>
      <c r="J492" s="123">
        <v>9</v>
      </c>
      <c r="K492" s="123">
        <v>21</v>
      </c>
      <c r="L492" s="123">
        <v>19</v>
      </c>
      <c r="M492" s="123">
        <v>21</v>
      </c>
      <c r="N492" s="123">
        <v>20</v>
      </c>
      <c r="O492" s="123">
        <v>15.5</v>
      </c>
      <c r="P492" s="123">
        <v>16</v>
      </c>
      <c r="Q492" s="123">
        <v>12</v>
      </c>
      <c r="R492" s="123">
        <v>8.5</v>
      </c>
      <c r="S492" s="123">
        <v>13</v>
      </c>
      <c r="T492" s="123"/>
      <c r="U492" s="123"/>
      <c r="V492" s="123"/>
      <c r="W492" s="123"/>
      <c r="X492" s="123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</row>
    <row r="493" spans="1:42" x14ac:dyDescent="0.2">
      <c r="A493" s="88">
        <v>467</v>
      </c>
      <c r="B493" s="88">
        <v>8</v>
      </c>
      <c r="C493" s="88" t="s">
        <v>205</v>
      </c>
      <c r="D493" s="88">
        <v>48</v>
      </c>
      <c r="E493" s="88">
        <v>819</v>
      </c>
      <c r="F493" s="88">
        <v>7</v>
      </c>
      <c r="G493" s="86">
        <v>2017</v>
      </c>
      <c r="H493" s="123" t="s">
        <v>245</v>
      </c>
      <c r="I493" s="123">
        <v>10</v>
      </c>
      <c r="J493" s="123">
        <v>3</v>
      </c>
      <c r="K493" s="123">
        <v>10.5</v>
      </c>
      <c r="L493" s="123">
        <v>10</v>
      </c>
      <c r="M493" s="123">
        <v>11.5</v>
      </c>
      <c r="N493" s="123">
        <v>11</v>
      </c>
      <c r="O493" s="123">
        <v>9.5</v>
      </c>
      <c r="P493" s="123">
        <v>7.5</v>
      </c>
      <c r="Q493" s="123">
        <v>8</v>
      </c>
      <c r="R493" s="123">
        <v>6</v>
      </c>
      <c r="S493" s="123">
        <v>5.5</v>
      </c>
      <c r="T493" s="123"/>
      <c r="U493" s="123"/>
      <c r="V493" s="123"/>
      <c r="W493" s="123"/>
      <c r="X493" s="123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</row>
    <row r="494" spans="1:42" x14ac:dyDescent="0.2">
      <c r="A494" s="88">
        <v>472</v>
      </c>
      <c r="B494" s="88">
        <v>8</v>
      </c>
      <c r="C494" s="88" t="s">
        <v>205</v>
      </c>
      <c r="D494" s="88">
        <v>48</v>
      </c>
      <c r="E494" s="88">
        <v>819</v>
      </c>
      <c r="F494" s="88">
        <v>8</v>
      </c>
      <c r="G494" s="86">
        <v>2017</v>
      </c>
      <c r="H494" s="86" t="s">
        <v>133</v>
      </c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</row>
    <row r="495" spans="1:42" x14ac:dyDescent="0.2">
      <c r="A495" s="88">
        <v>472</v>
      </c>
      <c r="B495" s="88">
        <v>8</v>
      </c>
      <c r="C495" s="88" t="s">
        <v>205</v>
      </c>
      <c r="D495" s="88">
        <v>48</v>
      </c>
      <c r="E495" s="88">
        <v>819</v>
      </c>
      <c r="F495" s="88">
        <v>8</v>
      </c>
      <c r="G495" s="86">
        <v>2017</v>
      </c>
      <c r="H495" s="86" t="s">
        <v>130</v>
      </c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</row>
    <row r="496" spans="1:42" x14ac:dyDescent="0.2">
      <c r="A496" s="88">
        <v>472</v>
      </c>
      <c r="B496" s="88">
        <v>8</v>
      </c>
      <c r="C496" s="88" t="s">
        <v>205</v>
      </c>
      <c r="D496" s="88">
        <v>48</v>
      </c>
      <c r="E496" s="88">
        <v>819</v>
      </c>
      <c r="F496" s="88">
        <v>8</v>
      </c>
      <c r="G496" s="86">
        <v>2017</v>
      </c>
      <c r="H496" s="86" t="s">
        <v>245</v>
      </c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</row>
    <row r="497" spans="1:42" x14ac:dyDescent="0.2">
      <c r="A497" s="88">
        <v>477</v>
      </c>
      <c r="B497" s="88">
        <v>7</v>
      </c>
      <c r="C497" s="88" t="s">
        <v>87</v>
      </c>
      <c r="D497" s="88">
        <v>48</v>
      </c>
      <c r="E497" s="88">
        <v>819</v>
      </c>
      <c r="F497" s="88">
        <v>8</v>
      </c>
      <c r="G497" s="86">
        <v>2017</v>
      </c>
      <c r="H497" s="123" t="s">
        <v>133</v>
      </c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</row>
    <row r="498" spans="1:42" x14ac:dyDescent="0.2">
      <c r="A498" s="88">
        <v>477</v>
      </c>
      <c r="B498" s="88">
        <v>7</v>
      </c>
      <c r="C498" s="88" t="s">
        <v>87</v>
      </c>
      <c r="D498" s="88">
        <v>48</v>
      </c>
      <c r="E498" s="88">
        <v>819</v>
      </c>
      <c r="F498" s="88">
        <v>8</v>
      </c>
      <c r="G498" s="86">
        <v>2017</v>
      </c>
      <c r="H498" s="123" t="s">
        <v>130</v>
      </c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</row>
    <row r="499" spans="1:42" x14ac:dyDescent="0.2">
      <c r="A499" s="88">
        <v>477</v>
      </c>
      <c r="B499" s="88">
        <v>7</v>
      </c>
      <c r="C499" s="88" t="s">
        <v>87</v>
      </c>
      <c r="D499" s="88">
        <v>48</v>
      </c>
      <c r="E499" s="88">
        <v>819</v>
      </c>
      <c r="F499" s="88">
        <v>8</v>
      </c>
      <c r="G499" s="86">
        <v>2017</v>
      </c>
      <c r="H499" s="123" t="s">
        <v>245</v>
      </c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</row>
    <row r="500" spans="1:42" x14ac:dyDescent="0.2">
      <c r="A500" s="88">
        <v>481</v>
      </c>
      <c r="B500" s="88">
        <v>8</v>
      </c>
      <c r="C500" s="88" t="s">
        <v>205</v>
      </c>
      <c r="D500" s="88">
        <v>48</v>
      </c>
      <c r="E500" s="88">
        <v>819</v>
      </c>
      <c r="F500" s="88">
        <v>9</v>
      </c>
      <c r="G500" s="86">
        <v>2017</v>
      </c>
      <c r="H500" s="86" t="s">
        <v>133</v>
      </c>
      <c r="I500" s="86">
        <v>7.5</v>
      </c>
      <c r="J500" s="86">
        <v>10</v>
      </c>
      <c r="K500" s="86">
        <v>5</v>
      </c>
      <c r="L500" s="86">
        <v>12</v>
      </c>
      <c r="M500" s="86">
        <v>9</v>
      </c>
      <c r="N500" s="86">
        <v>11</v>
      </c>
      <c r="O500" s="86">
        <v>12</v>
      </c>
      <c r="P500" s="86">
        <v>5</v>
      </c>
      <c r="Q500" s="86">
        <v>7</v>
      </c>
      <c r="R500" s="86">
        <v>10</v>
      </c>
      <c r="S500" s="86">
        <v>6</v>
      </c>
      <c r="T500" s="86">
        <v>8</v>
      </c>
      <c r="U500" s="86">
        <v>3</v>
      </c>
      <c r="V500" s="86">
        <v>3</v>
      </c>
      <c r="W500" s="86">
        <v>2</v>
      </c>
      <c r="X500" s="86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</row>
    <row r="501" spans="1:42" x14ac:dyDescent="0.2">
      <c r="A501" s="88">
        <v>481</v>
      </c>
      <c r="B501" s="88">
        <v>8</v>
      </c>
      <c r="C501" s="88" t="s">
        <v>205</v>
      </c>
      <c r="D501" s="88">
        <v>48</v>
      </c>
      <c r="E501" s="88">
        <v>819</v>
      </c>
      <c r="F501" s="88">
        <v>9</v>
      </c>
      <c r="G501" s="86">
        <v>2017</v>
      </c>
      <c r="H501" s="86" t="s">
        <v>130</v>
      </c>
      <c r="I501" s="86">
        <v>24</v>
      </c>
      <c r="J501" s="86">
        <v>29</v>
      </c>
      <c r="K501" s="86">
        <v>16</v>
      </c>
      <c r="L501" s="86">
        <v>33</v>
      </c>
      <c r="M501" s="86">
        <v>28</v>
      </c>
      <c r="N501" s="86">
        <v>31</v>
      </c>
      <c r="O501" s="86">
        <v>30</v>
      </c>
      <c r="P501" s="86">
        <v>17.5</v>
      </c>
      <c r="Q501" s="86">
        <v>22</v>
      </c>
      <c r="R501" s="86">
        <v>26</v>
      </c>
      <c r="S501" s="86">
        <v>18</v>
      </c>
      <c r="T501" s="86">
        <v>25</v>
      </c>
      <c r="U501" s="86">
        <v>9.5</v>
      </c>
      <c r="V501" s="86">
        <v>12.5</v>
      </c>
      <c r="W501" s="86">
        <v>8.5</v>
      </c>
      <c r="X501" s="86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</row>
    <row r="502" spans="1:42" x14ac:dyDescent="0.2">
      <c r="A502" s="88">
        <v>481</v>
      </c>
      <c r="B502" s="88">
        <v>8</v>
      </c>
      <c r="C502" s="88" t="s">
        <v>205</v>
      </c>
      <c r="D502" s="88">
        <v>48</v>
      </c>
      <c r="E502" s="88">
        <v>819</v>
      </c>
      <c r="F502" s="88">
        <v>9</v>
      </c>
      <c r="G502" s="86">
        <v>2017</v>
      </c>
      <c r="H502" s="86" t="s">
        <v>245</v>
      </c>
      <c r="I502" s="86">
        <v>12</v>
      </c>
      <c r="J502" s="86">
        <v>13</v>
      </c>
      <c r="K502" s="86">
        <v>8</v>
      </c>
      <c r="L502" s="86">
        <v>14</v>
      </c>
      <c r="M502" s="86">
        <v>14</v>
      </c>
      <c r="N502" s="86">
        <v>17</v>
      </c>
      <c r="O502" s="86">
        <v>15</v>
      </c>
      <c r="P502" s="86">
        <v>9</v>
      </c>
      <c r="Q502" s="86">
        <v>12</v>
      </c>
      <c r="R502" s="86">
        <v>13</v>
      </c>
      <c r="S502" s="86">
        <v>10</v>
      </c>
      <c r="T502" s="86">
        <v>12.5</v>
      </c>
      <c r="U502" s="86">
        <v>3.5</v>
      </c>
      <c r="V502" s="86">
        <v>6.5</v>
      </c>
      <c r="W502" s="86">
        <v>3</v>
      </c>
      <c r="X502" s="86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</row>
    <row r="503" spans="1:42" x14ac:dyDescent="0.2">
      <c r="A503" s="88">
        <v>482</v>
      </c>
      <c r="B503" s="88">
        <v>7</v>
      </c>
      <c r="C503" s="88" t="s">
        <v>87</v>
      </c>
      <c r="D503" s="88">
        <v>48</v>
      </c>
      <c r="E503" s="88">
        <v>819</v>
      </c>
      <c r="F503" s="88">
        <v>9</v>
      </c>
      <c r="G503" s="86">
        <v>2017</v>
      </c>
      <c r="H503" s="123" t="s">
        <v>133</v>
      </c>
      <c r="I503" s="123">
        <v>11</v>
      </c>
      <c r="J503" s="123">
        <v>12</v>
      </c>
      <c r="K503" s="123">
        <v>8.5</v>
      </c>
      <c r="L503" s="123">
        <v>10</v>
      </c>
      <c r="M503" s="123">
        <v>10</v>
      </c>
      <c r="N503" s="123">
        <v>13</v>
      </c>
      <c r="O503" s="123">
        <v>12.5</v>
      </c>
      <c r="P503" s="123">
        <v>9</v>
      </c>
      <c r="Q503" s="123">
        <v>6</v>
      </c>
      <c r="R503" s="123">
        <v>7</v>
      </c>
      <c r="S503" s="123">
        <v>2.5</v>
      </c>
      <c r="T503" s="123">
        <v>11</v>
      </c>
      <c r="U503" s="123">
        <v>3</v>
      </c>
      <c r="V503" s="123">
        <v>5.5</v>
      </c>
      <c r="W503" s="123"/>
      <c r="X503" s="123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</row>
    <row r="504" spans="1:42" x14ac:dyDescent="0.2">
      <c r="A504" s="88">
        <v>482</v>
      </c>
      <c r="B504" s="88">
        <v>7</v>
      </c>
      <c r="C504" s="88" t="s">
        <v>87</v>
      </c>
      <c r="D504" s="88">
        <v>48</v>
      </c>
      <c r="E504" s="88">
        <v>819</v>
      </c>
      <c r="F504" s="88">
        <v>9</v>
      </c>
      <c r="G504" s="86">
        <v>2017</v>
      </c>
      <c r="H504" s="123" t="s">
        <v>130</v>
      </c>
      <c r="I504" s="123">
        <v>29</v>
      </c>
      <c r="J504" s="123">
        <v>32</v>
      </c>
      <c r="K504" s="123">
        <v>23</v>
      </c>
      <c r="L504" s="123">
        <v>28</v>
      </c>
      <c r="M504" s="123">
        <v>27</v>
      </c>
      <c r="N504" s="123">
        <v>29</v>
      </c>
      <c r="O504" s="123">
        <v>31</v>
      </c>
      <c r="P504" s="123">
        <v>25</v>
      </c>
      <c r="Q504" s="123">
        <v>21</v>
      </c>
      <c r="R504" s="123">
        <v>18</v>
      </c>
      <c r="S504" s="123">
        <v>9.5</v>
      </c>
      <c r="T504" s="123">
        <v>31</v>
      </c>
      <c r="U504" s="123">
        <v>13</v>
      </c>
      <c r="V504" s="123">
        <v>17.5</v>
      </c>
      <c r="W504" s="123"/>
      <c r="X504" s="123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</row>
    <row r="505" spans="1:42" x14ac:dyDescent="0.2">
      <c r="A505" s="88">
        <v>482</v>
      </c>
      <c r="B505" s="88">
        <v>7</v>
      </c>
      <c r="C505" s="88" t="s">
        <v>87</v>
      </c>
      <c r="D505" s="88">
        <v>48</v>
      </c>
      <c r="E505" s="88">
        <v>819</v>
      </c>
      <c r="F505" s="88">
        <v>9</v>
      </c>
      <c r="G505" s="86">
        <v>2017</v>
      </c>
      <c r="H505" s="123" t="s">
        <v>245</v>
      </c>
      <c r="I505" s="123">
        <v>14</v>
      </c>
      <c r="J505" s="123">
        <v>15</v>
      </c>
      <c r="K505" s="123">
        <v>10.5</v>
      </c>
      <c r="L505" s="123">
        <v>13</v>
      </c>
      <c r="M505" s="123">
        <v>15</v>
      </c>
      <c r="N505" s="123">
        <v>13.5</v>
      </c>
      <c r="O505" s="123">
        <v>14</v>
      </c>
      <c r="P505" s="123">
        <v>13</v>
      </c>
      <c r="Q505" s="123">
        <v>12</v>
      </c>
      <c r="R505" s="123"/>
      <c r="S505" s="123">
        <v>5</v>
      </c>
      <c r="T505" s="123">
        <v>16</v>
      </c>
      <c r="U505" s="123">
        <v>7</v>
      </c>
      <c r="V505" s="123">
        <v>9.5</v>
      </c>
      <c r="W505" s="123"/>
      <c r="X505" s="123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</row>
    <row r="506" spans="1:42" x14ac:dyDescent="0.2">
      <c r="A506" s="88">
        <v>496</v>
      </c>
      <c r="B506" s="88">
        <v>7</v>
      </c>
      <c r="C506" s="88" t="s">
        <v>87</v>
      </c>
      <c r="D506" s="88">
        <v>48</v>
      </c>
      <c r="E506" s="88">
        <v>819</v>
      </c>
      <c r="F506" s="88">
        <v>10</v>
      </c>
      <c r="G506" s="86">
        <v>2017</v>
      </c>
      <c r="H506" s="86" t="s">
        <v>133</v>
      </c>
      <c r="I506" s="86">
        <v>9</v>
      </c>
      <c r="J506" s="86">
        <v>9.5</v>
      </c>
      <c r="K506" s="86">
        <v>7</v>
      </c>
      <c r="L506" s="86">
        <v>9</v>
      </c>
      <c r="M506" s="86">
        <v>5.5</v>
      </c>
      <c r="N506" s="86">
        <v>10</v>
      </c>
      <c r="O506" s="86">
        <v>9</v>
      </c>
      <c r="P506" s="86">
        <v>7</v>
      </c>
      <c r="Q506" s="86">
        <v>4</v>
      </c>
      <c r="R506" s="86">
        <v>7</v>
      </c>
      <c r="S506" s="86">
        <v>3</v>
      </c>
      <c r="T506" s="86">
        <v>1</v>
      </c>
      <c r="U506" s="86"/>
      <c r="V506" s="86"/>
      <c r="W506" s="86"/>
      <c r="X506" s="86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</row>
    <row r="507" spans="1:42" x14ac:dyDescent="0.2">
      <c r="A507" s="88">
        <v>496</v>
      </c>
      <c r="B507" s="88">
        <v>7</v>
      </c>
      <c r="C507" s="88" t="s">
        <v>87</v>
      </c>
      <c r="D507" s="88">
        <v>48</v>
      </c>
      <c r="E507" s="88">
        <v>819</v>
      </c>
      <c r="F507" s="88">
        <v>10</v>
      </c>
      <c r="G507" s="86">
        <v>2017</v>
      </c>
      <c r="H507" s="86" t="s">
        <v>130</v>
      </c>
      <c r="I507" s="86">
        <v>23</v>
      </c>
      <c r="J507" s="86">
        <v>26</v>
      </c>
      <c r="K507" s="86">
        <v>24</v>
      </c>
      <c r="L507" s="86">
        <v>22</v>
      </c>
      <c r="M507" s="86">
        <v>19</v>
      </c>
      <c r="N507" s="86">
        <v>27</v>
      </c>
      <c r="O507" s="86">
        <v>26</v>
      </c>
      <c r="P507" s="86">
        <v>17.5</v>
      </c>
      <c r="Q507" s="86">
        <v>14.5</v>
      </c>
      <c r="R507" s="86">
        <v>19</v>
      </c>
      <c r="S507" s="86">
        <v>12</v>
      </c>
      <c r="T507" s="86">
        <v>7</v>
      </c>
      <c r="U507" s="86"/>
      <c r="V507" s="86"/>
      <c r="W507" s="86"/>
      <c r="X507" s="86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</row>
    <row r="508" spans="1:42" x14ac:dyDescent="0.2">
      <c r="A508" s="88">
        <v>496</v>
      </c>
      <c r="B508" s="88">
        <v>7</v>
      </c>
      <c r="C508" s="88" t="s">
        <v>87</v>
      </c>
      <c r="D508" s="88">
        <v>48</v>
      </c>
      <c r="E508" s="88">
        <v>819</v>
      </c>
      <c r="F508" s="88">
        <v>10</v>
      </c>
      <c r="G508" s="86">
        <v>2017</v>
      </c>
      <c r="H508" s="86" t="s">
        <v>245</v>
      </c>
      <c r="I508" s="86">
        <v>13</v>
      </c>
      <c r="J508" s="86">
        <v>13</v>
      </c>
      <c r="K508" s="86">
        <v>12.5</v>
      </c>
      <c r="L508" s="86">
        <v>9.5</v>
      </c>
      <c r="M508" s="86">
        <v>10</v>
      </c>
      <c r="N508" s="86">
        <v>12.5</v>
      </c>
      <c r="O508" s="86">
        <v>12.5</v>
      </c>
      <c r="P508" s="86">
        <v>5.5</v>
      </c>
      <c r="Q508" s="86">
        <v>7.5</v>
      </c>
      <c r="R508" s="86">
        <v>8</v>
      </c>
      <c r="S508" s="86">
        <v>6.5</v>
      </c>
      <c r="T508" s="86">
        <v>3.5</v>
      </c>
      <c r="U508" s="86"/>
      <c r="V508" s="86"/>
      <c r="W508" s="86"/>
      <c r="X508" s="86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</row>
    <row r="509" spans="1:42" x14ac:dyDescent="0.2">
      <c r="A509" s="88">
        <v>498</v>
      </c>
      <c r="B509" s="88">
        <v>8</v>
      </c>
      <c r="C509" s="88" t="s">
        <v>205</v>
      </c>
      <c r="D509" s="88">
        <v>48</v>
      </c>
      <c r="E509" s="88">
        <v>819</v>
      </c>
      <c r="F509" s="88">
        <v>10</v>
      </c>
      <c r="G509" s="86">
        <v>2017</v>
      </c>
      <c r="H509" s="123" t="s">
        <v>133</v>
      </c>
      <c r="I509" s="123">
        <v>10</v>
      </c>
      <c r="J509" s="123">
        <v>7</v>
      </c>
      <c r="K509" s="123">
        <v>10</v>
      </c>
      <c r="L509" s="123">
        <v>7.5</v>
      </c>
      <c r="M509" s="123">
        <v>8</v>
      </c>
      <c r="N509" s="123">
        <v>10</v>
      </c>
      <c r="O509" s="123">
        <v>10</v>
      </c>
      <c r="P509" s="123">
        <v>8</v>
      </c>
      <c r="Q509" s="123">
        <v>11</v>
      </c>
      <c r="R509" s="123">
        <v>9.5</v>
      </c>
      <c r="S509" s="123">
        <v>8</v>
      </c>
      <c r="T509" s="123">
        <v>5</v>
      </c>
      <c r="U509" s="123">
        <v>3</v>
      </c>
      <c r="V509" s="123">
        <v>2.5</v>
      </c>
      <c r="W509" s="123"/>
      <c r="X509" s="123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</row>
    <row r="510" spans="1:42" x14ac:dyDescent="0.2">
      <c r="A510" s="88">
        <v>498</v>
      </c>
      <c r="B510" s="88">
        <v>8</v>
      </c>
      <c r="C510" s="88" t="s">
        <v>205</v>
      </c>
      <c r="D510" s="88">
        <v>48</v>
      </c>
      <c r="E510" s="88">
        <v>819</v>
      </c>
      <c r="F510" s="88">
        <v>10</v>
      </c>
      <c r="G510" s="86">
        <v>2017</v>
      </c>
      <c r="H510" s="123" t="s">
        <v>130</v>
      </c>
      <c r="I510" s="123">
        <v>28.5</v>
      </c>
      <c r="J510" s="123">
        <v>21</v>
      </c>
      <c r="K510" s="123">
        <v>28</v>
      </c>
      <c r="L510" s="123">
        <v>19</v>
      </c>
      <c r="M510" s="123">
        <v>25</v>
      </c>
      <c r="N510" s="123">
        <v>29</v>
      </c>
      <c r="O510" s="123">
        <v>28</v>
      </c>
      <c r="P510" s="123">
        <v>23</v>
      </c>
      <c r="Q510" s="123">
        <v>29</v>
      </c>
      <c r="R510" s="123">
        <v>27</v>
      </c>
      <c r="S510" s="123">
        <v>21</v>
      </c>
      <c r="T510" s="123">
        <v>17</v>
      </c>
      <c r="U510" s="123">
        <v>14</v>
      </c>
      <c r="V510" s="123">
        <v>10.5</v>
      </c>
      <c r="W510" s="123"/>
      <c r="X510" s="123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</row>
    <row r="511" spans="1:42" x14ac:dyDescent="0.2">
      <c r="A511" s="88">
        <v>498</v>
      </c>
      <c r="B511" s="88">
        <v>8</v>
      </c>
      <c r="C511" s="88" t="s">
        <v>205</v>
      </c>
      <c r="D511" s="88">
        <v>48</v>
      </c>
      <c r="E511" s="88">
        <v>819</v>
      </c>
      <c r="F511" s="88">
        <v>10</v>
      </c>
      <c r="G511" s="86">
        <v>2017</v>
      </c>
      <c r="H511" s="123" t="s">
        <v>245</v>
      </c>
      <c r="I511" s="123">
        <v>14</v>
      </c>
      <c r="J511" s="123">
        <v>12</v>
      </c>
      <c r="K511" s="123">
        <v>14</v>
      </c>
      <c r="L511" s="123">
        <v>8.5</v>
      </c>
      <c r="M511" s="123">
        <v>11.5</v>
      </c>
      <c r="N511" s="123">
        <v>12</v>
      </c>
      <c r="O511" s="123">
        <v>13</v>
      </c>
      <c r="P511" s="123">
        <v>11.5</v>
      </c>
      <c r="Q511" s="123">
        <v>13</v>
      </c>
      <c r="R511" s="123">
        <v>12</v>
      </c>
      <c r="S511" s="123">
        <v>9.5</v>
      </c>
      <c r="T511" s="123">
        <v>10</v>
      </c>
      <c r="U511" s="123">
        <v>7</v>
      </c>
      <c r="V511" s="123">
        <v>5.5</v>
      </c>
      <c r="W511" s="123"/>
      <c r="X511" s="123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</row>
    <row r="512" spans="1:42" x14ac:dyDescent="0.2">
      <c r="A512" s="88">
        <v>501</v>
      </c>
      <c r="B512" s="88">
        <v>7</v>
      </c>
      <c r="C512" s="88" t="s">
        <v>87</v>
      </c>
      <c r="D512" s="88">
        <v>48</v>
      </c>
      <c r="E512" s="88">
        <v>819</v>
      </c>
      <c r="F512" s="88">
        <v>11</v>
      </c>
      <c r="G512" s="86">
        <v>2017</v>
      </c>
      <c r="H512" s="86" t="s">
        <v>133</v>
      </c>
      <c r="I512" s="86">
        <v>8</v>
      </c>
      <c r="J512" s="86">
        <v>10</v>
      </c>
      <c r="K512" s="86">
        <v>10.5</v>
      </c>
      <c r="L512" s="86">
        <v>10</v>
      </c>
      <c r="M512" s="86">
        <v>7</v>
      </c>
      <c r="N512" s="86">
        <v>9</v>
      </c>
      <c r="O512" s="86">
        <v>8</v>
      </c>
      <c r="P512" s="86">
        <v>7</v>
      </c>
      <c r="Q512" s="86">
        <v>6</v>
      </c>
      <c r="R512" s="86">
        <v>4</v>
      </c>
      <c r="S512" s="86"/>
      <c r="T512" s="86"/>
      <c r="U512" s="86"/>
      <c r="V512" s="86"/>
      <c r="W512" s="86"/>
      <c r="X512" s="86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</row>
    <row r="513" spans="1:42" x14ac:dyDescent="0.2">
      <c r="A513" s="88">
        <v>501</v>
      </c>
      <c r="B513" s="88">
        <v>7</v>
      </c>
      <c r="C513" s="88" t="s">
        <v>87</v>
      </c>
      <c r="D513" s="88">
        <v>48</v>
      </c>
      <c r="E513" s="88">
        <v>819</v>
      </c>
      <c r="F513" s="88">
        <v>11</v>
      </c>
      <c r="G513" s="86">
        <v>2017</v>
      </c>
      <c r="H513" s="86" t="s">
        <v>130</v>
      </c>
      <c r="I513" s="86">
        <v>23</v>
      </c>
      <c r="J513" s="86">
        <v>27</v>
      </c>
      <c r="K513" s="86">
        <v>29</v>
      </c>
      <c r="L513" s="86">
        <v>26</v>
      </c>
      <c r="M513" s="86">
        <v>19</v>
      </c>
      <c r="N513" s="86">
        <v>24</v>
      </c>
      <c r="O513" s="86">
        <v>21</v>
      </c>
      <c r="P513" s="86">
        <v>21.5</v>
      </c>
      <c r="Q513" s="86">
        <v>17</v>
      </c>
      <c r="R513" s="86">
        <v>11.5</v>
      </c>
      <c r="S513" s="86"/>
      <c r="T513" s="86"/>
      <c r="U513" s="86"/>
      <c r="V513" s="86"/>
      <c r="W513" s="86"/>
      <c r="X513" s="86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</row>
    <row r="514" spans="1:42" x14ac:dyDescent="0.2">
      <c r="A514" s="88">
        <v>501</v>
      </c>
      <c r="B514" s="88">
        <v>7</v>
      </c>
      <c r="C514" s="88" t="s">
        <v>87</v>
      </c>
      <c r="D514" s="88">
        <v>48</v>
      </c>
      <c r="E514" s="88">
        <v>819</v>
      </c>
      <c r="F514" s="88">
        <v>11</v>
      </c>
      <c r="G514" s="86">
        <v>2017</v>
      </c>
      <c r="H514" s="86" t="s">
        <v>245</v>
      </c>
      <c r="I514" s="86">
        <v>12</v>
      </c>
      <c r="J514" s="86">
        <v>12.5</v>
      </c>
      <c r="K514" s="86">
        <v>12</v>
      </c>
      <c r="L514" s="86">
        <v>12.5</v>
      </c>
      <c r="M514" s="86">
        <v>7.5</v>
      </c>
      <c r="N514" s="86">
        <v>11.5</v>
      </c>
      <c r="O514" s="86">
        <v>8</v>
      </c>
      <c r="P514" s="86">
        <v>10</v>
      </c>
      <c r="Q514" s="86">
        <v>8.5</v>
      </c>
      <c r="R514" s="86">
        <v>7</v>
      </c>
      <c r="S514" s="86"/>
      <c r="T514" s="86"/>
      <c r="U514" s="86"/>
      <c r="V514" s="86"/>
      <c r="W514" s="86"/>
      <c r="X514" s="86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</row>
    <row r="515" spans="1:42" x14ac:dyDescent="0.2">
      <c r="A515" s="88">
        <v>504</v>
      </c>
      <c r="B515" s="88">
        <v>8</v>
      </c>
      <c r="C515" s="88" t="s">
        <v>205</v>
      </c>
      <c r="D515" s="88">
        <v>48</v>
      </c>
      <c r="E515" s="88">
        <v>819</v>
      </c>
      <c r="F515" s="88">
        <v>11</v>
      </c>
      <c r="G515" s="86">
        <v>2017</v>
      </c>
      <c r="H515" s="123" t="s">
        <v>133</v>
      </c>
      <c r="I515" s="123">
        <v>7.5</v>
      </c>
      <c r="J515" s="123">
        <v>5.5</v>
      </c>
      <c r="K515" s="123">
        <v>7.5</v>
      </c>
      <c r="L515" s="123">
        <v>7</v>
      </c>
      <c r="M515" s="123">
        <v>6</v>
      </c>
      <c r="N515" s="123">
        <v>8</v>
      </c>
      <c r="O515" s="123">
        <v>8</v>
      </c>
      <c r="P515" s="123">
        <v>5</v>
      </c>
      <c r="Q515" s="123">
        <v>3.5</v>
      </c>
      <c r="R515" s="123">
        <v>2.5</v>
      </c>
      <c r="S515" s="123">
        <v>3</v>
      </c>
      <c r="T515" s="123">
        <v>5</v>
      </c>
      <c r="U515" s="123">
        <v>2.5</v>
      </c>
      <c r="V515" s="123">
        <v>1.5</v>
      </c>
      <c r="W515" s="123"/>
      <c r="X515" s="123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</row>
    <row r="516" spans="1:42" x14ac:dyDescent="0.2">
      <c r="A516" s="88">
        <v>504</v>
      </c>
      <c r="B516" s="88">
        <v>8</v>
      </c>
      <c r="C516" s="88" t="s">
        <v>205</v>
      </c>
      <c r="D516" s="88">
        <v>48</v>
      </c>
      <c r="E516" s="88">
        <v>819</v>
      </c>
      <c r="F516" s="88">
        <v>11</v>
      </c>
      <c r="G516" s="86">
        <v>2017</v>
      </c>
      <c r="H516" s="123" t="s">
        <v>130</v>
      </c>
      <c r="I516" s="123">
        <v>22</v>
      </c>
      <c r="J516" s="123">
        <v>16</v>
      </c>
      <c r="K516" s="123">
        <v>21</v>
      </c>
      <c r="L516" s="123">
        <v>19</v>
      </c>
      <c r="M516" s="123">
        <v>18.5</v>
      </c>
      <c r="N516" s="123">
        <v>21.5</v>
      </c>
      <c r="O516" s="123">
        <v>22</v>
      </c>
      <c r="P516" s="123">
        <v>16</v>
      </c>
      <c r="Q516" s="123">
        <v>12</v>
      </c>
      <c r="R516" s="123">
        <v>10</v>
      </c>
      <c r="S516" s="123">
        <v>10</v>
      </c>
      <c r="T516" s="123">
        <v>14</v>
      </c>
      <c r="U516" s="123">
        <v>9.5</v>
      </c>
      <c r="V516" s="123">
        <v>7.5</v>
      </c>
      <c r="W516" s="123"/>
      <c r="X516" s="123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</row>
    <row r="517" spans="1:42" x14ac:dyDescent="0.2">
      <c r="A517" s="88">
        <v>504</v>
      </c>
      <c r="B517" s="88">
        <v>8</v>
      </c>
      <c r="C517" s="88" t="s">
        <v>205</v>
      </c>
      <c r="D517" s="88">
        <v>48</v>
      </c>
      <c r="E517" s="88">
        <v>819</v>
      </c>
      <c r="F517" s="88">
        <v>11</v>
      </c>
      <c r="G517" s="86">
        <v>2017</v>
      </c>
      <c r="H517" s="123" t="s">
        <v>245</v>
      </c>
      <c r="I517" s="123">
        <v>10</v>
      </c>
      <c r="J517" s="123">
        <v>7</v>
      </c>
      <c r="K517" s="123">
        <v>9</v>
      </c>
      <c r="L517" s="123">
        <v>9.5</v>
      </c>
      <c r="M517" s="123">
        <v>11</v>
      </c>
      <c r="N517" s="123">
        <v>11</v>
      </c>
      <c r="O517" s="123">
        <v>10.5</v>
      </c>
      <c r="P517" s="123">
        <v>9.5</v>
      </c>
      <c r="Q517" s="123">
        <v>7.5</v>
      </c>
      <c r="R517" s="123">
        <v>6.5</v>
      </c>
      <c r="S517" s="123">
        <v>3.5</v>
      </c>
      <c r="T517" s="123">
        <v>5.5</v>
      </c>
      <c r="U517" s="123">
        <v>4</v>
      </c>
      <c r="V517" s="123">
        <v>4</v>
      </c>
      <c r="W517" s="123"/>
      <c r="X517" s="123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</row>
    <row r="518" spans="1:42" x14ac:dyDescent="0.2">
      <c r="A518" s="88">
        <v>512</v>
      </c>
      <c r="B518" s="88">
        <v>8</v>
      </c>
      <c r="C518" s="88" t="s">
        <v>205</v>
      </c>
      <c r="D518" s="88">
        <v>48</v>
      </c>
      <c r="E518" s="88">
        <v>819</v>
      </c>
      <c r="F518" s="88">
        <v>12</v>
      </c>
      <c r="G518" s="86">
        <v>2017</v>
      </c>
      <c r="H518" s="86" t="s">
        <v>133</v>
      </c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</row>
    <row r="519" spans="1:42" x14ac:dyDescent="0.2">
      <c r="A519" s="88">
        <v>512</v>
      </c>
      <c r="B519" s="88">
        <v>8</v>
      </c>
      <c r="C519" s="88" t="s">
        <v>205</v>
      </c>
      <c r="D519" s="88">
        <v>48</v>
      </c>
      <c r="E519" s="88">
        <v>819</v>
      </c>
      <c r="F519" s="88">
        <v>12</v>
      </c>
      <c r="G519" s="86">
        <v>2017</v>
      </c>
      <c r="H519" s="86" t="s">
        <v>130</v>
      </c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</row>
    <row r="520" spans="1:42" x14ac:dyDescent="0.2">
      <c r="A520" s="88">
        <v>512</v>
      </c>
      <c r="B520" s="88">
        <v>8</v>
      </c>
      <c r="C520" s="88" t="s">
        <v>205</v>
      </c>
      <c r="D520" s="88">
        <v>48</v>
      </c>
      <c r="E520" s="88">
        <v>819</v>
      </c>
      <c r="F520" s="88">
        <v>12</v>
      </c>
      <c r="G520" s="86">
        <v>2017</v>
      </c>
      <c r="H520" s="86" t="s">
        <v>245</v>
      </c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</row>
    <row r="521" spans="1:42" x14ac:dyDescent="0.2">
      <c r="A521" s="88">
        <v>520</v>
      </c>
      <c r="B521" s="88">
        <v>7</v>
      </c>
      <c r="C521" s="88" t="s">
        <v>87</v>
      </c>
      <c r="D521" s="88">
        <v>48</v>
      </c>
      <c r="E521" s="88">
        <v>819</v>
      </c>
      <c r="F521" s="88">
        <v>12</v>
      </c>
      <c r="G521" s="86">
        <v>2017</v>
      </c>
      <c r="H521" s="123" t="s">
        <v>133</v>
      </c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</row>
    <row r="522" spans="1:42" x14ac:dyDescent="0.2">
      <c r="A522" s="88">
        <v>520</v>
      </c>
      <c r="B522" s="88">
        <v>7</v>
      </c>
      <c r="C522" s="88" t="s">
        <v>87</v>
      </c>
      <c r="D522" s="88">
        <v>48</v>
      </c>
      <c r="E522" s="88">
        <v>819</v>
      </c>
      <c r="F522" s="88">
        <v>12</v>
      </c>
      <c r="G522" s="86">
        <v>2017</v>
      </c>
      <c r="H522" s="123" t="s">
        <v>130</v>
      </c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</row>
    <row r="523" spans="1:42" x14ac:dyDescent="0.2">
      <c r="A523" s="88">
        <v>520</v>
      </c>
      <c r="B523" s="88">
        <v>7</v>
      </c>
      <c r="C523" s="88" t="s">
        <v>87</v>
      </c>
      <c r="D523" s="88">
        <v>48</v>
      </c>
      <c r="E523" s="88">
        <v>819</v>
      </c>
      <c r="F523" s="88">
        <v>12</v>
      </c>
      <c r="G523" s="86">
        <v>2017</v>
      </c>
      <c r="H523" s="123" t="s">
        <v>245</v>
      </c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</row>
    <row r="524" spans="1:42" x14ac:dyDescent="0.2">
      <c r="A524" s="88">
        <v>523</v>
      </c>
      <c r="B524" s="88">
        <v>8</v>
      </c>
      <c r="C524" s="88" t="s">
        <v>205</v>
      </c>
      <c r="D524" s="88">
        <v>48</v>
      </c>
      <c r="E524" s="88">
        <v>819</v>
      </c>
      <c r="F524" s="88">
        <v>13</v>
      </c>
      <c r="G524" s="86">
        <v>2017</v>
      </c>
      <c r="H524" s="86" t="s">
        <v>133</v>
      </c>
      <c r="I524" s="86">
        <v>8</v>
      </c>
      <c r="J524" s="86">
        <v>10</v>
      </c>
      <c r="K524" s="86">
        <v>10</v>
      </c>
      <c r="L524" s="86">
        <v>7</v>
      </c>
      <c r="M524" s="86">
        <v>9.5</v>
      </c>
      <c r="N524" s="86">
        <v>4</v>
      </c>
      <c r="O524" s="86">
        <v>8</v>
      </c>
      <c r="P524" s="86">
        <v>4</v>
      </c>
      <c r="Q524" s="86">
        <v>11.5</v>
      </c>
      <c r="R524" s="86">
        <v>6.5</v>
      </c>
      <c r="S524" s="86">
        <v>12</v>
      </c>
      <c r="T524" s="86">
        <v>9</v>
      </c>
      <c r="U524" s="86">
        <v>9</v>
      </c>
      <c r="V524" s="86">
        <v>2</v>
      </c>
      <c r="W524" s="86">
        <v>2.5</v>
      </c>
      <c r="X524" s="86">
        <v>7</v>
      </c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</row>
    <row r="525" spans="1:42" x14ac:dyDescent="0.2">
      <c r="A525" s="88">
        <v>523</v>
      </c>
      <c r="B525" s="88">
        <v>8</v>
      </c>
      <c r="C525" s="88" t="s">
        <v>205</v>
      </c>
      <c r="D525" s="88">
        <v>48</v>
      </c>
      <c r="E525" s="88">
        <v>819</v>
      </c>
      <c r="F525" s="88">
        <v>13</v>
      </c>
      <c r="G525" s="86">
        <v>2017</v>
      </c>
      <c r="H525" s="86" t="s">
        <v>130</v>
      </c>
      <c r="I525" s="86">
        <v>25</v>
      </c>
      <c r="J525" s="86">
        <v>29</v>
      </c>
      <c r="K525" s="86">
        <v>26</v>
      </c>
      <c r="L525" s="86">
        <v>21</v>
      </c>
      <c r="M525" s="86">
        <v>24</v>
      </c>
      <c r="N525" s="86">
        <v>15.5</v>
      </c>
      <c r="O525" s="86">
        <v>23</v>
      </c>
      <c r="P525" s="86">
        <v>14</v>
      </c>
      <c r="Q525" s="86">
        <v>28.5</v>
      </c>
      <c r="R525" s="86">
        <v>19</v>
      </c>
      <c r="S525" s="86">
        <v>30</v>
      </c>
      <c r="T525" s="86">
        <v>26</v>
      </c>
      <c r="U525" s="86">
        <v>26</v>
      </c>
      <c r="V525" s="86">
        <v>8</v>
      </c>
      <c r="W525" s="86">
        <v>10.5</v>
      </c>
      <c r="X525" s="86">
        <v>16</v>
      </c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</row>
    <row r="526" spans="1:42" x14ac:dyDescent="0.2">
      <c r="A526" s="88">
        <v>523</v>
      </c>
      <c r="B526" s="88">
        <v>8</v>
      </c>
      <c r="C526" s="88" t="s">
        <v>205</v>
      </c>
      <c r="D526" s="88">
        <v>48</v>
      </c>
      <c r="E526" s="88">
        <v>819</v>
      </c>
      <c r="F526" s="88">
        <v>13</v>
      </c>
      <c r="G526" s="86">
        <v>2017</v>
      </c>
      <c r="H526" s="86" t="s">
        <v>245</v>
      </c>
      <c r="I526" s="86">
        <v>12</v>
      </c>
      <c r="J526" s="86">
        <v>11.5</v>
      </c>
      <c r="K526" s="86">
        <v>13</v>
      </c>
      <c r="L526" s="86">
        <v>8.5</v>
      </c>
      <c r="M526" s="86">
        <v>10</v>
      </c>
      <c r="N526" s="86">
        <v>9</v>
      </c>
      <c r="O526" s="86">
        <v>12.5</v>
      </c>
      <c r="P526" s="86">
        <v>7.5</v>
      </c>
      <c r="Q526" s="86">
        <v>13</v>
      </c>
      <c r="R526" s="86">
        <v>10.5</v>
      </c>
      <c r="S526" s="86">
        <v>15</v>
      </c>
      <c r="T526" s="86">
        <v>11</v>
      </c>
      <c r="U526" s="86">
        <v>11</v>
      </c>
      <c r="V526" s="86">
        <v>5</v>
      </c>
      <c r="W526" s="86">
        <v>6</v>
      </c>
      <c r="X526" s="86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</row>
    <row r="527" spans="1:42" x14ac:dyDescent="0.2">
      <c r="A527" s="88">
        <v>525</v>
      </c>
      <c r="B527" s="88">
        <v>7</v>
      </c>
      <c r="C527" s="88" t="s">
        <v>87</v>
      </c>
      <c r="D527" s="88">
        <v>48</v>
      </c>
      <c r="E527" s="88">
        <v>819</v>
      </c>
      <c r="F527" s="88">
        <v>13</v>
      </c>
      <c r="G527" s="86">
        <v>2017</v>
      </c>
      <c r="H527" s="123" t="s">
        <v>133</v>
      </c>
      <c r="I527" s="123">
        <v>7</v>
      </c>
      <c r="J527" s="123">
        <v>11</v>
      </c>
      <c r="K527" s="123">
        <v>11</v>
      </c>
      <c r="L527" s="123">
        <v>9.5</v>
      </c>
      <c r="M527" s="123">
        <v>2</v>
      </c>
      <c r="N527" s="123">
        <v>10.5</v>
      </c>
      <c r="O527" s="123">
        <v>9</v>
      </c>
      <c r="P527" s="123">
        <v>8</v>
      </c>
      <c r="Q527" s="123">
        <v>6</v>
      </c>
      <c r="R527" s="123">
        <v>7</v>
      </c>
      <c r="S527" s="123">
        <v>3.5</v>
      </c>
      <c r="T527" s="123"/>
      <c r="U527" s="123"/>
      <c r="V527" s="123"/>
      <c r="W527" s="123"/>
      <c r="X527" s="123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</row>
    <row r="528" spans="1:42" x14ac:dyDescent="0.2">
      <c r="A528" s="88">
        <v>525</v>
      </c>
      <c r="B528" s="88">
        <v>7</v>
      </c>
      <c r="C528" s="88" t="s">
        <v>87</v>
      </c>
      <c r="D528" s="88">
        <v>48</v>
      </c>
      <c r="E528" s="88">
        <v>819</v>
      </c>
      <c r="F528" s="88">
        <v>13</v>
      </c>
      <c r="G528" s="86">
        <v>2017</v>
      </c>
      <c r="H528" s="123" t="s">
        <v>130</v>
      </c>
      <c r="I528" s="123">
        <v>25</v>
      </c>
      <c r="J528" s="123">
        <v>30.5</v>
      </c>
      <c r="K528" s="123">
        <v>30</v>
      </c>
      <c r="L528" s="123">
        <v>26</v>
      </c>
      <c r="M528" s="123">
        <v>10.5</v>
      </c>
      <c r="N528" s="123">
        <v>30</v>
      </c>
      <c r="O528" s="123">
        <v>28</v>
      </c>
      <c r="P528" s="123">
        <v>24</v>
      </c>
      <c r="Q528" s="123">
        <v>22</v>
      </c>
      <c r="R528" s="123">
        <v>20</v>
      </c>
      <c r="S528" s="123">
        <v>15</v>
      </c>
      <c r="T528" s="123"/>
      <c r="U528" s="123"/>
      <c r="V528" s="123"/>
      <c r="W528" s="123"/>
      <c r="X528" s="123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</row>
    <row r="529" spans="1:42" x14ac:dyDescent="0.2">
      <c r="A529" s="88">
        <v>525</v>
      </c>
      <c r="B529" s="88">
        <v>7</v>
      </c>
      <c r="C529" s="88" t="s">
        <v>87</v>
      </c>
      <c r="D529" s="88">
        <v>48</v>
      </c>
      <c r="E529" s="88">
        <v>819</v>
      </c>
      <c r="F529" s="88">
        <v>13</v>
      </c>
      <c r="G529" s="86">
        <v>2017</v>
      </c>
      <c r="H529" s="123" t="s">
        <v>245</v>
      </c>
      <c r="I529" s="123">
        <v>13</v>
      </c>
      <c r="J529" s="123">
        <v>15</v>
      </c>
      <c r="K529" s="123">
        <v>13</v>
      </c>
      <c r="L529" s="123">
        <v>12</v>
      </c>
      <c r="M529" s="123">
        <v>4.5</v>
      </c>
      <c r="N529" s="123">
        <v>15</v>
      </c>
      <c r="O529" s="123">
        <v>14.5</v>
      </c>
      <c r="P529" s="123">
        <v>10</v>
      </c>
      <c r="Q529" s="123">
        <v>11</v>
      </c>
      <c r="R529" s="123">
        <v>8</v>
      </c>
      <c r="S529" s="123">
        <v>7</v>
      </c>
      <c r="T529" s="123"/>
      <c r="U529" s="123"/>
      <c r="V529" s="123"/>
      <c r="W529" s="123"/>
      <c r="X529" s="123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</row>
    <row r="530" spans="1:42" x14ac:dyDescent="0.2">
      <c r="A530" s="88">
        <v>537</v>
      </c>
      <c r="B530" s="88">
        <v>7</v>
      </c>
      <c r="C530" s="88" t="s">
        <v>87</v>
      </c>
      <c r="D530" s="88">
        <v>48</v>
      </c>
      <c r="E530" s="88">
        <v>819</v>
      </c>
      <c r="F530" s="88">
        <v>14</v>
      </c>
      <c r="G530" s="86">
        <v>2017</v>
      </c>
      <c r="H530" s="86" t="s">
        <v>133</v>
      </c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</row>
    <row r="531" spans="1:42" x14ac:dyDescent="0.2">
      <c r="A531" s="88">
        <v>537</v>
      </c>
      <c r="B531" s="88">
        <v>7</v>
      </c>
      <c r="C531" s="88" t="s">
        <v>87</v>
      </c>
      <c r="D531" s="88">
        <v>48</v>
      </c>
      <c r="E531" s="88">
        <v>819</v>
      </c>
      <c r="F531" s="88">
        <v>14</v>
      </c>
      <c r="G531" s="86">
        <v>2017</v>
      </c>
      <c r="H531" s="86" t="s">
        <v>130</v>
      </c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</row>
    <row r="532" spans="1:42" x14ac:dyDescent="0.2">
      <c r="A532" s="88">
        <v>537</v>
      </c>
      <c r="B532" s="88">
        <v>7</v>
      </c>
      <c r="C532" s="88" t="s">
        <v>87</v>
      </c>
      <c r="D532" s="88">
        <v>48</v>
      </c>
      <c r="E532" s="88">
        <v>819</v>
      </c>
      <c r="F532" s="88">
        <v>14</v>
      </c>
      <c r="G532" s="86">
        <v>2017</v>
      </c>
      <c r="H532" s="86" t="s">
        <v>245</v>
      </c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</row>
    <row r="533" spans="1:42" x14ac:dyDescent="0.2">
      <c r="A533" s="88">
        <v>540</v>
      </c>
      <c r="B533" s="88">
        <v>8</v>
      </c>
      <c r="C533" s="88" t="s">
        <v>205</v>
      </c>
      <c r="D533" s="88">
        <v>48</v>
      </c>
      <c r="E533" s="88">
        <v>819</v>
      </c>
      <c r="F533" s="88">
        <v>14</v>
      </c>
      <c r="G533" s="86">
        <v>2017</v>
      </c>
      <c r="H533" s="123" t="s">
        <v>133</v>
      </c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</row>
    <row r="534" spans="1:42" x14ac:dyDescent="0.2">
      <c r="A534" s="88">
        <v>540</v>
      </c>
      <c r="B534" s="88">
        <v>8</v>
      </c>
      <c r="C534" s="88" t="s">
        <v>205</v>
      </c>
      <c r="D534" s="88">
        <v>48</v>
      </c>
      <c r="E534" s="88">
        <v>819</v>
      </c>
      <c r="F534" s="88">
        <v>14</v>
      </c>
      <c r="G534" s="86">
        <v>2017</v>
      </c>
      <c r="H534" s="123" t="s">
        <v>130</v>
      </c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</row>
    <row r="535" spans="1:42" x14ac:dyDescent="0.2">
      <c r="A535" s="88">
        <v>540</v>
      </c>
      <c r="B535" s="88">
        <v>8</v>
      </c>
      <c r="C535" s="88" t="s">
        <v>205</v>
      </c>
      <c r="D535" s="88">
        <v>48</v>
      </c>
      <c r="E535" s="88">
        <v>819</v>
      </c>
      <c r="F535" s="88">
        <v>14</v>
      </c>
      <c r="G535" s="86">
        <v>2017</v>
      </c>
      <c r="H535" s="123" t="s">
        <v>245</v>
      </c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</row>
    <row r="536" spans="1:42" x14ac:dyDescent="0.2">
      <c r="A536" s="88">
        <v>545</v>
      </c>
      <c r="B536" s="88">
        <v>8</v>
      </c>
      <c r="C536" s="88" t="s">
        <v>205</v>
      </c>
      <c r="D536" s="88">
        <v>48</v>
      </c>
      <c r="E536" s="88">
        <v>819</v>
      </c>
      <c r="F536" s="88">
        <v>15</v>
      </c>
      <c r="G536" s="86">
        <v>2017</v>
      </c>
      <c r="H536" s="86" t="s">
        <v>133</v>
      </c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</row>
    <row r="537" spans="1:42" x14ac:dyDescent="0.2">
      <c r="A537" s="88">
        <v>545</v>
      </c>
      <c r="B537" s="88">
        <v>8</v>
      </c>
      <c r="C537" s="88" t="s">
        <v>205</v>
      </c>
      <c r="D537" s="88">
        <v>48</v>
      </c>
      <c r="E537" s="88">
        <v>819</v>
      </c>
      <c r="F537" s="88">
        <v>15</v>
      </c>
      <c r="G537" s="86">
        <v>2017</v>
      </c>
      <c r="H537" s="86" t="s">
        <v>130</v>
      </c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</row>
    <row r="538" spans="1:42" x14ac:dyDescent="0.2">
      <c r="A538" s="88">
        <v>545</v>
      </c>
      <c r="B538" s="88">
        <v>8</v>
      </c>
      <c r="C538" s="88" t="s">
        <v>205</v>
      </c>
      <c r="D538" s="88">
        <v>48</v>
      </c>
      <c r="E538" s="88">
        <v>819</v>
      </c>
      <c r="F538" s="88">
        <v>15</v>
      </c>
      <c r="G538" s="86">
        <v>2017</v>
      </c>
      <c r="H538" s="86" t="s">
        <v>245</v>
      </c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</row>
    <row r="539" spans="1:42" x14ac:dyDescent="0.2">
      <c r="A539" s="88">
        <v>549</v>
      </c>
      <c r="B539" s="88">
        <v>7</v>
      </c>
      <c r="C539" s="88" t="s">
        <v>87</v>
      </c>
      <c r="D539" s="88">
        <v>48</v>
      </c>
      <c r="E539" s="88">
        <v>819</v>
      </c>
      <c r="F539" s="88">
        <v>15</v>
      </c>
      <c r="G539" s="86">
        <v>2017</v>
      </c>
      <c r="H539" s="123" t="s">
        <v>133</v>
      </c>
      <c r="I539" s="123">
        <v>6.5</v>
      </c>
      <c r="J539" s="123">
        <v>6</v>
      </c>
      <c r="K539" s="123">
        <v>4</v>
      </c>
      <c r="L539" s="123">
        <v>10</v>
      </c>
      <c r="M539" s="123">
        <v>9</v>
      </c>
      <c r="N539" s="123">
        <v>9</v>
      </c>
      <c r="O539" s="123">
        <v>10</v>
      </c>
      <c r="P539" s="123">
        <v>8</v>
      </c>
      <c r="Q539" s="123">
        <v>10</v>
      </c>
      <c r="R539" s="123">
        <v>7</v>
      </c>
      <c r="S539" s="123">
        <v>2.5</v>
      </c>
      <c r="T539" s="123"/>
      <c r="U539" s="123"/>
      <c r="V539" s="123"/>
      <c r="W539" s="123"/>
      <c r="X539" s="123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</row>
    <row r="540" spans="1:42" x14ac:dyDescent="0.2">
      <c r="A540" s="88">
        <v>549</v>
      </c>
      <c r="B540" s="88">
        <v>7</v>
      </c>
      <c r="C540" s="88" t="s">
        <v>87</v>
      </c>
      <c r="D540" s="88">
        <v>48</v>
      </c>
      <c r="E540" s="88">
        <v>819</v>
      </c>
      <c r="F540" s="88">
        <v>15</v>
      </c>
      <c r="G540" s="86">
        <v>2017</v>
      </c>
      <c r="H540" s="123" t="s">
        <v>130</v>
      </c>
      <c r="I540" s="123">
        <v>20</v>
      </c>
      <c r="J540" s="123">
        <v>19.5</v>
      </c>
      <c r="K540" s="123">
        <v>15</v>
      </c>
      <c r="L540" s="123">
        <v>30</v>
      </c>
      <c r="M540" s="123">
        <v>28</v>
      </c>
      <c r="N540" s="123">
        <v>27</v>
      </c>
      <c r="O540" s="123">
        <v>28</v>
      </c>
      <c r="P540" s="123">
        <v>26</v>
      </c>
      <c r="Q540" s="123">
        <v>30</v>
      </c>
      <c r="R540" s="123">
        <v>20</v>
      </c>
      <c r="S540" s="123">
        <v>11.5</v>
      </c>
      <c r="T540" s="123"/>
      <c r="U540" s="123"/>
      <c r="V540" s="123"/>
      <c r="W540" s="123"/>
      <c r="X540" s="123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</row>
    <row r="541" spans="1:42" x14ac:dyDescent="0.2">
      <c r="A541" s="88">
        <v>549</v>
      </c>
      <c r="B541" s="88">
        <v>7</v>
      </c>
      <c r="C541" s="88" t="s">
        <v>87</v>
      </c>
      <c r="D541" s="88">
        <v>48</v>
      </c>
      <c r="E541" s="88">
        <v>819</v>
      </c>
      <c r="F541" s="88">
        <v>15</v>
      </c>
      <c r="G541" s="86">
        <v>2017</v>
      </c>
      <c r="H541" s="123" t="s">
        <v>245</v>
      </c>
      <c r="I541" s="123">
        <v>8.5</v>
      </c>
      <c r="J541" s="123">
        <v>11</v>
      </c>
      <c r="K541" s="123">
        <v>8.5</v>
      </c>
      <c r="L541" s="123">
        <v>16</v>
      </c>
      <c r="M541" s="123">
        <v>13</v>
      </c>
      <c r="N541" s="123">
        <v>15</v>
      </c>
      <c r="O541" s="123">
        <v>15</v>
      </c>
      <c r="P541" s="123">
        <v>13</v>
      </c>
      <c r="Q541" s="123">
        <v>15</v>
      </c>
      <c r="R541" s="123">
        <v>10</v>
      </c>
      <c r="S541" s="123">
        <v>7</v>
      </c>
      <c r="T541" s="123"/>
      <c r="U541" s="123"/>
      <c r="V541" s="123"/>
      <c r="W541" s="123"/>
      <c r="X541" s="123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</row>
    <row r="542" spans="1:42" x14ac:dyDescent="0.2">
      <c r="A542" s="86">
        <v>409</v>
      </c>
      <c r="B542" s="86">
        <v>9</v>
      </c>
      <c r="C542" s="86" t="s">
        <v>87</v>
      </c>
      <c r="D542" s="86">
        <v>55</v>
      </c>
      <c r="E542" s="86">
        <v>926.05</v>
      </c>
      <c r="F542" s="86">
        <v>1</v>
      </c>
      <c r="G542" s="86">
        <v>2017</v>
      </c>
      <c r="H542" s="86" t="s">
        <v>133</v>
      </c>
      <c r="I542" s="86">
        <v>8</v>
      </c>
      <c r="J542" s="86">
        <v>14</v>
      </c>
      <c r="K542" s="86">
        <v>12</v>
      </c>
      <c r="L542" s="86">
        <v>8</v>
      </c>
      <c r="M542" s="86">
        <v>11</v>
      </c>
      <c r="N542" s="86">
        <v>15</v>
      </c>
      <c r="O542" s="86">
        <v>14</v>
      </c>
      <c r="P542" s="86">
        <v>6</v>
      </c>
      <c r="Q542" s="86">
        <v>8</v>
      </c>
      <c r="R542" s="86">
        <v>13</v>
      </c>
      <c r="S542" s="86">
        <v>12</v>
      </c>
      <c r="T542" s="86">
        <v>13</v>
      </c>
      <c r="U542" s="86">
        <v>10</v>
      </c>
      <c r="V542" s="86">
        <v>1</v>
      </c>
      <c r="W542" s="86">
        <v>4</v>
      </c>
      <c r="X542" s="86"/>
      <c r="Y542" s="86"/>
      <c r="Z542" s="86"/>
      <c r="AA542" s="86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</row>
    <row r="543" spans="1:42" x14ac:dyDescent="0.2">
      <c r="A543" s="86">
        <v>409</v>
      </c>
      <c r="B543" s="86">
        <v>9</v>
      </c>
      <c r="C543" s="86" t="s">
        <v>87</v>
      </c>
      <c r="D543" s="86">
        <v>55</v>
      </c>
      <c r="E543" s="86">
        <v>926.05</v>
      </c>
      <c r="F543" s="86">
        <v>1</v>
      </c>
      <c r="G543" s="86">
        <v>2017</v>
      </c>
      <c r="H543" s="86" t="s">
        <v>130</v>
      </c>
      <c r="I543" s="86">
        <v>24</v>
      </c>
      <c r="J543" s="86">
        <v>34</v>
      </c>
      <c r="K543" s="86">
        <v>30</v>
      </c>
      <c r="L543" s="86">
        <v>20</v>
      </c>
      <c r="M543" s="86">
        <v>29</v>
      </c>
      <c r="N543" s="86">
        <v>38</v>
      </c>
      <c r="O543" s="86">
        <v>37</v>
      </c>
      <c r="P543" s="86">
        <v>18</v>
      </c>
      <c r="Q543" s="86">
        <v>22</v>
      </c>
      <c r="R543" s="86">
        <v>32</v>
      </c>
      <c r="S543" s="86">
        <v>34</v>
      </c>
      <c r="T543" s="86">
        <v>35</v>
      </c>
      <c r="U543" s="86">
        <v>27</v>
      </c>
      <c r="V543" s="86">
        <v>10</v>
      </c>
      <c r="W543" s="86">
        <v>13</v>
      </c>
      <c r="X543" s="86"/>
      <c r="Y543" s="86"/>
      <c r="Z543" s="86"/>
      <c r="AA543" s="86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</row>
    <row r="544" spans="1:42" x14ac:dyDescent="0.2">
      <c r="A544" s="86">
        <v>409</v>
      </c>
      <c r="B544" s="86">
        <v>9</v>
      </c>
      <c r="C544" s="86" t="s">
        <v>87</v>
      </c>
      <c r="D544" s="86">
        <v>55</v>
      </c>
      <c r="E544" s="86">
        <v>926.05</v>
      </c>
      <c r="F544" s="86">
        <v>1</v>
      </c>
      <c r="G544" s="86">
        <v>2017</v>
      </c>
      <c r="H544" s="86" t="s">
        <v>245</v>
      </c>
      <c r="I544" s="86">
        <v>11</v>
      </c>
      <c r="J544" s="86">
        <v>15</v>
      </c>
      <c r="K544" s="86">
        <v>13</v>
      </c>
      <c r="L544" s="86">
        <v>7</v>
      </c>
      <c r="M544" s="86">
        <v>15</v>
      </c>
      <c r="N544" s="86">
        <v>15</v>
      </c>
      <c r="O544" s="86">
        <v>15</v>
      </c>
      <c r="P544" s="86">
        <v>9</v>
      </c>
      <c r="Q544" s="86">
        <v>11</v>
      </c>
      <c r="R544" s="86">
        <v>15</v>
      </c>
      <c r="S544" s="86">
        <v>15</v>
      </c>
      <c r="T544" s="86">
        <v>17</v>
      </c>
      <c r="U544" s="86">
        <v>13</v>
      </c>
      <c r="V544" s="86">
        <v>5</v>
      </c>
      <c r="W544" s="86">
        <v>7</v>
      </c>
      <c r="X544" s="86"/>
      <c r="Y544" s="86"/>
      <c r="Z544" s="86"/>
      <c r="AA544" s="86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</row>
    <row r="545" spans="1:42" x14ac:dyDescent="0.2">
      <c r="A545" s="86">
        <v>410</v>
      </c>
      <c r="B545" s="86">
        <v>10</v>
      </c>
      <c r="C545" s="86" t="s">
        <v>205</v>
      </c>
      <c r="D545" s="86">
        <v>55</v>
      </c>
      <c r="E545" s="86">
        <v>926.05</v>
      </c>
      <c r="F545" s="86">
        <v>1</v>
      </c>
      <c r="G545" s="86">
        <v>2017</v>
      </c>
      <c r="H545" s="123" t="s">
        <v>133</v>
      </c>
      <c r="I545" s="123">
        <v>8</v>
      </c>
      <c r="J545" s="123">
        <v>9</v>
      </c>
      <c r="K545" s="123">
        <v>5</v>
      </c>
      <c r="L545" s="123">
        <v>10</v>
      </c>
      <c r="M545" s="123">
        <v>7</v>
      </c>
      <c r="N545" s="123">
        <v>8</v>
      </c>
      <c r="O545" s="123">
        <v>8</v>
      </c>
      <c r="P545" s="123">
        <v>5</v>
      </c>
      <c r="Q545" s="123">
        <v>3</v>
      </c>
      <c r="R545" s="123">
        <v>9</v>
      </c>
      <c r="S545" s="123">
        <v>6</v>
      </c>
      <c r="T545" s="123">
        <v>10</v>
      </c>
      <c r="U545" s="123">
        <v>3</v>
      </c>
      <c r="V545" s="123">
        <v>4</v>
      </c>
      <c r="W545" s="123">
        <v>1</v>
      </c>
      <c r="X545" s="123">
        <v>11</v>
      </c>
      <c r="Y545" s="123">
        <v>1</v>
      </c>
      <c r="Z545" s="123"/>
      <c r="AA545" s="123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</row>
    <row r="546" spans="1:42" x14ac:dyDescent="0.2">
      <c r="A546" s="86">
        <v>410</v>
      </c>
      <c r="B546" s="86">
        <v>10</v>
      </c>
      <c r="C546" s="86" t="s">
        <v>205</v>
      </c>
      <c r="D546" s="86">
        <v>55</v>
      </c>
      <c r="E546" s="86">
        <v>926.05</v>
      </c>
      <c r="F546" s="86">
        <v>1</v>
      </c>
      <c r="G546" s="86">
        <v>2017</v>
      </c>
      <c r="H546" s="123" t="s">
        <v>130</v>
      </c>
      <c r="I546" s="123">
        <v>25</v>
      </c>
      <c r="J546" s="123">
        <v>27</v>
      </c>
      <c r="K546" s="123">
        <v>19</v>
      </c>
      <c r="L546" s="123">
        <v>29</v>
      </c>
      <c r="M546" s="123">
        <v>20</v>
      </c>
      <c r="N546" s="123">
        <v>24</v>
      </c>
      <c r="O546" s="123">
        <v>23</v>
      </c>
      <c r="P546" s="123">
        <v>17</v>
      </c>
      <c r="Q546" s="123">
        <v>13</v>
      </c>
      <c r="R546" s="123">
        <v>27</v>
      </c>
      <c r="S546" s="123">
        <v>22</v>
      </c>
      <c r="T546" s="123">
        <v>27</v>
      </c>
      <c r="U546" s="123">
        <v>14</v>
      </c>
      <c r="V546" s="123">
        <v>14</v>
      </c>
      <c r="W546" s="123">
        <v>9</v>
      </c>
      <c r="X546" s="123">
        <v>28</v>
      </c>
      <c r="Y546" s="123">
        <v>7</v>
      </c>
      <c r="Z546" s="123"/>
      <c r="AA546" s="123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</row>
    <row r="547" spans="1:42" x14ac:dyDescent="0.2">
      <c r="A547" s="86">
        <v>410</v>
      </c>
      <c r="B547" s="86">
        <v>10</v>
      </c>
      <c r="C547" s="86" t="s">
        <v>205</v>
      </c>
      <c r="D547" s="86">
        <v>55</v>
      </c>
      <c r="E547" s="86">
        <v>926.05</v>
      </c>
      <c r="F547" s="86">
        <v>1</v>
      </c>
      <c r="G547" s="86">
        <v>2017</v>
      </c>
      <c r="H547" s="123" t="s">
        <v>245</v>
      </c>
      <c r="I547" s="123">
        <v>12</v>
      </c>
      <c r="J547" s="123">
        <v>14</v>
      </c>
      <c r="K547" s="123">
        <v>11</v>
      </c>
      <c r="L547" s="123">
        <v>13</v>
      </c>
      <c r="M547" s="123">
        <v>10</v>
      </c>
      <c r="N547" s="123">
        <v>13</v>
      </c>
      <c r="O547" s="123">
        <v>11</v>
      </c>
      <c r="P547" s="123">
        <v>8</v>
      </c>
      <c r="Q547" s="123">
        <v>7</v>
      </c>
      <c r="R547" s="123">
        <v>11</v>
      </c>
      <c r="S547" s="123">
        <v>12</v>
      </c>
      <c r="T547" s="123">
        <v>12</v>
      </c>
      <c r="U547" s="123">
        <v>8</v>
      </c>
      <c r="V547" s="123">
        <v>6</v>
      </c>
      <c r="W547" s="123">
        <v>6</v>
      </c>
      <c r="X547" s="123">
        <v>14</v>
      </c>
      <c r="Y547" s="123">
        <v>3</v>
      </c>
      <c r="Z547" s="123"/>
      <c r="AA547" s="123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</row>
    <row r="548" spans="1:42" x14ac:dyDescent="0.2">
      <c r="A548" s="86">
        <v>411</v>
      </c>
      <c r="B548" s="86">
        <v>9</v>
      </c>
      <c r="C548" s="86" t="s">
        <v>87</v>
      </c>
      <c r="D548" s="86">
        <v>55</v>
      </c>
      <c r="E548" s="86">
        <v>926.05</v>
      </c>
      <c r="F548" s="86">
        <v>2</v>
      </c>
      <c r="G548" s="86">
        <v>2017</v>
      </c>
      <c r="H548" s="86" t="s">
        <v>133</v>
      </c>
      <c r="I548" s="86">
        <v>6</v>
      </c>
      <c r="J548" s="86">
        <v>11</v>
      </c>
      <c r="K548" s="86">
        <v>10</v>
      </c>
      <c r="L548" s="86">
        <v>8</v>
      </c>
      <c r="M548" s="86">
        <v>11</v>
      </c>
      <c r="N548" s="86">
        <v>11</v>
      </c>
      <c r="O548" s="86">
        <v>10</v>
      </c>
      <c r="P548" s="86">
        <v>10</v>
      </c>
      <c r="Q548" s="86">
        <v>6</v>
      </c>
      <c r="R548" s="86">
        <v>4</v>
      </c>
      <c r="S548" s="86">
        <v>8</v>
      </c>
      <c r="T548" s="86">
        <v>7</v>
      </c>
      <c r="U548" s="86">
        <v>3</v>
      </c>
      <c r="V548" s="86">
        <v>2</v>
      </c>
      <c r="W548" s="86"/>
      <c r="X548" s="86"/>
      <c r="Y548" s="86"/>
      <c r="Z548" s="86"/>
      <c r="AA548" s="86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</row>
    <row r="549" spans="1:42" x14ac:dyDescent="0.2">
      <c r="A549" s="86">
        <v>411</v>
      </c>
      <c r="B549" s="86">
        <v>9</v>
      </c>
      <c r="C549" s="86" t="s">
        <v>87</v>
      </c>
      <c r="D549" s="86">
        <v>55</v>
      </c>
      <c r="E549" s="86">
        <v>926.05</v>
      </c>
      <c r="F549" s="86">
        <v>2</v>
      </c>
      <c r="G549" s="86">
        <v>2017</v>
      </c>
      <c r="H549" s="86" t="s">
        <v>130</v>
      </c>
      <c r="I549" s="86">
        <v>20</v>
      </c>
      <c r="J549" s="86">
        <v>28</v>
      </c>
      <c r="K549" s="86">
        <v>27</v>
      </c>
      <c r="L549" s="86">
        <v>24</v>
      </c>
      <c r="M549" s="86">
        <v>28</v>
      </c>
      <c r="N549" s="86">
        <v>29</v>
      </c>
      <c r="O549" s="86">
        <v>28</v>
      </c>
      <c r="P549" s="86">
        <v>28</v>
      </c>
      <c r="Q549" s="86">
        <v>18</v>
      </c>
      <c r="R549" s="86">
        <v>15</v>
      </c>
      <c r="S549" s="86">
        <v>24</v>
      </c>
      <c r="T549" s="86">
        <v>21</v>
      </c>
      <c r="U549" s="86">
        <v>12</v>
      </c>
      <c r="V549" s="86">
        <v>8</v>
      </c>
      <c r="W549" s="86"/>
      <c r="X549" s="86"/>
      <c r="Y549" s="86"/>
      <c r="Z549" s="86"/>
      <c r="AA549" s="86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</row>
    <row r="550" spans="1:42" x14ac:dyDescent="0.2">
      <c r="A550" s="86">
        <v>411</v>
      </c>
      <c r="B550" s="86">
        <v>9</v>
      </c>
      <c r="C550" s="86" t="s">
        <v>87</v>
      </c>
      <c r="D550" s="86">
        <v>55</v>
      </c>
      <c r="E550" s="86">
        <v>926.05</v>
      </c>
      <c r="F550" s="86">
        <v>2</v>
      </c>
      <c r="G550" s="86">
        <v>2017</v>
      </c>
      <c r="H550" s="86" t="s">
        <v>245</v>
      </c>
      <c r="I550" s="86">
        <v>10</v>
      </c>
      <c r="J550" s="86">
        <v>13</v>
      </c>
      <c r="K550" s="86">
        <v>14</v>
      </c>
      <c r="L550" s="86">
        <v>10</v>
      </c>
      <c r="M550" s="86">
        <v>13</v>
      </c>
      <c r="N550" s="86">
        <v>13</v>
      </c>
      <c r="O550" s="86">
        <v>16</v>
      </c>
      <c r="P550" s="86">
        <v>13</v>
      </c>
      <c r="Q550" s="86">
        <v>10</v>
      </c>
      <c r="R550" s="86">
        <v>9</v>
      </c>
      <c r="S550" s="86">
        <v>13</v>
      </c>
      <c r="T550" s="86">
        <v>12</v>
      </c>
      <c r="U550" s="86">
        <v>7</v>
      </c>
      <c r="V550" s="86">
        <v>4</v>
      </c>
      <c r="W550" s="86"/>
      <c r="X550" s="86"/>
      <c r="Y550" s="86"/>
      <c r="Z550" s="86"/>
      <c r="AA550" s="86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</row>
    <row r="551" spans="1:42" x14ac:dyDescent="0.2">
      <c r="A551" s="86">
        <v>413</v>
      </c>
      <c r="B551" s="86">
        <v>10</v>
      </c>
      <c r="C551" s="86" t="s">
        <v>205</v>
      </c>
      <c r="D551" s="86">
        <v>55</v>
      </c>
      <c r="E551" s="86">
        <v>926.05</v>
      </c>
      <c r="F551" s="86">
        <v>2</v>
      </c>
      <c r="G551" s="86">
        <v>2017</v>
      </c>
      <c r="H551" s="123" t="s">
        <v>133</v>
      </c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87"/>
      <c r="AC551" s="87"/>
      <c r="AD551" s="87"/>
      <c r="AE551" s="87"/>
      <c r="AF551" s="87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</row>
    <row r="552" spans="1:42" x14ac:dyDescent="0.2">
      <c r="A552" s="86">
        <v>413</v>
      </c>
      <c r="B552" s="86">
        <v>10</v>
      </c>
      <c r="C552" s="86" t="s">
        <v>205</v>
      </c>
      <c r="D552" s="86">
        <v>55</v>
      </c>
      <c r="E552" s="86">
        <v>926.05</v>
      </c>
      <c r="F552" s="86">
        <v>2</v>
      </c>
      <c r="G552" s="86">
        <v>2017</v>
      </c>
      <c r="H552" s="123" t="s">
        <v>130</v>
      </c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87"/>
      <c r="AC552" s="87"/>
      <c r="AD552" s="87"/>
      <c r="AE552" s="87"/>
      <c r="AF552" s="87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</row>
    <row r="553" spans="1:42" x14ac:dyDescent="0.2">
      <c r="A553" s="86">
        <v>413</v>
      </c>
      <c r="B553" s="86">
        <v>10</v>
      </c>
      <c r="C553" s="86" t="s">
        <v>205</v>
      </c>
      <c r="D553" s="86">
        <v>55</v>
      </c>
      <c r="E553" s="86">
        <v>926.05</v>
      </c>
      <c r="F553" s="86">
        <v>2</v>
      </c>
      <c r="G553" s="86">
        <v>2017</v>
      </c>
      <c r="H553" s="123" t="s">
        <v>245</v>
      </c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87"/>
      <c r="AC553" s="87"/>
      <c r="AD553" s="87"/>
      <c r="AE553" s="87"/>
      <c r="AF553" s="87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</row>
    <row r="554" spans="1:42" x14ac:dyDescent="0.2">
      <c r="A554" s="86">
        <v>424</v>
      </c>
      <c r="B554" s="86">
        <v>10</v>
      </c>
      <c r="C554" s="86" t="s">
        <v>205</v>
      </c>
      <c r="D554" s="86">
        <v>55</v>
      </c>
      <c r="E554" s="86">
        <v>926.05</v>
      </c>
      <c r="F554" s="86">
        <v>3</v>
      </c>
      <c r="G554" s="86">
        <v>2017</v>
      </c>
      <c r="H554" s="86" t="s">
        <v>133</v>
      </c>
      <c r="I554" s="86">
        <v>7</v>
      </c>
      <c r="J554" s="86">
        <v>12</v>
      </c>
      <c r="K554" s="86">
        <v>12</v>
      </c>
      <c r="L554" s="86">
        <v>6</v>
      </c>
      <c r="M554" s="86">
        <v>12</v>
      </c>
      <c r="N554" s="86">
        <v>4</v>
      </c>
      <c r="O554" s="86">
        <v>9</v>
      </c>
      <c r="P554" s="86">
        <v>8</v>
      </c>
      <c r="Q554" s="86">
        <v>10</v>
      </c>
      <c r="R554" s="86">
        <v>11</v>
      </c>
      <c r="S554" s="86">
        <v>12</v>
      </c>
      <c r="T554" s="86">
        <v>10</v>
      </c>
      <c r="U554" s="86">
        <v>5</v>
      </c>
      <c r="V554" s="86">
        <v>10</v>
      </c>
      <c r="W554" s="86">
        <v>7</v>
      </c>
      <c r="X554" s="86">
        <v>8</v>
      </c>
      <c r="Y554" s="86">
        <v>3</v>
      </c>
      <c r="Z554" s="86">
        <v>2</v>
      </c>
      <c r="AA554" s="86"/>
      <c r="AB554" s="87"/>
      <c r="AC554" s="87"/>
      <c r="AD554" s="87"/>
      <c r="AE554" s="87"/>
      <c r="AF554" s="87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</row>
    <row r="555" spans="1:42" x14ac:dyDescent="0.2">
      <c r="A555" s="86">
        <v>424</v>
      </c>
      <c r="B555" s="86">
        <v>10</v>
      </c>
      <c r="C555" s="86" t="s">
        <v>205</v>
      </c>
      <c r="D555" s="86">
        <v>55</v>
      </c>
      <c r="E555" s="86">
        <v>926.05</v>
      </c>
      <c r="F555" s="86">
        <v>3</v>
      </c>
      <c r="G555" s="86">
        <v>2017</v>
      </c>
      <c r="H555" s="86" t="s">
        <v>130</v>
      </c>
      <c r="I555" s="86">
        <v>21</v>
      </c>
      <c r="J555" s="86">
        <v>32</v>
      </c>
      <c r="K555" s="86">
        <v>32</v>
      </c>
      <c r="L555" s="86">
        <v>20</v>
      </c>
      <c r="M555" s="86">
        <v>34</v>
      </c>
      <c r="N555" s="86">
        <v>15</v>
      </c>
      <c r="O555" s="86">
        <v>26</v>
      </c>
      <c r="P555" s="86">
        <v>24</v>
      </c>
      <c r="Q555" s="86">
        <v>30</v>
      </c>
      <c r="R555" s="86">
        <v>32</v>
      </c>
      <c r="S555" s="86">
        <v>32</v>
      </c>
      <c r="T555" s="86">
        <v>26</v>
      </c>
      <c r="U555" s="86">
        <v>16</v>
      </c>
      <c r="V555" s="86">
        <v>28</v>
      </c>
      <c r="W555" s="86">
        <v>23</v>
      </c>
      <c r="X555" s="86">
        <v>25</v>
      </c>
      <c r="Y555" s="86">
        <v>12</v>
      </c>
      <c r="Z555" s="86">
        <v>9</v>
      </c>
      <c r="AA555" s="86"/>
      <c r="AB555" s="87"/>
      <c r="AC555" s="87"/>
      <c r="AD555" s="87"/>
      <c r="AE555" s="87"/>
      <c r="AF555" s="87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</row>
    <row r="556" spans="1:42" x14ac:dyDescent="0.2">
      <c r="A556" s="86">
        <v>424</v>
      </c>
      <c r="B556" s="86">
        <v>10</v>
      </c>
      <c r="C556" s="86" t="s">
        <v>205</v>
      </c>
      <c r="D556" s="86">
        <v>55</v>
      </c>
      <c r="E556" s="86">
        <v>926.05</v>
      </c>
      <c r="F556" s="86">
        <v>3</v>
      </c>
      <c r="G556" s="86">
        <v>2017</v>
      </c>
      <c r="H556" s="86" t="s">
        <v>245</v>
      </c>
      <c r="I556" s="86">
        <v>10</v>
      </c>
      <c r="J556" s="86">
        <v>18</v>
      </c>
      <c r="K556" s="86">
        <v>17</v>
      </c>
      <c r="L556" s="86">
        <v>11</v>
      </c>
      <c r="M556" s="86">
        <v>17</v>
      </c>
      <c r="N556" s="86">
        <v>8</v>
      </c>
      <c r="O556" s="86">
        <v>16</v>
      </c>
      <c r="P556" s="86">
        <v>14</v>
      </c>
      <c r="Q556" s="86">
        <v>16</v>
      </c>
      <c r="R556" s="86">
        <v>16</v>
      </c>
      <c r="S556" s="86">
        <v>17</v>
      </c>
      <c r="T556" s="86">
        <v>15</v>
      </c>
      <c r="U556" s="86">
        <v>10</v>
      </c>
      <c r="V556" s="86">
        <v>17</v>
      </c>
      <c r="W556" s="86">
        <v>12</v>
      </c>
      <c r="X556" s="86">
        <v>15</v>
      </c>
      <c r="Y556" s="86">
        <v>7</v>
      </c>
      <c r="Z556" s="86">
        <v>5</v>
      </c>
      <c r="AA556" s="86"/>
      <c r="AB556" s="87"/>
      <c r="AC556" s="87"/>
      <c r="AD556" s="87"/>
      <c r="AE556" s="87"/>
      <c r="AF556" s="87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</row>
    <row r="557" spans="1:42" x14ac:dyDescent="0.2">
      <c r="A557" s="86">
        <v>427</v>
      </c>
      <c r="B557" s="86">
        <v>9</v>
      </c>
      <c r="C557" s="86" t="s">
        <v>87</v>
      </c>
      <c r="D557" s="86">
        <v>55</v>
      </c>
      <c r="E557" s="86">
        <v>926.05</v>
      </c>
      <c r="F557" s="86">
        <v>3</v>
      </c>
      <c r="G557" s="86">
        <v>2017</v>
      </c>
      <c r="H557" s="123" t="s">
        <v>133</v>
      </c>
      <c r="I557" s="123">
        <v>8</v>
      </c>
      <c r="J557" s="123">
        <v>13</v>
      </c>
      <c r="K557" s="123">
        <v>12</v>
      </c>
      <c r="L557" s="123">
        <v>8</v>
      </c>
      <c r="M557" s="123">
        <v>14</v>
      </c>
      <c r="N557" s="123">
        <v>10</v>
      </c>
      <c r="O557" s="123">
        <v>7</v>
      </c>
      <c r="P557" s="123">
        <v>15</v>
      </c>
      <c r="Q557" s="123">
        <v>10</v>
      </c>
      <c r="R557" s="123">
        <v>5</v>
      </c>
      <c r="S557" s="123">
        <v>12</v>
      </c>
      <c r="T557" s="123">
        <v>11</v>
      </c>
      <c r="U557" s="123">
        <v>4</v>
      </c>
      <c r="V557" s="123">
        <v>3</v>
      </c>
      <c r="W557" s="123"/>
      <c r="X557" s="123"/>
      <c r="Y557" s="123"/>
      <c r="Z557" s="123"/>
      <c r="AA557" s="123"/>
      <c r="AB557" s="87"/>
      <c r="AC557" s="87"/>
      <c r="AD557" s="87"/>
      <c r="AE557" s="87"/>
      <c r="AF557" s="87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</row>
    <row r="558" spans="1:42" x14ac:dyDescent="0.2">
      <c r="A558" s="86">
        <v>427</v>
      </c>
      <c r="B558" s="86">
        <v>9</v>
      </c>
      <c r="C558" s="86" t="s">
        <v>87</v>
      </c>
      <c r="D558" s="86">
        <v>55</v>
      </c>
      <c r="E558" s="86">
        <v>926.05</v>
      </c>
      <c r="F558" s="86">
        <v>3</v>
      </c>
      <c r="G558" s="86">
        <v>2017</v>
      </c>
      <c r="H558" s="123" t="s">
        <v>130</v>
      </c>
      <c r="I558" s="123">
        <v>24</v>
      </c>
      <c r="J558" s="123">
        <v>33</v>
      </c>
      <c r="K558" s="123">
        <v>33</v>
      </c>
      <c r="L558" s="123">
        <v>24</v>
      </c>
      <c r="M558" s="123">
        <v>33</v>
      </c>
      <c r="N558" s="123">
        <v>24</v>
      </c>
      <c r="O558" s="123">
        <v>19</v>
      </c>
      <c r="P558" s="123">
        <v>36</v>
      </c>
      <c r="Q558" s="123">
        <v>29</v>
      </c>
      <c r="R558" s="123">
        <v>14</v>
      </c>
      <c r="S558" s="123">
        <v>33</v>
      </c>
      <c r="T558" s="123">
        <v>28</v>
      </c>
      <c r="U558" s="123">
        <v>12</v>
      </c>
      <c r="V558" s="123">
        <v>10</v>
      </c>
      <c r="W558" s="123"/>
      <c r="X558" s="123"/>
      <c r="Y558" s="123"/>
      <c r="Z558" s="123"/>
      <c r="AA558" s="123"/>
      <c r="AB558" s="87"/>
      <c r="AC558" s="87"/>
      <c r="AD558" s="87"/>
      <c r="AE558" s="87"/>
      <c r="AF558" s="87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</row>
    <row r="559" spans="1:42" x14ac:dyDescent="0.2">
      <c r="A559" s="86">
        <v>427</v>
      </c>
      <c r="B559" s="86">
        <v>9</v>
      </c>
      <c r="C559" s="86" t="s">
        <v>87</v>
      </c>
      <c r="D559" s="86">
        <v>55</v>
      </c>
      <c r="E559" s="86">
        <v>926.05</v>
      </c>
      <c r="F559" s="86">
        <v>3</v>
      </c>
      <c r="G559" s="86">
        <v>2017</v>
      </c>
      <c r="H559" s="123" t="s">
        <v>245</v>
      </c>
      <c r="I559" s="123">
        <v>11</v>
      </c>
      <c r="J559" s="123">
        <v>16</v>
      </c>
      <c r="K559" s="123">
        <v>17</v>
      </c>
      <c r="L559" s="123">
        <v>12</v>
      </c>
      <c r="M559" s="123">
        <v>15</v>
      </c>
      <c r="N559" s="123">
        <v>13</v>
      </c>
      <c r="O559" s="123">
        <v>10</v>
      </c>
      <c r="P559" s="123">
        <v>16</v>
      </c>
      <c r="Q559" s="123">
        <v>16</v>
      </c>
      <c r="R559" s="123">
        <v>9</v>
      </c>
      <c r="S559" s="123">
        <v>16</v>
      </c>
      <c r="T559" s="123">
        <v>13</v>
      </c>
      <c r="U559" s="123">
        <v>7</v>
      </c>
      <c r="V559" s="123">
        <v>5</v>
      </c>
      <c r="W559" s="123"/>
      <c r="X559" s="123"/>
      <c r="Y559" s="123"/>
      <c r="Z559" s="123"/>
      <c r="AA559" s="123"/>
      <c r="AB559" s="87"/>
      <c r="AC559" s="87"/>
      <c r="AD559" s="87"/>
      <c r="AE559" s="87"/>
      <c r="AF559" s="87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</row>
    <row r="560" spans="1:42" x14ac:dyDescent="0.2">
      <c r="A560" s="86">
        <v>437</v>
      </c>
      <c r="B560" s="86">
        <v>10</v>
      </c>
      <c r="C560" s="86" t="s">
        <v>205</v>
      </c>
      <c r="D560" s="86">
        <v>55</v>
      </c>
      <c r="E560" s="86">
        <v>926.05</v>
      </c>
      <c r="F560" s="86">
        <v>4</v>
      </c>
      <c r="G560" s="86">
        <v>2017</v>
      </c>
      <c r="H560" s="86" t="s">
        <v>133</v>
      </c>
      <c r="I560" s="86">
        <v>10</v>
      </c>
      <c r="J560" s="86">
        <v>13</v>
      </c>
      <c r="K560" s="86">
        <v>4</v>
      </c>
      <c r="L560" s="86">
        <v>11</v>
      </c>
      <c r="M560" s="86">
        <v>3</v>
      </c>
      <c r="N560" s="86">
        <v>15</v>
      </c>
      <c r="O560" s="86">
        <v>10</v>
      </c>
      <c r="P560" s="86">
        <v>14</v>
      </c>
      <c r="Q560" s="86">
        <v>12</v>
      </c>
      <c r="R560" s="86">
        <v>13</v>
      </c>
      <c r="S560" s="86">
        <v>13</v>
      </c>
      <c r="T560" s="86">
        <v>6</v>
      </c>
      <c r="U560" s="86">
        <v>13</v>
      </c>
      <c r="V560" s="86">
        <v>8</v>
      </c>
      <c r="W560" s="86">
        <v>7</v>
      </c>
      <c r="X560" s="86">
        <v>2</v>
      </c>
      <c r="Y560" s="86">
        <v>10</v>
      </c>
      <c r="Z560" s="86">
        <v>8</v>
      </c>
      <c r="AA560" s="86"/>
      <c r="AB560" s="87"/>
      <c r="AC560" s="87"/>
      <c r="AD560" s="87"/>
      <c r="AE560" s="87"/>
      <c r="AF560" s="87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</row>
    <row r="561" spans="1:42" x14ac:dyDescent="0.2">
      <c r="A561" s="86">
        <v>437</v>
      </c>
      <c r="B561" s="86">
        <v>10</v>
      </c>
      <c r="C561" s="86" t="s">
        <v>205</v>
      </c>
      <c r="D561" s="86">
        <v>55</v>
      </c>
      <c r="E561" s="86">
        <v>926.05</v>
      </c>
      <c r="F561" s="86">
        <v>4</v>
      </c>
      <c r="G561" s="86">
        <v>2017</v>
      </c>
      <c r="H561" s="86" t="s">
        <v>130</v>
      </c>
      <c r="I561" s="86">
        <v>26</v>
      </c>
      <c r="J561" s="86">
        <v>35</v>
      </c>
      <c r="K561" s="86">
        <v>15</v>
      </c>
      <c r="L561" s="86">
        <v>30</v>
      </c>
      <c r="M561" s="86">
        <v>12</v>
      </c>
      <c r="N561" s="86">
        <v>36</v>
      </c>
      <c r="O561" s="86">
        <v>30</v>
      </c>
      <c r="P561" s="86">
        <v>34</v>
      </c>
      <c r="Q561" s="86">
        <v>31</v>
      </c>
      <c r="R561" s="86">
        <v>33</v>
      </c>
      <c r="S561" s="86">
        <v>35</v>
      </c>
      <c r="T561" s="86">
        <v>20</v>
      </c>
      <c r="U561" s="86">
        <v>32</v>
      </c>
      <c r="V561" s="86">
        <v>22</v>
      </c>
      <c r="W561" s="86">
        <v>20</v>
      </c>
      <c r="X561" s="86">
        <v>10</v>
      </c>
      <c r="Y561" s="86">
        <v>26</v>
      </c>
      <c r="Z561" s="86">
        <v>24</v>
      </c>
      <c r="AA561" s="86"/>
      <c r="AB561" s="87"/>
      <c r="AC561" s="87"/>
      <c r="AD561" s="87"/>
      <c r="AE561" s="87"/>
      <c r="AF561" s="87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</row>
    <row r="562" spans="1:42" x14ac:dyDescent="0.2">
      <c r="A562" s="86">
        <v>437</v>
      </c>
      <c r="B562" s="86">
        <v>10</v>
      </c>
      <c r="C562" s="86" t="s">
        <v>205</v>
      </c>
      <c r="D562" s="86">
        <v>55</v>
      </c>
      <c r="E562" s="86">
        <v>926.05</v>
      </c>
      <c r="F562" s="86">
        <v>4</v>
      </c>
      <c r="G562" s="86">
        <v>2017</v>
      </c>
      <c r="H562" s="86" t="s">
        <v>245</v>
      </c>
      <c r="I562" s="86">
        <v>12</v>
      </c>
      <c r="J562" s="86">
        <v>16</v>
      </c>
      <c r="K562" s="86">
        <v>8</v>
      </c>
      <c r="L562" s="86">
        <v>16</v>
      </c>
      <c r="M562" s="86">
        <v>6</v>
      </c>
      <c r="N562" s="86">
        <v>17</v>
      </c>
      <c r="O562" s="86">
        <v>13</v>
      </c>
      <c r="P562" s="86">
        <v>16</v>
      </c>
      <c r="Q562" s="86">
        <v>11</v>
      </c>
      <c r="R562" s="86">
        <v>16</v>
      </c>
      <c r="S562" s="86">
        <v>16</v>
      </c>
      <c r="T562" s="86">
        <v>10</v>
      </c>
      <c r="U562" s="86">
        <v>16</v>
      </c>
      <c r="V562" s="86">
        <v>10</v>
      </c>
      <c r="W562" s="86">
        <v>6</v>
      </c>
      <c r="X562" s="86">
        <v>4</v>
      </c>
      <c r="Y562" s="86">
        <v>11</v>
      </c>
      <c r="Z562" s="86">
        <v>11</v>
      </c>
      <c r="AA562" s="86"/>
      <c r="AB562" s="87"/>
      <c r="AC562" s="87"/>
      <c r="AD562" s="87"/>
      <c r="AE562" s="87"/>
      <c r="AF562" s="87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</row>
    <row r="563" spans="1:42" x14ac:dyDescent="0.2">
      <c r="A563" s="86">
        <v>439</v>
      </c>
      <c r="B563" s="86">
        <v>9</v>
      </c>
      <c r="C563" s="86" t="s">
        <v>87</v>
      </c>
      <c r="D563" s="86">
        <v>55</v>
      </c>
      <c r="E563" s="86">
        <v>926.05</v>
      </c>
      <c r="F563" s="86">
        <v>4</v>
      </c>
      <c r="G563" s="86">
        <v>2017</v>
      </c>
      <c r="H563" s="123" t="s">
        <v>133</v>
      </c>
      <c r="I563" s="123">
        <v>10</v>
      </c>
      <c r="J563" s="123">
        <v>11</v>
      </c>
      <c r="K563" s="123">
        <v>4</v>
      </c>
      <c r="L563" s="123">
        <v>9</v>
      </c>
      <c r="M563" s="123">
        <v>10</v>
      </c>
      <c r="N563" s="123">
        <v>2</v>
      </c>
      <c r="O563" s="123">
        <v>6</v>
      </c>
      <c r="P563" s="123">
        <v>4</v>
      </c>
      <c r="Q563" s="123">
        <v>8</v>
      </c>
      <c r="R563" s="123">
        <v>8</v>
      </c>
      <c r="S563" s="123">
        <v>5</v>
      </c>
      <c r="T563" s="123">
        <v>6</v>
      </c>
      <c r="U563" s="123">
        <v>2</v>
      </c>
      <c r="V563" s="123"/>
      <c r="W563" s="123"/>
      <c r="X563" s="123"/>
      <c r="Y563" s="123"/>
      <c r="Z563" s="123"/>
      <c r="AA563" s="123"/>
      <c r="AB563" s="87"/>
      <c r="AC563" s="87"/>
      <c r="AD563" s="87"/>
      <c r="AE563" s="87"/>
      <c r="AF563" s="87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</row>
    <row r="564" spans="1:42" x14ac:dyDescent="0.2">
      <c r="A564" s="86">
        <v>439</v>
      </c>
      <c r="B564" s="86">
        <v>9</v>
      </c>
      <c r="C564" s="86" t="s">
        <v>87</v>
      </c>
      <c r="D564" s="86">
        <v>55</v>
      </c>
      <c r="E564" s="86">
        <v>926.05</v>
      </c>
      <c r="F564" s="86">
        <v>4</v>
      </c>
      <c r="G564" s="86">
        <v>2017</v>
      </c>
      <c r="H564" s="123" t="s">
        <v>130</v>
      </c>
      <c r="I564" s="123">
        <v>27</v>
      </c>
      <c r="J564" s="123">
        <v>27</v>
      </c>
      <c r="K564" s="123">
        <v>12</v>
      </c>
      <c r="L564" s="123">
        <v>24</v>
      </c>
      <c r="M564" s="123">
        <v>27</v>
      </c>
      <c r="N564" s="123">
        <v>9</v>
      </c>
      <c r="O564" s="123">
        <v>19</v>
      </c>
      <c r="P564" s="123">
        <v>15</v>
      </c>
      <c r="Q564" s="123">
        <v>21</v>
      </c>
      <c r="R564" s="123">
        <v>22</v>
      </c>
      <c r="S564" s="123">
        <v>19</v>
      </c>
      <c r="T564" s="123">
        <v>18</v>
      </c>
      <c r="U564" s="123">
        <v>8</v>
      </c>
      <c r="V564" s="123"/>
      <c r="W564" s="123"/>
      <c r="X564" s="123"/>
      <c r="Y564" s="123"/>
      <c r="Z564" s="123"/>
      <c r="AA564" s="123"/>
      <c r="AB564" s="87"/>
      <c r="AC564" s="87"/>
      <c r="AD564" s="87"/>
      <c r="AE564" s="87"/>
      <c r="AF564" s="87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</row>
    <row r="565" spans="1:42" x14ac:dyDescent="0.2">
      <c r="A565" s="86">
        <v>439</v>
      </c>
      <c r="B565" s="86">
        <v>9</v>
      </c>
      <c r="C565" s="86" t="s">
        <v>87</v>
      </c>
      <c r="D565" s="86">
        <v>55</v>
      </c>
      <c r="E565" s="86">
        <v>926.05</v>
      </c>
      <c r="F565" s="86">
        <v>4</v>
      </c>
      <c r="G565" s="86">
        <v>2017</v>
      </c>
      <c r="H565" s="123" t="s">
        <v>245</v>
      </c>
      <c r="I565" s="123">
        <v>11</v>
      </c>
      <c r="J565" s="123">
        <v>12</v>
      </c>
      <c r="K565" s="123">
        <v>8</v>
      </c>
      <c r="L565" s="123">
        <v>11</v>
      </c>
      <c r="M565" s="123">
        <v>11</v>
      </c>
      <c r="N565" s="123">
        <v>6</v>
      </c>
      <c r="O565" s="123">
        <v>10</v>
      </c>
      <c r="P565" s="123">
        <v>8</v>
      </c>
      <c r="Q565" s="123">
        <v>11</v>
      </c>
      <c r="R565" s="123">
        <v>10</v>
      </c>
      <c r="S565" s="123">
        <v>8</v>
      </c>
      <c r="T565" s="123">
        <v>10</v>
      </c>
      <c r="U565" s="123">
        <v>5</v>
      </c>
      <c r="V565" s="123"/>
      <c r="W565" s="123"/>
      <c r="X565" s="123"/>
      <c r="Y565" s="123"/>
      <c r="Z565" s="123"/>
      <c r="AA565" s="123"/>
      <c r="AB565" s="87"/>
      <c r="AC565" s="87"/>
      <c r="AD565" s="87"/>
      <c r="AE565" s="87"/>
      <c r="AF565" s="87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</row>
    <row r="566" spans="1:42" x14ac:dyDescent="0.2">
      <c r="A566" s="86">
        <v>443</v>
      </c>
      <c r="B566" s="86">
        <v>9</v>
      </c>
      <c r="C566" s="86" t="s">
        <v>87</v>
      </c>
      <c r="D566" s="86">
        <v>55</v>
      </c>
      <c r="E566" s="86">
        <v>926.05</v>
      </c>
      <c r="F566" s="86">
        <v>5</v>
      </c>
      <c r="G566" s="86">
        <v>2017</v>
      </c>
      <c r="H566" s="86" t="s">
        <v>133</v>
      </c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7"/>
      <c r="AC566" s="87"/>
      <c r="AD566" s="87"/>
      <c r="AE566" s="87"/>
      <c r="AF566" s="87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</row>
    <row r="567" spans="1:42" x14ac:dyDescent="0.2">
      <c r="A567" s="86">
        <v>443</v>
      </c>
      <c r="B567" s="86">
        <v>9</v>
      </c>
      <c r="C567" s="86" t="s">
        <v>87</v>
      </c>
      <c r="D567" s="86">
        <v>55</v>
      </c>
      <c r="E567" s="86">
        <v>926.05</v>
      </c>
      <c r="F567" s="86">
        <v>5</v>
      </c>
      <c r="G567" s="86">
        <v>2017</v>
      </c>
      <c r="H567" s="86" t="s">
        <v>130</v>
      </c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7"/>
      <c r="AC567" s="87"/>
      <c r="AD567" s="87"/>
      <c r="AE567" s="87"/>
      <c r="AF567" s="87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</row>
    <row r="568" spans="1:42" x14ac:dyDescent="0.2">
      <c r="A568" s="86">
        <v>443</v>
      </c>
      <c r="B568" s="86">
        <v>9</v>
      </c>
      <c r="C568" s="86" t="s">
        <v>87</v>
      </c>
      <c r="D568" s="86">
        <v>55</v>
      </c>
      <c r="E568" s="86">
        <v>926.05</v>
      </c>
      <c r="F568" s="86">
        <v>5</v>
      </c>
      <c r="G568" s="86">
        <v>2017</v>
      </c>
      <c r="H568" s="86" t="s">
        <v>245</v>
      </c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7"/>
      <c r="AC568" s="87"/>
      <c r="AD568" s="87"/>
      <c r="AE568" s="87"/>
      <c r="AF568" s="87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</row>
    <row r="569" spans="1:42" x14ac:dyDescent="0.2">
      <c r="A569" s="86">
        <v>448</v>
      </c>
      <c r="B569" s="86">
        <v>10</v>
      </c>
      <c r="C569" s="86" t="s">
        <v>205</v>
      </c>
      <c r="D569" s="86">
        <v>55</v>
      </c>
      <c r="E569" s="86">
        <v>926.05</v>
      </c>
      <c r="F569" s="86">
        <v>5</v>
      </c>
      <c r="G569" s="86">
        <v>2017</v>
      </c>
      <c r="H569" s="125" t="s">
        <v>133</v>
      </c>
      <c r="I569" s="125"/>
      <c r="J569" s="125"/>
      <c r="K569" s="125"/>
      <c r="L569" s="125"/>
      <c r="M569" s="125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87"/>
      <c r="AC569" s="87"/>
      <c r="AD569" s="87"/>
      <c r="AE569" s="87"/>
      <c r="AF569" s="87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</row>
    <row r="570" spans="1:42" x14ac:dyDescent="0.2">
      <c r="A570" s="86">
        <v>448</v>
      </c>
      <c r="B570" s="86">
        <v>10</v>
      </c>
      <c r="C570" s="86" t="s">
        <v>205</v>
      </c>
      <c r="D570" s="86">
        <v>55</v>
      </c>
      <c r="E570" s="86">
        <v>926.05</v>
      </c>
      <c r="F570" s="86">
        <v>5</v>
      </c>
      <c r="G570" s="86">
        <v>2017</v>
      </c>
      <c r="H570" s="125" t="s">
        <v>130</v>
      </c>
      <c r="I570" s="125"/>
      <c r="J570" s="125"/>
      <c r="K570" s="125"/>
      <c r="L570" s="125"/>
      <c r="M570" s="125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87"/>
      <c r="AC570" s="87"/>
      <c r="AD570" s="87"/>
      <c r="AE570" s="87"/>
      <c r="AF570" s="87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</row>
    <row r="571" spans="1:42" x14ac:dyDescent="0.2">
      <c r="A571" s="86">
        <v>448</v>
      </c>
      <c r="B571" s="86">
        <v>10</v>
      </c>
      <c r="C571" s="86" t="s">
        <v>205</v>
      </c>
      <c r="D571" s="86">
        <v>55</v>
      </c>
      <c r="E571" s="86">
        <v>926.05</v>
      </c>
      <c r="F571" s="86">
        <v>5</v>
      </c>
      <c r="G571" s="86">
        <v>2017</v>
      </c>
      <c r="H571" s="125" t="s">
        <v>245</v>
      </c>
      <c r="I571" s="125"/>
      <c r="J571" s="125"/>
      <c r="K571" s="125"/>
      <c r="L571" s="125"/>
      <c r="M571" s="125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87"/>
      <c r="AC571" s="87"/>
      <c r="AD571" s="87"/>
      <c r="AE571" s="87"/>
      <c r="AF571" s="87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</row>
    <row r="572" spans="1:42" x14ac:dyDescent="0.2">
      <c r="A572" s="86">
        <v>459</v>
      </c>
      <c r="B572" s="86">
        <v>9</v>
      </c>
      <c r="C572" s="86" t="s">
        <v>87</v>
      </c>
      <c r="D572" s="86">
        <v>55</v>
      </c>
      <c r="E572" s="86">
        <v>926.05</v>
      </c>
      <c r="F572" s="86">
        <v>6</v>
      </c>
      <c r="G572" s="86">
        <v>2017</v>
      </c>
      <c r="H572" s="86" t="s">
        <v>133</v>
      </c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7"/>
      <c r="AC572" s="87"/>
      <c r="AD572" s="87"/>
      <c r="AE572" s="87"/>
      <c r="AF572" s="87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</row>
    <row r="573" spans="1:42" x14ac:dyDescent="0.2">
      <c r="A573" s="86">
        <v>459</v>
      </c>
      <c r="B573" s="86">
        <v>9</v>
      </c>
      <c r="C573" s="86" t="s">
        <v>87</v>
      </c>
      <c r="D573" s="86">
        <v>55</v>
      </c>
      <c r="E573" s="86">
        <v>926.05</v>
      </c>
      <c r="F573" s="86">
        <v>6</v>
      </c>
      <c r="G573" s="86">
        <v>2017</v>
      </c>
      <c r="H573" s="86" t="s">
        <v>130</v>
      </c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7"/>
      <c r="AC573" s="87"/>
      <c r="AD573" s="87"/>
      <c r="AE573" s="87"/>
      <c r="AF573" s="87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</row>
    <row r="574" spans="1:42" x14ac:dyDescent="0.2">
      <c r="A574" s="86">
        <v>459</v>
      </c>
      <c r="B574" s="86">
        <v>9</v>
      </c>
      <c r="C574" s="86" t="s">
        <v>87</v>
      </c>
      <c r="D574" s="86">
        <v>55</v>
      </c>
      <c r="E574" s="86">
        <v>926.05</v>
      </c>
      <c r="F574" s="86">
        <v>6</v>
      </c>
      <c r="G574" s="86">
        <v>2017</v>
      </c>
      <c r="H574" s="86" t="s">
        <v>245</v>
      </c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7"/>
      <c r="AC574" s="87"/>
      <c r="AD574" s="87"/>
      <c r="AE574" s="87"/>
      <c r="AF574" s="87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</row>
    <row r="575" spans="1:42" x14ac:dyDescent="0.2">
      <c r="A575" s="86">
        <v>460</v>
      </c>
      <c r="B575" s="86">
        <v>10</v>
      </c>
      <c r="C575" s="86" t="s">
        <v>205</v>
      </c>
      <c r="D575" s="86">
        <v>55</v>
      </c>
      <c r="E575" s="86">
        <v>926.05</v>
      </c>
      <c r="F575" s="86">
        <v>6</v>
      </c>
      <c r="G575" s="86">
        <v>2017</v>
      </c>
      <c r="H575" s="123" t="s">
        <v>133</v>
      </c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87"/>
      <c r="AC575" s="87"/>
      <c r="AD575" s="87"/>
      <c r="AE575" s="87"/>
      <c r="AF575" s="87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</row>
    <row r="576" spans="1:42" x14ac:dyDescent="0.2">
      <c r="A576" s="86">
        <v>460</v>
      </c>
      <c r="B576" s="86">
        <v>10</v>
      </c>
      <c r="C576" s="86" t="s">
        <v>205</v>
      </c>
      <c r="D576" s="86">
        <v>55</v>
      </c>
      <c r="E576" s="86">
        <v>926.05</v>
      </c>
      <c r="F576" s="86">
        <v>6</v>
      </c>
      <c r="G576" s="86">
        <v>2017</v>
      </c>
      <c r="H576" s="123" t="s">
        <v>130</v>
      </c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87"/>
      <c r="AC576" s="87"/>
      <c r="AD576" s="87"/>
      <c r="AE576" s="87"/>
      <c r="AF576" s="87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</row>
    <row r="577" spans="1:42" x14ac:dyDescent="0.2">
      <c r="A577" s="86">
        <v>460</v>
      </c>
      <c r="B577" s="86">
        <v>10</v>
      </c>
      <c r="C577" s="86" t="s">
        <v>205</v>
      </c>
      <c r="D577" s="86">
        <v>55</v>
      </c>
      <c r="E577" s="86">
        <v>926.05</v>
      </c>
      <c r="F577" s="86">
        <v>6</v>
      </c>
      <c r="G577" s="86">
        <v>2017</v>
      </c>
      <c r="H577" s="123" t="s">
        <v>245</v>
      </c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87"/>
      <c r="AC577" s="87"/>
      <c r="AD577" s="87"/>
      <c r="AE577" s="87"/>
      <c r="AF577" s="87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</row>
    <row r="578" spans="1:42" x14ac:dyDescent="0.2">
      <c r="A578" s="86">
        <v>461</v>
      </c>
      <c r="B578" s="86">
        <v>9</v>
      </c>
      <c r="C578" s="86" t="s">
        <v>87</v>
      </c>
      <c r="D578" s="86">
        <v>55</v>
      </c>
      <c r="E578" s="86">
        <v>926.05</v>
      </c>
      <c r="F578" s="86">
        <v>7</v>
      </c>
      <c r="G578" s="86">
        <v>2017</v>
      </c>
      <c r="H578" s="86" t="s">
        <v>133</v>
      </c>
      <c r="I578" s="86">
        <v>4</v>
      </c>
      <c r="J578" s="86">
        <v>8</v>
      </c>
      <c r="K578" s="86">
        <v>8</v>
      </c>
      <c r="L578" s="86">
        <v>7</v>
      </c>
      <c r="M578" s="86">
        <v>8</v>
      </c>
      <c r="N578" s="86">
        <v>5</v>
      </c>
      <c r="O578" s="86">
        <v>2</v>
      </c>
      <c r="P578" s="86">
        <v>4</v>
      </c>
      <c r="Q578" s="86">
        <v>6</v>
      </c>
      <c r="R578" s="86">
        <v>7</v>
      </c>
      <c r="S578" s="86">
        <v>5</v>
      </c>
      <c r="T578" s="86">
        <v>1</v>
      </c>
      <c r="U578" s="86"/>
      <c r="V578" s="86"/>
      <c r="W578" s="86"/>
      <c r="X578" s="86"/>
      <c r="Y578" s="86"/>
      <c r="Z578" s="86"/>
      <c r="AA578" s="86"/>
      <c r="AB578" s="87"/>
      <c r="AC578" s="87"/>
      <c r="AD578" s="87"/>
      <c r="AE578" s="87"/>
      <c r="AF578" s="87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</row>
    <row r="579" spans="1:42" x14ac:dyDescent="0.2">
      <c r="A579" s="86">
        <v>461</v>
      </c>
      <c r="B579" s="86">
        <v>9</v>
      </c>
      <c r="C579" s="86" t="s">
        <v>87</v>
      </c>
      <c r="D579" s="86">
        <v>55</v>
      </c>
      <c r="E579" s="86">
        <v>926.05</v>
      </c>
      <c r="F579" s="86">
        <v>7</v>
      </c>
      <c r="G579" s="86">
        <v>2017</v>
      </c>
      <c r="H579" s="86" t="s">
        <v>130</v>
      </c>
      <c r="I579" s="86">
        <v>15</v>
      </c>
      <c r="J579" s="86">
        <v>25</v>
      </c>
      <c r="K579" s="86">
        <v>22</v>
      </c>
      <c r="L579" s="86">
        <v>21</v>
      </c>
      <c r="M579" s="86">
        <v>25</v>
      </c>
      <c r="N579" s="86">
        <v>17</v>
      </c>
      <c r="O579" s="86">
        <v>10</v>
      </c>
      <c r="P579" s="86">
        <v>14</v>
      </c>
      <c r="Q579" s="86">
        <v>17</v>
      </c>
      <c r="R579" s="86">
        <v>20</v>
      </c>
      <c r="S579" s="86">
        <v>19</v>
      </c>
      <c r="T579" s="86">
        <v>9</v>
      </c>
      <c r="U579" s="86"/>
      <c r="V579" s="86"/>
      <c r="W579" s="86"/>
      <c r="X579" s="86"/>
      <c r="Y579" s="86"/>
      <c r="Z579" s="86"/>
      <c r="AA579" s="86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</row>
    <row r="580" spans="1:42" x14ac:dyDescent="0.2">
      <c r="A580" s="86">
        <v>461</v>
      </c>
      <c r="B580" s="86">
        <v>9</v>
      </c>
      <c r="C580" s="86" t="s">
        <v>87</v>
      </c>
      <c r="D580" s="86">
        <v>55</v>
      </c>
      <c r="E580" s="86">
        <v>926.05</v>
      </c>
      <c r="F580" s="86">
        <v>7</v>
      </c>
      <c r="G580" s="86">
        <v>2017</v>
      </c>
      <c r="H580" s="86" t="s">
        <v>245</v>
      </c>
      <c r="I580" s="86">
        <v>5</v>
      </c>
      <c r="J580" s="86">
        <v>13</v>
      </c>
      <c r="K580" s="86">
        <v>12</v>
      </c>
      <c r="L580" s="86">
        <v>11</v>
      </c>
      <c r="M580" s="86">
        <v>12</v>
      </c>
      <c r="N580" s="86">
        <v>9</v>
      </c>
      <c r="O580" s="86">
        <v>4</v>
      </c>
      <c r="P580" s="86">
        <v>7</v>
      </c>
      <c r="Q580" s="86">
        <v>7</v>
      </c>
      <c r="R580" s="86">
        <v>10</v>
      </c>
      <c r="S580" s="86">
        <v>8</v>
      </c>
      <c r="T580" s="86">
        <v>5</v>
      </c>
      <c r="U580" s="86"/>
      <c r="V580" s="86"/>
      <c r="W580" s="86"/>
      <c r="X580" s="86"/>
      <c r="Y580" s="86"/>
      <c r="Z580" s="86"/>
      <c r="AA580" s="86"/>
      <c r="AB580" s="87"/>
      <c r="AC580" s="87"/>
      <c r="AD580" s="87"/>
      <c r="AE580" s="87"/>
      <c r="AF580" s="87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</row>
    <row r="581" spans="1:42" x14ac:dyDescent="0.2">
      <c r="A581" s="86">
        <v>469</v>
      </c>
      <c r="B581" s="86">
        <v>10</v>
      </c>
      <c r="C581" s="86" t="s">
        <v>205</v>
      </c>
      <c r="D581" s="86">
        <v>55</v>
      </c>
      <c r="E581" s="86">
        <v>926.05</v>
      </c>
      <c r="F581" s="86">
        <v>7</v>
      </c>
      <c r="G581" s="86">
        <v>2017</v>
      </c>
      <c r="H581" s="123" t="s">
        <v>133</v>
      </c>
      <c r="I581" s="123">
        <v>14</v>
      </c>
      <c r="J581" s="123">
        <v>14</v>
      </c>
      <c r="K581" s="123">
        <v>9</v>
      </c>
      <c r="L581" s="123">
        <v>5</v>
      </c>
      <c r="M581" s="123">
        <v>15</v>
      </c>
      <c r="N581" s="123">
        <v>15</v>
      </c>
      <c r="O581" s="123">
        <v>7</v>
      </c>
      <c r="P581" s="123">
        <v>13</v>
      </c>
      <c r="Q581" s="123">
        <v>11</v>
      </c>
      <c r="R581" s="123">
        <v>11</v>
      </c>
      <c r="S581" s="123">
        <v>12</v>
      </c>
      <c r="T581" s="123">
        <v>9</v>
      </c>
      <c r="U581" s="123">
        <v>14</v>
      </c>
      <c r="V581" s="123">
        <v>14</v>
      </c>
      <c r="W581" s="123">
        <v>12</v>
      </c>
      <c r="X581" s="123">
        <v>7</v>
      </c>
      <c r="Y581" s="123">
        <v>4</v>
      </c>
      <c r="Z581" s="123"/>
      <c r="AA581" s="123"/>
      <c r="AB581" s="87"/>
      <c r="AC581" s="87"/>
      <c r="AD581" s="87"/>
      <c r="AE581" s="87"/>
      <c r="AF581" s="87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</row>
    <row r="582" spans="1:42" x14ac:dyDescent="0.2">
      <c r="A582" s="86">
        <v>469</v>
      </c>
      <c r="B582" s="86">
        <v>10</v>
      </c>
      <c r="C582" s="86" t="s">
        <v>205</v>
      </c>
      <c r="D582" s="86">
        <v>55</v>
      </c>
      <c r="E582" s="86">
        <v>926.05</v>
      </c>
      <c r="F582" s="86">
        <v>7</v>
      </c>
      <c r="G582" s="86">
        <v>2017</v>
      </c>
      <c r="H582" s="123" t="s">
        <v>130</v>
      </c>
      <c r="I582" s="123">
        <v>32</v>
      </c>
      <c r="J582" s="123">
        <v>34</v>
      </c>
      <c r="K582" s="123">
        <v>23</v>
      </c>
      <c r="L582" s="123">
        <v>17</v>
      </c>
      <c r="M582" s="123">
        <v>37</v>
      </c>
      <c r="N582" s="123">
        <v>37</v>
      </c>
      <c r="O582" s="123">
        <v>21</v>
      </c>
      <c r="P582" s="123">
        <v>31</v>
      </c>
      <c r="Q582" s="123">
        <v>27</v>
      </c>
      <c r="R582" s="123">
        <v>29</v>
      </c>
      <c r="S582" s="123">
        <v>30</v>
      </c>
      <c r="T582" s="123">
        <v>26</v>
      </c>
      <c r="U582" s="123">
        <v>33</v>
      </c>
      <c r="V582" s="123">
        <v>33</v>
      </c>
      <c r="W582" s="123">
        <v>31</v>
      </c>
      <c r="X582" s="123">
        <v>18</v>
      </c>
      <c r="Y582" s="123">
        <v>13</v>
      </c>
      <c r="Z582" s="123"/>
      <c r="AA582" s="123"/>
      <c r="AB582" s="87"/>
      <c r="AC582" s="87"/>
      <c r="AD582" s="87"/>
      <c r="AE582" s="87"/>
      <c r="AF582" s="87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</row>
    <row r="583" spans="1:42" x14ac:dyDescent="0.2">
      <c r="A583" s="86">
        <v>469</v>
      </c>
      <c r="B583" s="86">
        <v>10</v>
      </c>
      <c r="C583" s="86" t="s">
        <v>205</v>
      </c>
      <c r="D583" s="86">
        <v>55</v>
      </c>
      <c r="E583" s="86">
        <v>926.05</v>
      </c>
      <c r="F583" s="86">
        <v>7</v>
      </c>
      <c r="G583" s="86">
        <v>2017</v>
      </c>
      <c r="H583" s="123" t="s">
        <v>245</v>
      </c>
      <c r="I583" s="123">
        <v>19</v>
      </c>
      <c r="J583" s="123">
        <v>16</v>
      </c>
      <c r="K583" s="123">
        <v>12</v>
      </c>
      <c r="L583" s="123">
        <v>10</v>
      </c>
      <c r="M583" s="123">
        <v>18</v>
      </c>
      <c r="N583" s="123">
        <v>18</v>
      </c>
      <c r="O583" s="123">
        <v>11</v>
      </c>
      <c r="P583" s="123">
        <v>16</v>
      </c>
      <c r="Q583" s="123">
        <v>14</v>
      </c>
      <c r="R583" s="123">
        <v>16</v>
      </c>
      <c r="S583" s="123">
        <v>17</v>
      </c>
      <c r="T583" s="123">
        <v>12</v>
      </c>
      <c r="U583" s="123">
        <v>16</v>
      </c>
      <c r="V583" s="123">
        <v>18</v>
      </c>
      <c r="W583" s="123">
        <v>17</v>
      </c>
      <c r="X583" s="123">
        <v>10</v>
      </c>
      <c r="Y583" s="123">
        <v>8</v>
      </c>
      <c r="Z583" s="123"/>
      <c r="AA583" s="123"/>
      <c r="AB583" s="87"/>
      <c r="AC583" s="87"/>
      <c r="AD583" s="87"/>
      <c r="AE583" s="87"/>
      <c r="AF583" s="87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</row>
    <row r="584" spans="1:42" x14ac:dyDescent="0.2">
      <c r="A584" s="86">
        <v>476</v>
      </c>
      <c r="B584" s="86">
        <v>10</v>
      </c>
      <c r="C584" s="86" t="s">
        <v>205</v>
      </c>
      <c r="D584" s="86">
        <v>55</v>
      </c>
      <c r="E584" s="86">
        <v>926.05</v>
      </c>
      <c r="F584" s="86">
        <v>8</v>
      </c>
      <c r="G584" s="86">
        <v>2017</v>
      </c>
      <c r="H584" s="86" t="s">
        <v>133</v>
      </c>
      <c r="I584" s="86">
        <v>10</v>
      </c>
      <c r="J584" s="86">
        <v>14</v>
      </c>
      <c r="K584" s="86">
        <v>14</v>
      </c>
      <c r="L584" s="86">
        <v>13</v>
      </c>
      <c r="M584" s="86">
        <v>15</v>
      </c>
      <c r="N584" s="86">
        <v>11</v>
      </c>
      <c r="O584" s="86">
        <v>14</v>
      </c>
      <c r="P584" s="86">
        <v>9</v>
      </c>
      <c r="Q584" s="86">
        <v>14</v>
      </c>
      <c r="R584" s="86">
        <v>12</v>
      </c>
      <c r="S584" s="86">
        <v>5</v>
      </c>
      <c r="T584" s="86">
        <v>10</v>
      </c>
      <c r="U584" s="86">
        <v>11</v>
      </c>
      <c r="V584" s="86">
        <v>7</v>
      </c>
      <c r="W584" s="86">
        <v>4</v>
      </c>
      <c r="X584" s="86"/>
      <c r="Y584" s="86"/>
      <c r="Z584" s="86"/>
      <c r="AA584" s="86"/>
      <c r="AB584" s="87"/>
      <c r="AC584" s="87"/>
      <c r="AD584" s="87"/>
      <c r="AE584" s="87"/>
      <c r="AF584" s="87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</row>
    <row r="585" spans="1:42" x14ac:dyDescent="0.2">
      <c r="A585" s="86">
        <v>476</v>
      </c>
      <c r="B585" s="86">
        <v>10</v>
      </c>
      <c r="C585" s="86" t="s">
        <v>205</v>
      </c>
      <c r="D585" s="86">
        <v>55</v>
      </c>
      <c r="E585" s="86">
        <v>926.05</v>
      </c>
      <c r="F585" s="86">
        <v>8</v>
      </c>
      <c r="G585" s="86">
        <v>2017</v>
      </c>
      <c r="H585" s="86" t="s">
        <v>130</v>
      </c>
      <c r="I585" s="86">
        <v>28</v>
      </c>
      <c r="J585" s="86">
        <v>35</v>
      </c>
      <c r="K585" s="86">
        <v>34</v>
      </c>
      <c r="L585" s="86">
        <v>34</v>
      </c>
      <c r="M585" s="86">
        <v>37</v>
      </c>
      <c r="N585" s="86">
        <v>29</v>
      </c>
      <c r="O585" s="86">
        <v>36</v>
      </c>
      <c r="P585" s="86">
        <v>23</v>
      </c>
      <c r="Q585" s="86">
        <v>36</v>
      </c>
      <c r="R585" s="86">
        <v>31</v>
      </c>
      <c r="S585" s="86">
        <v>14</v>
      </c>
      <c r="T585" s="86">
        <v>25</v>
      </c>
      <c r="U585" s="86">
        <v>29</v>
      </c>
      <c r="V585" s="86">
        <v>18</v>
      </c>
      <c r="W585" s="86">
        <v>12</v>
      </c>
      <c r="X585" s="86"/>
      <c r="Y585" s="86"/>
      <c r="Z585" s="86"/>
      <c r="AA585" s="86"/>
      <c r="AB585" s="87"/>
      <c r="AC585" s="87"/>
      <c r="AD585" s="87"/>
      <c r="AE585" s="87"/>
      <c r="AF585" s="87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</row>
    <row r="586" spans="1:42" x14ac:dyDescent="0.2">
      <c r="A586" s="86">
        <v>476</v>
      </c>
      <c r="B586" s="86">
        <v>10</v>
      </c>
      <c r="C586" s="86" t="s">
        <v>205</v>
      </c>
      <c r="D586" s="86">
        <v>55</v>
      </c>
      <c r="E586" s="86">
        <v>926.05</v>
      </c>
      <c r="F586" s="86">
        <v>8</v>
      </c>
      <c r="G586" s="86">
        <v>2017</v>
      </c>
      <c r="H586" s="86" t="s">
        <v>245</v>
      </c>
      <c r="I586" s="86">
        <v>12</v>
      </c>
      <c r="J586" s="86">
        <v>16</v>
      </c>
      <c r="K586" s="86">
        <v>15</v>
      </c>
      <c r="L586" s="86">
        <v>15</v>
      </c>
      <c r="M586" s="86">
        <v>15</v>
      </c>
      <c r="N586" s="86">
        <v>14</v>
      </c>
      <c r="O586" s="86">
        <v>16</v>
      </c>
      <c r="P586" s="86">
        <v>12</v>
      </c>
      <c r="Q586" s="86">
        <v>15</v>
      </c>
      <c r="R586" s="86">
        <v>14</v>
      </c>
      <c r="S586" s="86">
        <v>7</v>
      </c>
      <c r="T586" s="86">
        <v>14</v>
      </c>
      <c r="U586" s="86">
        <v>15</v>
      </c>
      <c r="V586" s="86">
        <v>10</v>
      </c>
      <c r="W586" s="86">
        <v>6</v>
      </c>
      <c r="X586" s="86"/>
      <c r="Y586" s="86"/>
      <c r="Z586" s="86"/>
      <c r="AA586" s="86"/>
      <c r="AB586" s="87"/>
      <c r="AC586" s="87"/>
      <c r="AD586" s="87"/>
      <c r="AE586" s="87"/>
      <c r="AF586" s="87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</row>
    <row r="587" spans="1:42" x14ac:dyDescent="0.2">
      <c r="A587" s="86">
        <v>479</v>
      </c>
      <c r="B587" s="86">
        <v>9</v>
      </c>
      <c r="C587" s="86" t="s">
        <v>87</v>
      </c>
      <c r="D587" s="86">
        <v>55</v>
      </c>
      <c r="E587" s="86">
        <v>926.05</v>
      </c>
      <c r="F587" s="86">
        <v>8</v>
      </c>
      <c r="G587" s="86">
        <v>2017</v>
      </c>
      <c r="H587" s="123" t="s">
        <v>133</v>
      </c>
      <c r="I587" s="123">
        <v>11</v>
      </c>
      <c r="J587" s="123">
        <v>15</v>
      </c>
      <c r="K587" s="123">
        <v>15</v>
      </c>
      <c r="L587" s="123">
        <v>10</v>
      </c>
      <c r="M587" s="123">
        <v>8</v>
      </c>
      <c r="N587" s="123">
        <v>6</v>
      </c>
      <c r="O587" s="123">
        <v>14</v>
      </c>
      <c r="P587" s="123">
        <v>9</v>
      </c>
      <c r="Q587" s="123">
        <v>13</v>
      </c>
      <c r="R587" s="123">
        <v>14</v>
      </c>
      <c r="S587" s="123">
        <v>9</v>
      </c>
      <c r="T587" s="123">
        <v>5</v>
      </c>
      <c r="U587" s="123">
        <v>7</v>
      </c>
      <c r="V587" s="123">
        <v>11</v>
      </c>
      <c r="W587" s="123">
        <v>7</v>
      </c>
      <c r="X587" s="123">
        <v>4</v>
      </c>
      <c r="Y587" s="123">
        <v>2</v>
      </c>
      <c r="Z587" s="123"/>
      <c r="AA587" s="123"/>
      <c r="AB587" s="87"/>
      <c r="AC587" s="87"/>
      <c r="AD587" s="87"/>
      <c r="AE587" s="87"/>
      <c r="AF587" s="87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</row>
    <row r="588" spans="1:42" x14ac:dyDescent="0.2">
      <c r="A588" s="86">
        <v>479</v>
      </c>
      <c r="B588" s="86">
        <v>9</v>
      </c>
      <c r="C588" s="86" t="s">
        <v>87</v>
      </c>
      <c r="D588" s="86">
        <v>55</v>
      </c>
      <c r="E588" s="86">
        <v>926.05</v>
      </c>
      <c r="F588" s="86">
        <v>8</v>
      </c>
      <c r="G588" s="86">
        <v>2017</v>
      </c>
      <c r="H588" s="123" t="s">
        <v>130</v>
      </c>
      <c r="I588" s="123">
        <v>26</v>
      </c>
      <c r="J588" s="123">
        <v>34</v>
      </c>
      <c r="K588" s="123">
        <v>30</v>
      </c>
      <c r="L588" s="123">
        <v>27</v>
      </c>
      <c r="M588" s="123">
        <v>22</v>
      </c>
      <c r="N588" s="123">
        <v>17</v>
      </c>
      <c r="O588" s="123">
        <v>34</v>
      </c>
      <c r="P588" s="123">
        <v>26</v>
      </c>
      <c r="Q588" s="123">
        <v>33</v>
      </c>
      <c r="R588" s="123">
        <v>34</v>
      </c>
      <c r="S588" s="123">
        <v>26</v>
      </c>
      <c r="T588" s="123">
        <v>15</v>
      </c>
      <c r="U588" s="123">
        <v>21</v>
      </c>
      <c r="V588" s="123">
        <v>30</v>
      </c>
      <c r="W588" s="123">
        <v>18</v>
      </c>
      <c r="X588" s="123">
        <v>11</v>
      </c>
      <c r="Y588" s="123">
        <v>9</v>
      </c>
      <c r="Z588" s="123"/>
      <c r="AA588" s="123"/>
      <c r="AB588" s="87"/>
      <c r="AC588" s="87"/>
      <c r="AD588" s="87"/>
      <c r="AE588" s="87"/>
      <c r="AF588" s="87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</row>
    <row r="589" spans="1:42" x14ac:dyDescent="0.2">
      <c r="A589" s="86">
        <v>479</v>
      </c>
      <c r="B589" s="86">
        <v>9</v>
      </c>
      <c r="C589" s="86" t="s">
        <v>87</v>
      </c>
      <c r="D589" s="86">
        <v>55</v>
      </c>
      <c r="E589" s="86">
        <v>926.05</v>
      </c>
      <c r="F589" s="86">
        <v>8</v>
      </c>
      <c r="G589" s="86">
        <v>2017</v>
      </c>
      <c r="H589" s="123" t="s">
        <v>245</v>
      </c>
      <c r="I589" s="123">
        <v>10</v>
      </c>
      <c r="J589" s="123">
        <v>15</v>
      </c>
      <c r="K589" s="123">
        <v>13</v>
      </c>
      <c r="L589" s="123">
        <v>14</v>
      </c>
      <c r="M589" s="123">
        <v>10</v>
      </c>
      <c r="N589" s="123">
        <v>7</v>
      </c>
      <c r="O589" s="123">
        <v>15</v>
      </c>
      <c r="P589" s="123">
        <v>12</v>
      </c>
      <c r="Q589" s="123">
        <v>15</v>
      </c>
      <c r="R589" s="123">
        <v>15</v>
      </c>
      <c r="S589" s="123">
        <v>11</v>
      </c>
      <c r="T589" s="123">
        <v>8</v>
      </c>
      <c r="U589" s="123">
        <v>11</v>
      </c>
      <c r="V589" s="123">
        <v>15</v>
      </c>
      <c r="W589" s="123">
        <v>9</v>
      </c>
      <c r="X589" s="123">
        <v>6</v>
      </c>
      <c r="Y589" s="123">
        <v>4</v>
      </c>
      <c r="Z589" s="123"/>
      <c r="AA589" s="123"/>
      <c r="AB589" s="87"/>
      <c r="AC589" s="87"/>
      <c r="AD589" s="87"/>
      <c r="AE589" s="87"/>
      <c r="AF589" s="87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</row>
    <row r="590" spans="1:42" x14ac:dyDescent="0.2">
      <c r="A590" s="86">
        <v>483</v>
      </c>
      <c r="B590" s="86">
        <v>9</v>
      </c>
      <c r="C590" s="86" t="s">
        <v>87</v>
      </c>
      <c r="D590" s="86">
        <v>55</v>
      </c>
      <c r="E590" s="86">
        <v>926.05</v>
      </c>
      <c r="F590" s="86">
        <v>9</v>
      </c>
      <c r="G590" s="86">
        <v>2017</v>
      </c>
      <c r="H590" s="86" t="s">
        <v>133</v>
      </c>
      <c r="I590" s="86">
        <v>15</v>
      </c>
      <c r="J590" s="86">
        <v>11</v>
      </c>
      <c r="K590" s="86">
        <v>12</v>
      </c>
      <c r="L590" s="86">
        <v>11</v>
      </c>
      <c r="M590" s="86">
        <v>9</v>
      </c>
      <c r="N590" s="86">
        <v>14</v>
      </c>
      <c r="O590" s="86">
        <v>8</v>
      </c>
      <c r="P590" s="86">
        <v>10</v>
      </c>
      <c r="Q590" s="86">
        <v>13</v>
      </c>
      <c r="R590" s="86">
        <v>14</v>
      </c>
      <c r="S590" s="86">
        <v>12</v>
      </c>
      <c r="T590" s="86">
        <v>13</v>
      </c>
      <c r="U590" s="86">
        <v>8</v>
      </c>
      <c r="V590" s="86">
        <v>8</v>
      </c>
      <c r="W590" s="86">
        <v>6</v>
      </c>
      <c r="X590" s="86">
        <v>5</v>
      </c>
      <c r="Y590" s="86">
        <v>4</v>
      </c>
      <c r="Z590" s="86"/>
      <c r="AA590" s="86"/>
      <c r="AB590" s="87"/>
      <c r="AC590" s="87"/>
      <c r="AD590" s="87"/>
      <c r="AE590" s="87"/>
      <c r="AF590" s="87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</row>
    <row r="591" spans="1:42" x14ac:dyDescent="0.2">
      <c r="A591" s="86">
        <v>483</v>
      </c>
      <c r="B591" s="86">
        <v>9</v>
      </c>
      <c r="C591" s="86" t="s">
        <v>87</v>
      </c>
      <c r="D591" s="86">
        <v>55</v>
      </c>
      <c r="E591" s="86">
        <v>926.05</v>
      </c>
      <c r="F591" s="86">
        <v>9</v>
      </c>
      <c r="G591" s="86">
        <v>2017</v>
      </c>
      <c r="H591" s="86" t="s">
        <v>130</v>
      </c>
      <c r="I591" s="86">
        <v>39</v>
      </c>
      <c r="J591" s="86">
        <v>32</v>
      </c>
      <c r="K591" s="86">
        <v>34</v>
      </c>
      <c r="L591" s="86">
        <v>30</v>
      </c>
      <c r="M591" s="86">
        <v>31</v>
      </c>
      <c r="N591" s="86">
        <v>37</v>
      </c>
      <c r="O591" s="86">
        <v>21</v>
      </c>
      <c r="P591" s="86">
        <v>28</v>
      </c>
      <c r="Q591" s="86">
        <v>35</v>
      </c>
      <c r="R591" s="86">
        <v>39</v>
      </c>
      <c r="S591" s="86">
        <v>31</v>
      </c>
      <c r="T591" s="86">
        <v>35</v>
      </c>
      <c r="U591" s="86">
        <v>26</v>
      </c>
      <c r="V591" s="86">
        <v>24</v>
      </c>
      <c r="W591" s="86">
        <v>17</v>
      </c>
      <c r="X591" s="86">
        <v>14</v>
      </c>
      <c r="Y591" s="86">
        <v>12</v>
      </c>
      <c r="Z591" s="86"/>
      <c r="AA591" s="86"/>
      <c r="AB591" s="87"/>
      <c r="AC591" s="87"/>
      <c r="AD591" s="87"/>
      <c r="AE591" s="87"/>
      <c r="AF591" s="87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</row>
    <row r="592" spans="1:42" x14ac:dyDescent="0.2">
      <c r="A592" s="86">
        <v>483</v>
      </c>
      <c r="B592" s="86">
        <v>9</v>
      </c>
      <c r="C592" s="86" t="s">
        <v>87</v>
      </c>
      <c r="D592" s="86">
        <v>55</v>
      </c>
      <c r="E592" s="86">
        <v>926.05</v>
      </c>
      <c r="F592" s="86">
        <v>9</v>
      </c>
      <c r="G592" s="86">
        <v>2017</v>
      </c>
      <c r="H592" s="86" t="s">
        <v>245</v>
      </c>
      <c r="I592" s="86">
        <v>19</v>
      </c>
      <c r="J592" s="86">
        <v>16</v>
      </c>
      <c r="K592" s="86">
        <v>18</v>
      </c>
      <c r="L592" s="86">
        <v>18</v>
      </c>
      <c r="M592" s="86">
        <v>15</v>
      </c>
      <c r="N592" s="86">
        <v>18</v>
      </c>
      <c r="O592" s="86">
        <v>11</v>
      </c>
      <c r="P592" s="86">
        <v>17</v>
      </c>
      <c r="Q592" s="86">
        <v>20</v>
      </c>
      <c r="R592" s="86">
        <v>19</v>
      </c>
      <c r="S592" s="86">
        <v>18</v>
      </c>
      <c r="T592" s="86">
        <v>18</v>
      </c>
      <c r="U592" s="86">
        <v>12</v>
      </c>
      <c r="V592" s="86">
        <v>13</v>
      </c>
      <c r="W592" s="86">
        <v>9</v>
      </c>
      <c r="X592" s="86">
        <v>8</v>
      </c>
      <c r="Y592" s="86">
        <v>6</v>
      </c>
      <c r="Z592" s="86"/>
      <c r="AA592" s="86"/>
      <c r="AB592" s="87"/>
      <c r="AC592" s="87"/>
      <c r="AD592" s="87"/>
      <c r="AE592" s="87"/>
      <c r="AF592" s="87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</row>
    <row r="593" spans="1:42" x14ac:dyDescent="0.2">
      <c r="A593" s="86">
        <v>489</v>
      </c>
      <c r="B593" s="86">
        <v>10</v>
      </c>
      <c r="C593" s="86" t="s">
        <v>205</v>
      </c>
      <c r="D593" s="86">
        <v>55</v>
      </c>
      <c r="E593" s="86">
        <v>926.05</v>
      </c>
      <c r="F593" s="86">
        <v>9</v>
      </c>
      <c r="G593" s="86">
        <v>2017</v>
      </c>
      <c r="H593" s="123" t="s">
        <v>133</v>
      </c>
      <c r="I593" s="123">
        <v>13</v>
      </c>
      <c r="J593" s="123">
        <v>13</v>
      </c>
      <c r="K593" s="123">
        <v>14</v>
      </c>
      <c r="L593" s="123">
        <v>5</v>
      </c>
      <c r="M593" s="123">
        <v>9</v>
      </c>
      <c r="N593" s="123">
        <v>6</v>
      </c>
      <c r="O593" s="123">
        <v>9</v>
      </c>
      <c r="P593" s="123">
        <v>14</v>
      </c>
      <c r="Q593" s="123">
        <v>12</v>
      </c>
      <c r="R593" s="123">
        <v>12</v>
      </c>
      <c r="S593" s="123">
        <v>13</v>
      </c>
      <c r="T593" s="123">
        <v>12</v>
      </c>
      <c r="U593" s="123">
        <v>13</v>
      </c>
      <c r="V593" s="123">
        <v>8</v>
      </c>
      <c r="W593" s="123">
        <v>4</v>
      </c>
      <c r="X593" s="123">
        <v>1</v>
      </c>
      <c r="Y593" s="123">
        <v>11</v>
      </c>
      <c r="Z593" s="123"/>
      <c r="AA593" s="123"/>
      <c r="AB593" s="87"/>
      <c r="AC593" s="87"/>
      <c r="AD593" s="87"/>
      <c r="AE593" s="87"/>
      <c r="AF593" s="87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</row>
    <row r="594" spans="1:42" x14ac:dyDescent="0.2">
      <c r="A594" s="86">
        <v>489</v>
      </c>
      <c r="B594" s="86">
        <v>10</v>
      </c>
      <c r="C594" s="86" t="s">
        <v>205</v>
      </c>
      <c r="D594" s="86">
        <v>55</v>
      </c>
      <c r="E594" s="86">
        <v>926.05</v>
      </c>
      <c r="F594" s="86">
        <v>9</v>
      </c>
      <c r="G594" s="86">
        <v>2017</v>
      </c>
      <c r="H594" s="123" t="s">
        <v>130</v>
      </c>
      <c r="I594" s="123">
        <v>35</v>
      </c>
      <c r="J594" s="123">
        <v>32</v>
      </c>
      <c r="K594" s="123">
        <v>33</v>
      </c>
      <c r="L594" s="123">
        <v>17</v>
      </c>
      <c r="M594" s="123">
        <v>24</v>
      </c>
      <c r="N594" s="123">
        <v>15</v>
      </c>
      <c r="O594" s="123">
        <v>24</v>
      </c>
      <c r="P594" s="123">
        <v>36</v>
      </c>
      <c r="Q594" s="123">
        <v>29</v>
      </c>
      <c r="R594" s="123">
        <v>32</v>
      </c>
      <c r="S594" s="123">
        <v>34</v>
      </c>
      <c r="T594" s="123">
        <v>29</v>
      </c>
      <c r="U594" s="123">
        <v>35</v>
      </c>
      <c r="V594" s="123">
        <v>24</v>
      </c>
      <c r="W594" s="123">
        <v>16</v>
      </c>
      <c r="X594" s="123">
        <v>8</v>
      </c>
      <c r="Y594" s="123">
        <v>29</v>
      </c>
      <c r="Z594" s="123"/>
      <c r="AA594" s="123"/>
      <c r="AB594" s="87"/>
      <c r="AC594" s="87"/>
      <c r="AD594" s="87"/>
      <c r="AE594" s="87"/>
      <c r="AF594" s="87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</row>
    <row r="595" spans="1:42" x14ac:dyDescent="0.2">
      <c r="A595" s="86">
        <v>489</v>
      </c>
      <c r="B595" s="86">
        <v>10</v>
      </c>
      <c r="C595" s="86" t="s">
        <v>205</v>
      </c>
      <c r="D595" s="86">
        <v>55</v>
      </c>
      <c r="E595" s="86">
        <v>926.05</v>
      </c>
      <c r="F595" s="86">
        <v>9</v>
      </c>
      <c r="G595" s="86">
        <v>2017</v>
      </c>
      <c r="H595" s="123" t="s">
        <v>245</v>
      </c>
      <c r="I595" s="123">
        <v>17</v>
      </c>
      <c r="J595" s="123">
        <v>15</v>
      </c>
      <c r="K595" s="123">
        <v>15</v>
      </c>
      <c r="L595" s="123">
        <v>9</v>
      </c>
      <c r="M595" s="123">
        <v>13</v>
      </c>
      <c r="N595" s="123"/>
      <c r="O595" s="123">
        <v>12</v>
      </c>
      <c r="P595" s="123">
        <v>16</v>
      </c>
      <c r="Q595" s="123">
        <v>14</v>
      </c>
      <c r="R595" s="123">
        <v>16</v>
      </c>
      <c r="S595" s="123">
        <v>16</v>
      </c>
      <c r="T595" s="123">
        <v>15</v>
      </c>
      <c r="U595" s="123">
        <v>16</v>
      </c>
      <c r="V595" s="123">
        <v>12</v>
      </c>
      <c r="W595" s="123">
        <v>8</v>
      </c>
      <c r="X595" s="123">
        <v>4</v>
      </c>
      <c r="Y595" s="123">
        <v>15</v>
      </c>
      <c r="Z595" s="123"/>
      <c r="AA595" s="123"/>
      <c r="AB595" s="87"/>
      <c r="AC595" s="87"/>
      <c r="AD595" s="87"/>
      <c r="AE595" s="87"/>
      <c r="AF595" s="87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</row>
    <row r="596" spans="1:42" x14ac:dyDescent="0.2">
      <c r="A596" s="86">
        <v>493</v>
      </c>
      <c r="B596" s="86">
        <v>10</v>
      </c>
      <c r="C596" s="86" t="s">
        <v>205</v>
      </c>
      <c r="D596" s="86">
        <v>55</v>
      </c>
      <c r="E596" s="86">
        <v>926.05</v>
      </c>
      <c r="F596" s="86">
        <v>10</v>
      </c>
      <c r="G596" s="86">
        <v>2017</v>
      </c>
      <c r="H596" s="86" t="s">
        <v>133</v>
      </c>
      <c r="I596" s="86">
        <v>3</v>
      </c>
      <c r="J596" s="86">
        <v>11</v>
      </c>
      <c r="K596" s="86">
        <v>10</v>
      </c>
      <c r="L596" s="86">
        <v>12</v>
      </c>
      <c r="M596" s="86">
        <v>5</v>
      </c>
      <c r="N596" s="86">
        <v>9</v>
      </c>
      <c r="O596" s="86">
        <v>13</v>
      </c>
      <c r="P596" s="86">
        <v>12</v>
      </c>
      <c r="Q596" s="86">
        <v>13</v>
      </c>
      <c r="R596" s="86">
        <v>11</v>
      </c>
      <c r="S596" s="86">
        <v>7</v>
      </c>
      <c r="T596" s="86">
        <v>10</v>
      </c>
      <c r="U596" s="86">
        <v>5</v>
      </c>
      <c r="V596" s="86">
        <v>2</v>
      </c>
      <c r="W596" s="86">
        <v>5</v>
      </c>
      <c r="X596" s="86">
        <v>3</v>
      </c>
      <c r="Y596" s="86"/>
      <c r="Z596" s="86"/>
      <c r="AA596" s="86"/>
      <c r="AB596" s="87"/>
      <c r="AC596" s="87"/>
      <c r="AD596" s="87"/>
      <c r="AE596" s="87"/>
      <c r="AF596" s="87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</row>
    <row r="597" spans="1:42" x14ac:dyDescent="0.2">
      <c r="A597" s="86">
        <v>493</v>
      </c>
      <c r="B597" s="86">
        <v>10</v>
      </c>
      <c r="C597" s="86" t="s">
        <v>205</v>
      </c>
      <c r="D597" s="86">
        <v>55</v>
      </c>
      <c r="E597" s="86">
        <v>926.05</v>
      </c>
      <c r="F597" s="86">
        <v>10</v>
      </c>
      <c r="G597" s="86">
        <v>2017</v>
      </c>
      <c r="H597" s="86" t="s">
        <v>130</v>
      </c>
      <c r="I597" s="86">
        <v>10</v>
      </c>
      <c r="J597" s="86">
        <v>32</v>
      </c>
      <c r="K597" s="86">
        <v>29</v>
      </c>
      <c r="L597" s="86">
        <v>35</v>
      </c>
      <c r="M597" s="86">
        <v>17</v>
      </c>
      <c r="N597" s="86">
        <v>24</v>
      </c>
      <c r="O597" s="86">
        <v>35</v>
      </c>
      <c r="P597" s="86">
        <v>32</v>
      </c>
      <c r="Q597" s="86">
        <v>34</v>
      </c>
      <c r="R597" s="86">
        <v>30</v>
      </c>
      <c r="S597" s="86">
        <v>22</v>
      </c>
      <c r="T597" s="86">
        <v>27</v>
      </c>
      <c r="U597" s="86">
        <v>18</v>
      </c>
      <c r="V597" s="86">
        <v>10</v>
      </c>
      <c r="W597" s="86">
        <v>20</v>
      </c>
      <c r="X597" s="86">
        <v>13</v>
      </c>
      <c r="Y597" s="86"/>
      <c r="Z597" s="86"/>
      <c r="AA597" s="86"/>
      <c r="AB597" s="87"/>
      <c r="AC597" s="87"/>
      <c r="AD597" s="87"/>
      <c r="AE597" s="87"/>
      <c r="AF597" s="87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</row>
    <row r="598" spans="1:42" x14ac:dyDescent="0.2">
      <c r="A598" s="86">
        <v>493</v>
      </c>
      <c r="B598" s="86">
        <v>10</v>
      </c>
      <c r="C598" s="86" t="s">
        <v>205</v>
      </c>
      <c r="D598" s="86">
        <v>55</v>
      </c>
      <c r="E598" s="86">
        <v>926.05</v>
      </c>
      <c r="F598" s="86">
        <v>10</v>
      </c>
      <c r="G598" s="86">
        <v>2017</v>
      </c>
      <c r="H598" s="86" t="s">
        <v>245</v>
      </c>
      <c r="I598" s="86">
        <v>6</v>
      </c>
      <c r="J598" s="86">
        <v>18</v>
      </c>
      <c r="K598" s="86">
        <v>15</v>
      </c>
      <c r="L598" s="86">
        <v>19</v>
      </c>
      <c r="M598" s="86">
        <v>9</v>
      </c>
      <c r="N598" s="86">
        <v>13</v>
      </c>
      <c r="O598" s="86">
        <v>17</v>
      </c>
      <c r="P598" s="86">
        <v>18</v>
      </c>
      <c r="Q598" s="86">
        <v>18</v>
      </c>
      <c r="R598" s="86">
        <v>16</v>
      </c>
      <c r="S598" s="86">
        <v>11</v>
      </c>
      <c r="T598" s="86">
        <v>14</v>
      </c>
      <c r="U598" s="86">
        <v>10</v>
      </c>
      <c r="V598" s="86">
        <v>6</v>
      </c>
      <c r="W598" s="86">
        <v>12</v>
      </c>
      <c r="X598" s="86">
        <v>6</v>
      </c>
      <c r="Y598" s="86"/>
      <c r="Z598" s="86"/>
      <c r="AA598" s="86"/>
      <c r="AB598" s="87"/>
      <c r="AC598" s="87"/>
      <c r="AD598" s="87"/>
      <c r="AE598" s="87"/>
      <c r="AF598" s="87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</row>
    <row r="599" spans="1:42" x14ac:dyDescent="0.2">
      <c r="A599" s="86">
        <v>500</v>
      </c>
      <c r="B599" s="86">
        <v>9</v>
      </c>
      <c r="C599" s="86" t="s">
        <v>87</v>
      </c>
      <c r="D599" s="86">
        <v>55</v>
      </c>
      <c r="E599" s="86">
        <v>926.05</v>
      </c>
      <c r="F599" s="86">
        <v>10</v>
      </c>
      <c r="G599" s="86">
        <v>2017</v>
      </c>
      <c r="H599" s="123" t="s">
        <v>133</v>
      </c>
      <c r="I599" s="123">
        <v>12</v>
      </c>
      <c r="J599" s="123">
        <v>11</v>
      </c>
      <c r="K599" s="123">
        <v>12</v>
      </c>
      <c r="L599" s="123">
        <v>10</v>
      </c>
      <c r="M599" s="123">
        <v>12</v>
      </c>
      <c r="N599" s="123">
        <v>8</v>
      </c>
      <c r="O599" s="123">
        <v>7</v>
      </c>
      <c r="P599" s="123">
        <v>5</v>
      </c>
      <c r="Q599" s="123">
        <v>10</v>
      </c>
      <c r="R599" s="123">
        <v>14</v>
      </c>
      <c r="S599" s="123">
        <v>11</v>
      </c>
      <c r="T599" s="123">
        <v>7</v>
      </c>
      <c r="U599" s="123">
        <v>13</v>
      </c>
      <c r="V599" s="123">
        <v>6</v>
      </c>
      <c r="W599" s="123">
        <v>4</v>
      </c>
      <c r="X599" s="123"/>
      <c r="Y599" s="123"/>
      <c r="Z599" s="123"/>
      <c r="AA599" s="123"/>
      <c r="AB599" s="87"/>
      <c r="AC599" s="87"/>
      <c r="AD599" s="87"/>
      <c r="AE599" s="87"/>
      <c r="AF599" s="87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</row>
    <row r="600" spans="1:42" x14ac:dyDescent="0.2">
      <c r="A600" s="86">
        <v>500</v>
      </c>
      <c r="B600" s="86">
        <v>9</v>
      </c>
      <c r="C600" s="86" t="s">
        <v>87</v>
      </c>
      <c r="D600" s="86">
        <v>55</v>
      </c>
      <c r="E600" s="86">
        <v>926.05</v>
      </c>
      <c r="F600" s="86">
        <v>10</v>
      </c>
      <c r="G600" s="86">
        <v>2017</v>
      </c>
      <c r="H600" s="123" t="s">
        <v>130</v>
      </c>
      <c r="I600" s="123">
        <v>32</v>
      </c>
      <c r="J600" s="123">
        <v>29</v>
      </c>
      <c r="K600" s="123">
        <v>31</v>
      </c>
      <c r="L600" s="123">
        <v>26</v>
      </c>
      <c r="M600" s="123">
        <v>31</v>
      </c>
      <c r="N600" s="123">
        <v>23</v>
      </c>
      <c r="O600" s="123">
        <v>19</v>
      </c>
      <c r="P600" s="123">
        <v>15</v>
      </c>
      <c r="Q600" s="123">
        <v>27</v>
      </c>
      <c r="R600" s="123">
        <v>33</v>
      </c>
      <c r="S600" s="123">
        <v>30</v>
      </c>
      <c r="T600" s="123">
        <v>20</v>
      </c>
      <c r="U600" s="123">
        <v>29</v>
      </c>
      <c r="V600" s="123">
        <v>16</v>
      </c>
      <c r="W600" s="123">
        <v>12</v>
      </c>
      <c r="X600" s="123"/>
      <c r="Y600" s="123"/>
      <c r="Z600" s="123"/>
      <c r="AA600" s="123"/>
      <c r="AB600" s="87"/>
      <c r="AC600" s="87"/>
      <c r="AD600" s="87"/>
      <c r="AE600" s="87"/>
      <c r="AF600" s="87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</row>
    <row r="601" spans="1:42" x14ac:dyDescent="0.2">
      <c r="A601" s="86">
        <v>500</v>
      </c>
      <c r="B601" s="86">
        <v>9</v>
      </c>
      <c r="C601" s="86" t="s">
        <v>87</v>
      </c>
      <c r="D601" s="86">
        <v>55</v>
      </c>
      <c r="E601" s="86">
        <v>926.05</v>
      </c>
      <c r="F601" s="86">
        <v>10</v>
      </c>
      <c r="G601" s="86">
        <v>2017</v>
      </c>
      <c r="H601" s="123" t="s">
        <v>245</v>
      </c>
      <c r="I601" s="123">
        <v>15</v>
      </c>
      <c r="J601" s="123">
        <v>12</v>
      </c>
      <c r="K601" s="123">
        <v>14</v>
      </c>
      <c r="L601" s="123">
        <v>10</v>
      </c>
      <c r="M601" s="123">
        <v>13</v>
      </c>
      <c r="N601" s="123">
        <v>12</v>
      </c>
      <c r="O601" s="123">
        <v>8</v>
      </c>
      <c r="P601" s="123">
        <v>8</v>
      </c>
      <c r="Q601" s="123">
        <v>14</v>
      </c>
      <c r="R601" s="123">
        <v>14</v>
      </c>
      <c r="S601" s="123">
        <v>15</v>
      </c>
      <c r="T601" s="123">
        <v>10</v>
      </c>
      <c r="U601" s="123">
        <v>11</v>
      </c>
      <c r="V601" s="123">
        <v>5</v>
      </c>
      <c r="W601" s="123">
        <v>6</v>
      </c>
      <c r="X601" s="123"/>
      <c r="Y601" s="123"/>
      <c r="Z601" s="123"/>
      <c r="AA601" s="123"/>
      <c r="AB601" s="87"/>
      <c r="AC601" s="87"/>
      <c r="AD601" s="87"/>
      <c r="AE601" s="87"/>
      <c r="AF601" s="87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</row>
    <row r="602" spans="1:42" x14ac:dyDescent="0.2">
      <c r="A602" s="86">
        <v>506</v>
      </c>
      <c r="B602" s="86">
        <v>9</v>
      </c>
      <c r="C602" s="86" t="s">
        <v>87</v>
      </c>
      <c r="D602" s="86">
        <v>55</v>
      </c>
      <c r="E602" s="86">
        <v>926.05</v>
      </c>
      <c r="F602" s="86">
        <v>11</v>
      </c>
      <c r="G602" s="86">
        <v>2017</v>
      </c>
      <c r="H602" s="86" t="s">
        <v>133</v>
      </c>
      <c r="I602" s="86">
        <v>14</v>
      </c>
      <c r="J602" s="86">
        <v>9</v>
      </c>
      <c r="K602" s="86">
        <v>9</v>
      </c>
      <c r="L602" s="86">
        <v>13</v>
      </c>
      <c r="M602" s="86">
        <v>15</v>
      </c>
      <c r="N602" s="86">
        <v>12</v>
      </c>
      <c r="O602" s="86">
        <v>6</v>
      </c>
      <c r="P602" s="86">
        <v>11</v>
      </c>
      <c r="Q602" s="86">
        <v>4</v>
      </c>
      <c r="R602" s="86">
        <v>6</v>
      </c>
      <c r="S602" s="86">
        <v>12</v>
      </c>
      <c r="T602" s="86">
        <v>3</v>
      </c>
      <c r="U602" s="86">
        <v>11</v>
      </c>
      <c r="V602" s="86"/>
      <c r="W602" s="86"/>
      <c r="X602" s="86"/>
      <c r="Y602" s="86"/>
      <c r="Z602" s="86"/>
      <c r="AA602" s="86"/>
      <c r="AB602" s="87"/>
      <c r="AC602" s="87"/>
      <c r="AD602" s="87"/>
      <c r="AE602" s="87"/>
      <c r="AF602" s="87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</row>
    <row r="603" spans="1:42" x14ac:dyDescent="0.2">
      <c r="A603" s="86">
        <v>506</v>
      </c>
      <c r="B603" s="86">
        <v>9</v>
      </c>
      <c r="C603" s="86" t="s">
        <v>87</v>
      </c>
      <c r="D603" s="86">
        <v>55</v>
      </c>
      <c r="E603" s="86">
        <v>926.05</v>
      </c>
      <c r="F603" s="86">
        <v>11</v>
      </c>
      <c r="G603" s="86">
        <v>2017</v>
      </c>
      <c r="H603" s="86" t="s">
        <v>130</v>
      </c>
      <c r="I603" s="86">
        <v>36</v>
      </c>
      <c r="J603" s="86">
        <v>24</v>
      </c>
      <c r="K603" s="86">
        <v>27</v>
      </c>
      <c r="L603" s="86">
        <v>33</v>
      </c>
      <c r="M603" s="86">
        <v>36</v>
      </c>
      <c r="N603" s="86">
        <v>34</v>
      </c>
      <c r="O603" s="86">
        <v>20</v>
      </c>
      <c r="P603" s="86">
        <v>28</v>
      </c>
      <c r="Q603" s="86">
        <v>15</v>
      </c>
      <c r="R603" s="86">
        <v>17</v>
      </c>
      <c r="S603" s="86">
        <v>32</v>
      </c>
      <c r="T603" s="86">
        <v>11</v>
      </c>
      <c r="U603" s="86">
        <v>29</v>
      </c>
      <c r="V603" s="86"/>
      <c r="W603" s="86"/>
      <c r="X603" s="86"/>
      <c r="Y603" s="86"/>
      <c r="Z603" s="86"/>
      <c r="AA603" s="86"/>
      <c r="AB603" s="87"/>
      <c r="AC603" s="87"/>
      <c r="AD603" s="87"/>
      <c r="AE603" s="87"/>
      <c r="AF603" s="87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</row>
    <row r="604" spans="1:42" x14ac:dyDescent="0.2">
      <c r="A604" s="86">
        <v>506</v>
      </c>
      <c r="B604" s="86">
        <v>9</v>
      </c>
      <c r="C604" s="86" t="s">
        <v>87</v>
      </c>
      <c r="D604" s="86">
        <v>55</v>
      </c>
      <c r="E604" s="86">
        <v>926.05</v>
      </c>
      <c r="F604" s="86">
        <v>11</v>
      </c>
      <c r="G604" s="86">
        <v>2017</v>
      </c>
      <c r="H604" s="86" t="s">
        <v>245</v>
      </c>
      <c r="I604" s="86">
        <v>14</v>
      </c>
      <c r="J604" s="86">
        <v>12</v>
      </c>
      <c r="K604" s="86">
        <v>13</v>
      </c>
      <c r="L604" s="86">
        <v>14</v>
      </c>
      <c r="M604" s="86">
        <v>14</v>
      </c>
      <c r="N604" s="86">
        <v>15</v>
      </c>
      <c r="O604" s="86">
        <v>8</v>
      </c>
      <c r="P604" s="86">
        <v>14</v>
      </c>
      <c r="Q604" s="86">
        <v>8</v>
      </c>
      <c r="R604" s="86">
        <v>9</v>
      </c>
      <c r="S604" s="86">
        <v>13</v>
      </c>
      <c r="T604" s="86">
        <v>5</v>
      </c>
      <c r="U604" s="86">
        <v>15</v>
      </c>
      <c r="V604" s="86"/>
      <c r="W604" s="86"/>
      <c r="X604" s="86"/>
      <c r="Y604" s="86"/>
      <c r="Z604" s="86"/>
      <c r="AA604" s="86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</row>
    <row r="605" spans="1:42" x14ac:dyDescent="0.2">
      <c r="A605" s="86">
        <v>508</v>
      </c>
      <c r="B605" s="86">
        <v>10</v>
      </c>
      <c r="C605" s="86" t="s">
        <v>205</v>
      </c>
      <c r="D605" s="86">
        <v>55</v>
      </c>
      <c r="E605" s="86">
        <v>926.05</v>
      </c>
      <c r="F605" s="86">
        <v>11</v>
      </c>
      <c r="G605" s="86">
        <v>2017</v>
      </c>
      <c r="H605" s="123" t="s">
        <v>133</v>
      </c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87"/>
      <c r="AC605" s="87"/>
      <c r="AD605" s="87"/>
      <c r="AE605" s="87"/>
      <c r="AF605" s="87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</row>
    <row r="606" spans="1:42" x14ac:dyDescent="0.2">
      <c r="A606" s="86">
        <v>508</v>
      </c>
      <c r="B606" s="86">
        <v>10</v>
      </c>
      <c r="C606" s="86" t="s">
        <v>205</v>
      </c>
      <c r="D606" s="86">
        <v>55</v>
      </c>
      <c r="E606" s="86">
        <v>926.05</v>
      </c>
      <c r="F606" s="86">
        <v>11</v>
      </c>
      <c r="G606" s="86">
        <v>2017</v>
      </c>
      <c r="H606" s="123" t="s">
        <v>130</v>
      </c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87"/>
      <c r="AC606" s="87"/>
      <c r="AD606" s="87"/>
      <c r="AE606" s="87"/>
      <c r="AF606" s="87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</row>
    <row r="607" spans="1:42" x14ac:dyDescent="0.2">
      <c r="A607" s="86">
        <v>508</v>
      </c>
      <c r="B607" s="86">
        <v>10</v>
      </c>
      <c r="C607" s="86" t="s">
        <v>205</v>
      </c>
      <c r="D607" s="86">
        <v>55</v>
      </c>
      <c r="E607" s="86">
        <v>926.05</v>
      </c>
      <c r="F607" s="86">
        <v>11</v>
      </c>
      <c r="G607" s="86">
        <v>2017</v>
      </c>
      <c r="H607" s="123" t="s">
        <v>245</v>
      </c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</row>
    <row r="608" spans="1:42" x14ac:dyDescent="0.2">
      <c r="A608" s="86">
        <v>511</v>
      </c>
      <c r="B608" s="86">
        <v>9</v>
      </c>
      <c r="C608" s="86" t="s">
        <v>87</v>
      </c>
      <c r="D608" s="86">
        <v>55</v>
      </c>
      <c r="E608" s="86">
        <v>926.05</v>
      </c>
      <c r="F608" s="86">
        <v>12</v>
      </c>
      <c r="G608" s="86">
        <v>2017</v>
      </c>
      <c r="H608" s="86" t="s">
        <v>133</v>
      </c>
      <c r="I608" s="86">
        <v>11</v>
      </c>
      <c r="J608" s="86">
        <v>5</v>
      </c>
      <c r="K608" s="86">
        <v>11</v>
      </c>
      <c r="L608" s="86">
        <v>8</v>
      </c>
      <c r="M608" s="86">
        <v>8</v>
      </c>
      <c r="N608" s="86">
        <v>12</v>
      </c>
      <c r="O608" s="86">
        <v>3</v>
      </c>
      <c r="P608" s="86">
        <v>13</v>
      </c>
      <c r="Q608" s="86">
        <v>10</v>
      </c>
      <c r="R608" s="86">
        <v>13</v>
      </c>
      <c r="S608" s="86">
        <v>14</v>
      </c>
      <c r="T608" s="86">
        <v>9</v>
      </c>
      <c r="U608" s="86">
        <v>8</v>
      </c>
      <c r="V608" s="86">
        <v>5</v>
      </c>
      <c r="W608" s="86">
        <v>4</v>
      </c>
      <c r="X608" s="86"/>
      <c r="Y608" s="86"/>
      <c r="Z608" s="86"/>
      <c r="AA608" s="86"/>
      <c r="AB608" s="87"/>
      <c r="AC608" s="87"/>
      <c r="AD608" s="87"/>
      <c r="AE608" s="87"/>
      <c r="AF608" s="87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</row>
    <row r="609" spans="1:42" x14ac:dyDescent="0.2">
      <c r="A609" s="86">
        <v>511</v>
      </c>
      <c r="B609" s="86">
        <v>9</v>
      </c>
      <c r="C609" s="86" t="s">
        <v>87</v>
      </c>
      <c r="D609" s="86">
        <v>55</v>
      </c>
      <c r="E609" s="86">
        <v>926.05</v>
      </c>
      <c r="F609" s="86">
        <v>12</v>
      </c>
      <c r="G609" s="86">
        <v>2017</v>
      </c>
      <c r="H609" s="86" t="s">
        <v>130</v>
      </c>
      <c r="I609" s="86">
        <v>34</v>
      </c>
      <c r="J609" s="86">
        <v>18</v>
      </c>
      <c r="K609" s="86">
        <v>28</v>
      </c>
      <c r="L609" s="86">
        <v>24</v>
      </c>
      <c r="M609" s="86">
        <v>28</v>
      </c>
      <c r="N609" s="86">
        <v>33</v>
      </c>
      <c r="O609" s="86">
        <v>11</v>
      </c>
      <c r="P609" s="86">
        <v>36</v>
      </c>
      <c r="Q609" s="86">
        <v>32</v>
      </c>
      <c r="R609" s="86">
        <v>33</v>
      </c>
      <c r="S609" s="86">
        <v>36</v>
      </c>
      <c r="T609" s="86">
        <v>26</v>
      </c>
      <c r="U609" s="86">
        <v>22</v>
      </c>
      <c r="V609" s="86">
        <v>17</v>
      </c>
      <c r="W609" s="86">
        <v>14</v>
      </c>
      <c r="X609" s="86"/>
      <c r="Y609" s="86"/>
      <c r="Z609" s="86"/>
      <c r="AA609" s="86"/>
      <c r="AB609" s="87"/>
      <c r="AC609" s="87"/>
      <c r="AD609" s="87"/>
      <c r="AE609" s="87"/>
      <c r="AF609" s="87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</row>
    <row r="610" spans="1:42" x14ac:dyDescent="0.2">
      <c r="A610" s="86">
        <v>511</v>
      </c>
      <c r="B610" s="86">
        <v>9</v>
      </c>
      <c r="C610" s="86" t="s">
        <v>87</v>
      </c>
      <c r="D610" s="86">
        <v>55</v>
      </c>
      <c r="E610" s="86">
        <v>926.05</v>
      </c>
      <c r="F610" s="86">
        <v>12</v>
      </c>
      <c r="G610" s="86">
        <v>2017</v>
      </c>
      <c r="H610" s="86" t="s">
        <v>245</v>
      </c>
      <c r="I610" s="86">
        <v>15</v>
      </c>
      <c r="J610" s="86">
        <v>8</v>
      </c>
      <c r="K610" s="86">
        <v>16</v>
      </c>
      <c r="L610" s="86">
        <v>11</v>
      </c>
      <c r="M610" s="86">
        <v>14</v>
      </c>
      <c r="N610" s="86">
        <v>17</v>
      </c>
      <c r="O610" s="86">
        <v>6</v>
      </c>
      <c r="P610" s="86">
        <v>15</v>
      </c>
      <c r="Q610" s="86">
        <v>17</v>
      </c>
      <c r="R610" s="86">
        <v>17</v>
      </c>
      <c r="S610" s="86">
        <v>17</v>
      </c>
      <c r="T610" s="86">
        <v>13</v>
      </c>
      <c r="U610" s="86">
        <v>13</v>
      </c>
      <c r="V610" s="86">
        <v>10</v>
      </c>
      <c r="W610" s="86">
        <v>8</v>
      </c>
      <c r="X610" s="86"/>
      <c r="Y610" s="86"/>
      <c r="Z610" s="86"/>
      <c r="AA610" s="86"/>
      <c r="AB610" s="87"/>
      <c r="AC610" s="87"/>
      <c r="AD610" s="87"/>
      <c r="AE610" s="87"/>
      <c r="AF610" s="87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</row>
    <row r="611" spans="1:42" x14ac:dyDescent="0.2">
      <c r="A611" s="86">
        <v>519</v>
      </c>
      <c r="B611" s="86">
        <v>10</v>
      </c>
      <c r="C611" s="86" t="s">
        <v>205</v>
      </c>
      <c r="D611" s="86">
        <v>55</v>
      </c>
      <c r="E611" s="86">
        <v>926.05</v>
      </c>
      <c r="F611" s="86">
        <v>12</v>
      </c>
      <c r="G611" s="86">
        <v>2017</v>
      </c>
      <c r="H611" s="123" t="s">
        <v>133</v>
      </c>
      <c r="I611" s="123">
        <v>6</v>
      </c>
      <c r="J611" s="123">
        <v>8</v>
      </c>
      <c r="K611" s="123">
        <v>11</v>
      </c>
      <c r="L611" s="123">
        <v>11</v>
      </c>
      <c r="M611" s="123">
        <v>10</v>
      </c>
      <c r="N611" s="123">
        <v>4</v>
      </c>
      <c r="O611" s="123">
        <v>9</v>
      </c>
      <c r="P611" s="123">
        <v>11</v>
      </c>
      <c r="Q611" s="123">
        <v>6</v>
      </c>
      <c r="R611" s="123">
        <v>11</v>
      </c>
      <c r="S611" s="123">
        <v>8</v>
      </c>
      <c r="T611" s="123">
        <v>11</v>
      </c>
      <c r="U611" s="123">
        <v>10</v>
      </c>
      <c r="V611" s="123">
        <v>8</v>
      </c>
      <c r="W611" s="123">
        <v>3</v>
      </c>
      <c r="X611" s="123"/>
      <c r="Y611" s="123"/>
      <c r="Z611" s="123"/>
      <c r="AA611" s="123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</row>
    <row r="612" spans="1:42" x14ac:dyDescent="0.2">
      <c r="A612" s="86">
        <v>519</v>
      </c>
      <c r="B612" s="86">
        <v>10</v>
      </c>
      <c r="C612" s="86" t="s">
        <v>205</v>
      </c>
      <c r="D612" s="86">
        <v>55</v>
      </c>
      <c r="E612" s="86">
        <v>926.05</v>
      </c>
      <c r="F612" s="86">
        <v>12</v>
      </c>
      <c r="G612" s="86">
        <v>2017</v>
      </c>
      <c r="H612" s="123" t="s">
        <v>130</v>
      </c>
      <c r="I612" s="123">
        <v>17</v>
      </c>
      <c r="J612" s="123">
        <v>24</v>
      </c>
      <c r="K612" s="123">
        <v>29</v>
      </c>
      <c r="L612" s="123">
        <v>31</v>
      </c>
      <c r="M612" s="123">
        <v>26</v>
      </c>
      <c r="N612" s="123">
        <v>14</v>
      </c>
      <c r="O612" s="123">
        <v>28</v>
      </c>
      <c r="P612" s="123">
        <v>30</v>
      </c>
      <c r="Q612" s="123">
        <v>19</v>
      </c>
      <c r="R612" s="123">
        <v>28</v>
      </c>
      <c r="S612" s="123">
        <v>23</v>
      </c>
      <c r="T612" s="123">
        <v>32</v>
      </c>
      <c r="U612" s="123">
        <v>26</v>
      </c>
      <c r="V612" s="123">
        <v>22</v>
      </c>
      <c r="W612" s="123">
        <v>10</v>
      </c>
      <c r="X612" s="123"/>
      <c r="Y612" s="123"/>
      <c r="Z612" s="123"/>
      <c r="AA612" s="123"/>
      <c r="AB612" s="87"/>
      <c r="AC612" s="87"/>
      <c r="AD612" s="87"/>
      <c r="AE612" s="87"/>
      <c r="AF612" s="87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</row>
    <row r="613" spans="1:42" x14ac:dyDescent="0.2">
      <c r="A613" s="86">
        <v>519</v>
      </c>
      <c r="B613" s="86">
        <v>10</v>
      </c>
      <c r="C613" s="86" t="s">
        <v>205</v>
      </c>
      <c r="D613" s="86">
        <v>55</v>
      </c>
      <c r="E613" s="86">
        <v>926.05</v>
      </c>
      <c r="F613" s="86">
        <v>12</v>
      </c>
      <c r="G613" s="86">
        <v>2017</v>
      </c>
      <c r="H613" s="123" t="s">
        <v>245</v>
      </c>
      <c r="I613" s="123">
        <v>9</v>
      </c>
      <c r="J613" s="123">
        <v>13</v>
      </c>
      <c r="K613" s="123">
        <v>14</v>
      </c>
      <c r="L613" s="123">
        <v>15</v>
      </c>
      <c r="M613" s="123">
        <v>13</v>
      </c>
      <c r="N613" s="123">
        <v>6</v>
      </c>
      <c r="O613" s="123">
        <v>14</v>
      </c>
      <c r="P613" s="123">
        <v>15</v>
      </c>
      <c r="Q613" s="123">
        <v>9</v>
      </c>
      <c r="R613" s="123">
        <v>15</v>
      </c>
      <c r="S613" s="123">
        <v>11</v>
      </c>
      <c r="T613" s="123">
        <v>14</v>
      </c>
      <c r="U613" s="123">
        <v>13</v>
      </c>
      <c r="V613" s="123">
        <v>12</v>
      </c>
      <c r="W613" s="123">
        <v>5</v>
      </c>
      <c r="X613" s="123"/>
      <c r="Y613" s="123"/>
      <c r="Z613" s="123"/>
      <c r="AA613" s="123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</row>
    <row r="614" spans="1:42" x14ac:dyDescent="0.2">
      <c r="A614" s="86">
        <v>527</v>
      </c>
      <c r="B614" s="86">
        <v>10</v>
      </c>
      <c r="C614" s="86" t="s">
        <v>205</v>
      </c>
      <c r="D614" s="86">
        <v>55</v>
      </c>
      <c r="E614" s="86">
        <v>926.05</v>
      </c>
      <c r="F614" s="86">
        <v>13</v>
      </c>
      <c r="G614" s="86">
        <v>2017</v>
      </c>
      <c r="H614" s="86" t="s">
        <v>133</v>
      </c>
      <c r="I614" s="86">
        <v>6</v>
      </c>
      <c r="J614" s="86">
        <v>10</v>
      </c>
      <c r="K614" s="86">
        <v>6</v>
      </c>
      <c r="L614" s="86">
        <v>9</v>
      </c>
      <c r="M614" s="86">
        <v>11</v>
      </c>
      <c r="N614" s="86">
        <v>11</v>
      </c>
      <c r="O614" s="86">
        <v>5</v>
      </c>
      <c r="P614" s="86">
        <v>9</v>
      </c>
      <c r="Q614" s="86">
        <v>2</v>
      </c>
      <c r="R614" s="86">
        <v>7</v>
      </c>
      <c r="S614" s="86">
        <v>11</v>
      </c>
      <c r="T614" s="86">
        <v>10</v>
      </c>
      <c r="U614" s="86">
        <v>11</v>
      </c>
      <c r="V614" s="86">
        <v>7</v>
      </c>
      <c r="W614" s="86">
        <v>10</v>
      </c>
      <c r="X614" s="86">
        <v>8</v>
      </c>
      <c r="Y614" s="86">
        <v>5</v>
      </c>
      <c r="Z614" s="86">
        <v>4</v>
      </c>
      <c r="AA614" s="86">
        <v>3</v>
      </c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</row>
    <row r="615" spans="1:42" x14ac:dyDescent="0.2">
      <c r="A615" s="86">
        <v>527</v>
      </c>
      <c r="B615" s="86">
        <v>10</v>
      </c>
      <c r="C615" s="86" t="s">
        <v>205</v>
      </c>
      <c r="D615" s="86">
        <v>55</v>
      </c>
      <c r="E615" s="86">
        <v>926.05</v>
      </c>
      <c r="F615" s="86">
        <v>13</v>
      </c>
      <c r="G615" s="86">
        <v>2017</v>
      </c>
      <c r="H615" s="86" t="s">
        <v>130</v>
      </c>
      <c r="I615" s="86">
        <v>19</v>
      </c>
      <c r="J615" s="86">
        <v>28</v>
      </c>
      <c r="K615" s="86">
        <v>17</v>
      </c>
      <c r="L615" s="86">
        <v>26</v>
      </c>
      <c r="M615" s="86">
        <v>30</v>
      </c>
      <c r="N615" s="86">
        <v>30</v>
      </c>
      <c r="O615" s="86">
        <v>14</v>
      </c>
      <c r="P615" s="86">
        <v>25</v>
      </c>
      <c r="Q615" s="86">
        <v>7</v>
      </c>
      <c r="R615" s="86">
        <v>21</v>
      </c>
      <c r="S615" s="86">
        <v>28</v>
      </c>
      <c r="T615" s="86">
        <v>27</v>
      </c>
      <c r="U615" s="86">
        <v>30</v>
      </c>
      <c r="V615" s="86">
        <v>22</v>
      </c>
      <c r="W615" s="86">
        <v>27</v>
      </c>
      <c r="X615" s="86">
        <v>24</v>
      </c>
      <c r="Y615" s="86">
        <v>16</v>
      </c>
      <c r="Z615" s="86">
        <v>12</v>
      </c>
      <c r="AA615" s="86">
        <v>9</v>
      </c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</row>
    <row r="616" spans="1:42" x14ac:dyDescent="0.2">
      <c r="A616" s="86">
        <v>527</v>
      </c>
      <c r="B616" s="86">
        <v>10</v>
      </c>
      <c r="C616" s="86" t="s">
        <v>205</v>
      </c>
      <c r="D616" s="86">
        <v>55</v>
      </c>
      <c r="E616" s="86">
        <v>926.05</v>
      </c>
      <c r="F616" s="86">
        <v>13</v>
      </c>
      <c r="G616" s="86">
        <v>2017</v>
      </c>
      <c r="H616" s="86" t="s">
        <v>245</v>
      </c>
      <c r="I616" s="86">
        <v>9</v>
      </c>
      <c r="J616" s="86">
        <v>15</v>
      </c>
      <c r="K616" s="86">
        <v>10</v>
      </c>
      <c r="L616" s="86">
        <v>14</v>
      </c>
      <c r="M616" s="86">
        <v>15</v>
      </c>
      <c r="N616" s="86">
        <v>15</v>
      </c>
      <c r="O616" s="86">
        <v>8</v>
      </c>
      <c r="P616" s="86">
        <v>12</v>
      </c>
      <c r="Q616" s="86">
        <v>3</v>
      </c>
      <c r="R616" s="86">
        <v>11</v>
      </c>
      <c r="S616" s="86">
        <v>15</v>
      </c>
      <c r="T616" s="86">
        <v>14</v>
      </c>
      <c r="U616" s="86">
        <v>15</v>
      </c>
      <c r="V616" s="86">
        <v>11</v>
      </c>
      <c r="W616" s="86">
        <v>15</v>
      </c>
      <c r="X616" s="86">
        <v>13</v>
      </c>
      <c r="Y616" s="86">
        <v>9</v>
      </c>
      <c r="Z616" s="86">
        <v>6</v>
      </c>
      <c r="AA616" s="86">
        <v>5</v>
      </c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</row>
    <row r="617" spans="1:42" x14ac:dyDescent="0.2">
      <c r="A617" s="86">
        <v>530</v>
      </c>
      <c r="B617" s="86">
        <v>9</v>
      </c>
      <c r="C617" s="86" t="s">
        <v>87</v>
      </c>
      <c r="D617" s="86">
        <v>55</v>
      </c>
      <c r="E617" s="86">
        <v>926.05</v>
      </c>
      <c r="F617" s="86">
        <v>13</v>
      </c>
      <c r="G617" s="86">
        <v>2017</v>
      </c>
      <c r="H617" s="123" t="s">
        <v>133</v>
      </c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87"/>
      <c r="AC617" s="87"/>
      <c r="AD617" s="87"/>
      <c r="AE617" s="87"/>
      <c r="AF617" s="87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</row>
    <row r="618" spans="1:42" x14ac:dyDescent="0.2">
      <c r="A618" s="86">
        <v>530</v>
      </c>
      <c r="B618" s="86">
        <v>9</v>
      </c>
      <c r="C618" s="86" t="s">
        <v>87</v>
      </c>
      <c r="D618" s="86">
        <v>55</v>
      </c>
      <c r="E618" s="86">
        <v>926.05</v>
      </c>
      <c r="F618" s="86">
        <v>13</v>
      </c>
      <c r="G618" s="86">
        <v>2017</v>
      </c>
      <c r="H618" s="123" t="s">
        <v>130</v>
      </c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</row>
    <row r="619" spans="1:42" x14ac:dyDescent="0.2">
      <c r="A619" s="86">
        <v>530</v>
      </c>
      <c r="B619" s="86">
        <v>9</v>
      </c>
      <c r="C619" s="86" t="s">
        <v>87</v>
      </c>
      <c r="D619" s="86">
        <v>55</v>
      </c>
      <c r="E619" s="86">
        <v>926.05</v>
      </c>
      <c r="F619" s="86">
        <v>13</v>
      </c>
      <c r="G619" s="86">
        <v>2017</v>
      </c>
      <c r="H619" s="123" t="s">
        <v>245</v>
      </c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</row>
    <row r="620" spans="1:42" x14ac:dyDescent="0.2">
      <c r="A620" s="86">
        <v>531</v>
      </c>
      <c r="B620" s="86">
        <v>10</v>
      </c>
      <c r="C620" s="86" t="s">
        <v>205</v>
      </c>
      <c r="D620" s="86">
        <v>55</v>
      </c>
      <c r="E620" s="86">
        <v>926.05</v>
      </c>
      <c r="F620" s="86">
        <v>14</v>
      </c>
      <c r="G620" s="86">
        <v>2017</v>
      </c>
      <c r="H620" s="86" t="s">
        <v>133</v>
      </c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</row>
    <row r="621" spans="1:42" x14ac:dyDescent="0.2">
      <c r="A621" s="86">
        <v>531</v>
      </c>
      <c r="B621" s="86">
        <v>10</v>
      </c>
      <c r="C621" s="86" t="s">
        <v>205</v>
      </c>
      <c r="D621" s="86">
        <v>55</v>
      </c>
      <c r="E621" s="86">
        <v>926.05</v>
      </c>
      <c r="F621" s="86">
        <v>14</v>
      </c>
      <c r="G621" s="86">
        <v>2017</v>
      </c>
      <c r="H621" s="86" t="s">
        <v>130</v>
      </c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</row>
    <row r="622" spans="1:42" x14ac:dyDescent="0.2">
      <c r="A622" s="86">
        <v>531</v>
      </c>
      <c r="B622" s="86">
        <v>10</v>
      </c>
      <c r="C622" s="86" t="s">
        <v>205</v>
      </c>
      <c r="D622" s="86">
        <v>55</v>
      </c>
      <c r="E622" s="86">
        <v>926.05</v>
      </c>
      <c r="F622" s="86">
        <v>14</v>
      </c>
      <c r="G622" s="86">
        <v>2017</v>
      </c>
      <c r="H622" s="86" t="s">
        <v>245</v>
      </c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7"/>
      <c r="AC622" s="87"/>
      <c r="AD622" s="87"/>
      <c r="AE622" s="87"/>
      <c r="AF622" s="87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</row>
    <row r="623" spans="1:42" x14ac:dyDescent="0.2">
      <c r="A623" s="86">
        <v>536</v>
      </c>
      <c r="B623" s="86">
        <v>9</v>
      </c>
      <c r="C623" s="86" t="s">
        <v>87</v>
      </c>
      <c r="D623" s="86">
        <v>55</v>
      </c>
      <c r="E623" s="86">
        <v>926.05</v>
      </c>
      <c r="F623" s="86">
        <v>14</v>
      </c>
      <c r="G623" s="86">
        <v>2017</v>
      </c>
      <c r="H623" s="123" t="s">
        <v>133</v>
      </c>
      <c r="I623" s="123">
        <v>11</v>
      </c>
      <c r="J623" s="123">
        <v>12</v>
      </c>
      <c r="K623" s="123">
        <v>9</v>
      </c>
      <c r="L623" s="123">
        <v>9</v>
      </c>
      <c r="M623" s="123">
        <v>11</v>
      </c>
      <c r="N623" s="123">
        <v>11</v>
      </c>
      <c r="O623" s="123">
        <v>7</v>
      </c>
      <c r="P623" s="123">
        <v>5</v>
      </c>
      <c r="Q623" s="123">
        <v>8</v>
      </c>
      <c r="R623" s="123">
        <v>5</v>
      </c>
      <c r="S623" s="123">
        <v>6</v>
      </c>
      <c r="T623" s="123">
        <v>4</v>
      </c>
      <c r="U623" s="123">
        <v>2</v>
      </c>
      <c r="V623" s="123"/>
      <c r="W623" s="123"/>
      <c r="X623" s="123"/>
      <c r="Y623" s="123"/>
      <c r="Z623" s="123"/>
      <c r="AA623" s="123"/>
      <c r="AB623" s="87"/>
      <c r="AC623" s="87"/>
      <c r="AD623" s="87"/>
      <c r="AE623" s="87"/>
      <c r="AF623" s="87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</row>
    <row r="624" spans="1:42" x14ac:dyDescent="0.2">
      <c r="A624" s="86">
        <v>536</v>
      </c>
      <c r="B624" s="86">
        <v>9</v>
      </c>
      <c r="C624" s="86" t="s">
        <v>87</v>
      </c>
      <c r="D624" s="86">
        <v>55</v>
      </c>
      <c r="E624" s="86">
        <v>926.05</v>
      </c>
      <c r="F624" s="86">
        <v>14</v>
      </c>
      <c r="G624" s="86">
        <v>2017</v>
      </c>
      <c r="H624" s="123" t="s">
        <v>130</v>
      </c>
      <c r="I624" s="123">
        <v>29</v>
      </c>
      <c r="J624" s="123">
        <v>31</v>
      </c>
      <c r="K624" s="123">
        <v>26</v>
      </c>
      <c r="L624" s="123">
        <v>26</v>
      </c>
      <c r="M624" s="123">
        <v>28</v>
      </c>
      <c r="N624" s="123">
        <v>28</v>
      </c>
      <c r="O624" s="123">
        <v>22</v>
      </c>
      <c r="P624" s="123">
        <v>18</v>
      </c>
      <c r="Q624" s="123">
        <v>24</v>
      </c>
      <c r="R624" s="123">
        <v>16</v>
      </c>
      <c r="S624" s="123">
        <v>18</v>
      </c>
      <c r="T624" s="123">
        <v>13</v>
      </c>
      <c r="U624" s="123">
        <v>9</v>
      </c>
      <c r="V624" s="123"/>
      <c r="W624" s="123"/>
      <c r="X624" s="123"/>
      <c r="Y624" s="123"/>
      <c r="Z624" s="123"/>
      <c r="AA624" s="123"/>
      <c r="AB624" s="87"/>
      <c r="AC624" s="87"/>
      <c r="AD624" s="87"/>
      <c r="AE624" s="87"/>
      <c r="AF624" s="87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</row>
    <row r="625" spans="1:42" x14ac:dyDescent="0.2">
      <c r="A625" s="86">
        <v>536</v>
      </c>
      <c r="B625" s="86">
        <v>9</v>
      </c>
      <c r="C625" s="86" t="s">
        <v>87</v>
      </c>
      <c r="D625" s="86">
        <v>55</v>
      </c>
      <c r="E625" s="86">
        <v>926.05</v>
      </c>
      <c r="F625" s="86">
        <v>14</v>
      </c>
      <c r="G625" s="86">
        <v>2017</v>
      </c>
      <c r="H625" s="123" t="s">
        <v>245</v>
      </c>
      <c r="I625" s="123">
        <v>15</v>
      </c>
      <c r="J625" s="123">
        <v>15</v>
      </c>
      <c r="K625" s="123">
        <v>14</v>
      </c>
      <c r="L625" s="123">
        <v>13</v>
      </c>
      <c r="M625" s="123">
        <v>13</v>
      </c>
      <c r="N625" s="123">
        <v>14</v>
      </c>
      <c r="O625" s="123">
        <v>11</v>
      </c>
      <c r="P625" s="123">
        <v>11</v>
      </c>
      <c r="Q625" s="123">
        <v>12</v>
      </c>
      <c r="R625" s="123">
        <v>8</v>
      </c>
      <c r="S625" s="123">
        <v>9</v>
      </c>
      <c r="T625" s="123">
        <v>7</v>
      </c>
      <c r="U625" s="123">
        <v>6</v>
      </c>
      <c r="V625" s="123"/>
      <c r="W625" s="123"/>
      <c r="X625" s="123"/>
      <c r="Y625" s="123"/>
      <c r="Z625" s="123"/>
      <c r="AA625" s="123"/>
      <c r="AB625" s="87"/>
      <c r="AC625" s="87"/>
      <c r="AD625" s="87"/>
      <c r="AE625" s="87"/>
      <c r="AF625" s="87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</row>
    <row r="626" spans="1:42" x14ac:dyDescent="0.2">
      <c r="A626" s="86">
        <v>548</v>
      </c>
      <c r="B626" s="86">
        <v>10</v>
      </c>
      <c r="C626" s="86" t="s">
        <v>205</v>
      </c>
      <c r="D626" s="86">
        <v>55</v>
      </c>
      <c r="E626" s="86">
        <v>926.05</v>
      </c>
      <c r="F626" s="86">
        <v>15</v>
      </c>
      <c r="G626" s="86">
        <v>2017</v>
      </c>
      <c r="H626" s="86" t="s">
        <v>133</v>
      </c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7"/>
      <c r="AC626" s="87"/>
      <c r="AD626" s="87"/>
      <c r="AE626" s="87"/>
      <c r="AF626" s="87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</row>
    <row r="627" spans="1:42" x14ac:dyDescent="0.2">
      <c r="A627" s="86">
        <v>548</v>
      </c>
      <c r="B627" s="86">
        <v>10</v>
      </c>
      <c r="C627" s="86" t="s">
        <v>205</v>
      </c>
      <c r="D627" s="86">
        <v>55</v>
      </c>
      <c r="E627" s="86">
        <v>926.05</v>
      </c>
      <c r="F627" s="86">
        <v>15</v>
      </c>
      <c r="G627" s="86">
        <v>2017</v>
      </c>
      <c r="H627" s="86" t="s">
        <v>130</v>
      </c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7"/>
      <c r="AC627" s="87"/>
      <c r="AD627" s="87"/>
      <c r="AE627" s="87"/>
      <c r="AF627" s="87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</row>
    <row r="628" spans="1:42" x14ac:dyDescent="0.2">
      <c r="A628" s="86">
        <v>548</v>
      </c>
      <c r="B628" s="86">
        <v>10</v>
      </c>
      <c r="C628" s="86" t="s">
        <v>205</v>
      </c>
      <c r="D628" s="86">
        <v>55</v>
      </c>
      <c r="E628" s="86">
        <v>926.05</v>
      </c>
      <c r="F628" s="86">
        <v>15</v>
      </c>
      <c r="G628" s="86">
        <v>2017</v>
      </c>
      <c r="H628" s="86" t="s">
        <v>245</v>
      </c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7"/>
      <c r="AC628" s="87"/>
      <c r="AD628" s="87"/>
      <c r="AE628" s="87"/>
      <c r="AF628" s="87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</row>
    <row r="629" spans="1:42" x14ac:dyDescent="0.2">
      <c r="A629" s="86">
        <v>550</v>
      </c>
      <c r="B629" s="86">
        <v>9</v>
      </c>
      <c r="C629" s="86" t="s">
        <v>87</v>
      </c>
      <c r="D629" s="86">
        <v>55</v>
      </c>
      <c r="E629" s="86">
        <v>926.05</v>
      </c>
      <c r="F629" s="86">
        <v>15</v>
      </c>
      <c r="G629" s="86">
        <v>2017</v>
      </c>
      <c r="H629" s="123" t="s">
        <v>133</v>
      </c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87"/>
      <c r="AC629" s="87"/>
      <c r="AD629" s="87"/>
      <c r="AE629" s="87"/>
      <c r="AF629" s="87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</row>
    <row r="630" spans="1:42" x14ac:dyDescent="0.2">
      <c r="A630" s="86">
        <v>550</v>
      </c>
      <c r="B630" s="86">
        <v>9</v>
      </c>
      <c r="C630" s="86" t="s">
        <v>87</v>
      </c>
      <c r="D630" s="86">
        <v>55</v>
      </c>
      <c r="E630" s="86">
        <v>926.05</v>
      </c>
      <c r="F630" s="86">
        <v>15</v>
      </c>
      <c r="G630" s="86">
        <v>2017</v>
      </c>
      <c r="H630" s="123" t="s">
        <v>130</v>
      </c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87"/>
      <c r="AC630" s="87"/>
      <c r="AD630" s="87"/>
      <c r="AE630" s="87"/>
      <c r="AF630" s="87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</row>
    <row r="631" spans="1:42" x14ac:dyDescent="0.2">
      <c r="A631" s="86">
        <v>550</v>
      </c>
      <c r="B631" s="86">
        <v>9</v>
      </c>
      <c r="C631" s="86" t="s">
        <v>87</v>
      </c>
      <c r="D631" s="86">
        <v>55</v>
      </c>
      <c r="E631" s="86">
        <v>926.05</v>
      </c>
      <c r="F631" s="86">
        <v>15</v>
      </c>
      <c r="G631" s="86">
        <v>2017</v>
      </c>
      <c r="H631" s="123" t="s">
        <v>245</v>
      </c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87"/>
      <c r="AC631" s="87"/>
      <c r="AD631" s="87"/>
      <c r="AE631" s="87"/>
      <c r="AF631" s="87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Q121"/>
  <sheetViews>
    <sheetView workbookViewId="0">
      <pane ySplit="1" topLeftCell="A104" activePane="bottomLeft" state="frozen"/>
      <selection pane="bottomLeft" activeCell="R120" sqref="R120"/>
    </sheetView>
  </sheetViews>
  <sheetFormatPr baseColWidth="10" defaultColWidth="8.83203125" defaultRowHeight="15" x14ac:dyDescent="0.2"/>
  <cols>
    <col min="1" max="1" width="9.6640625" bestFit="1" customWidth="1"/>
    <col min="2" max="2" width="6.6640625" bestFit="1" customWidth="1"/>
    <col min="3" max="3" width="17.33203125" bestFit="1" customWidth="1"/>
    <col min="4" max="4" width="4.83203125" bestFit="1" customWidth="1"/>
    <col min="5" max="5" width="2.33203125" bestFit="1" customWidth="1"/>
    <col min="6" max="11" width="5" bestFit="1" customWidth="1"/>
    <col min="12" max="14" width="4.1640625" bestFit="1" customWidth="1"/>
    <col min="15" max="15" width="5" bestFit="1" customWidth="1"/>
    <col min="16" max="16" width="4" bestFit="1" customWidth="1"/>
    <col min="17" max="17" width="5" bestFit="1" customWidth="1"/>
  </cols>
  <sheetData>
    <row r="1" spans="1:95" x14ac:dyDescent="0.2">
      <c r="A1" s="18" t="s">
        <v>169</v>
      </c>
      <c r="B1" s="18" t="s">
        <v>148</v>
      </c>
      <c r="C1" s="18" t="s">
        <v>86</v>
      </c>
      <c r="D1" s="18" t="s">
        <v>120</v>
      </c>
      <c r="E1" s="53" t="s">
        <v>182</v>
      </c>
      <c r="F1" s="53" t="s">
        <v>170</v>
      </c>
      <c r="G1" s="53" t="s">
        <v>171</v>
      </c>
      <c r="H1" s="53" t="s">
        <v>172</v>
      </c>
      <c r="I1" s="53" t="s">
        <v>173</v>
      </c>
      <c r="J1" s="53" t="s">
        <v>174</v>
      </c>
      <c r="K1" s="53" t="s">
        <v>175</v>
      </c>
      <c r="L1" s="53" t="s">
        <v>176</v>
      </c>
      <c r="M1" s="53" t="s">
        <v>177</v>
      </c>
      <c r="N1" s="53" t="s">
        <v>178</v>
      </c>
      <c r="O1" s="53" t="s">
        <v>179</v>
      </c>
      <c r="P1" s="53" t="s">
        <v>180</v>
      </c>
      <c r="Q1" s="53" t="s">
        <v>181</v>
      </c>
      <c r="R1" s="53">
        <v>13</v>
      </c>
      <c r="S1" s="53">
        <v>14</v>
      </c>
      <c r="T1" s="53">
        <v>15</v>
      </c>
      <c r="U1" s="53">
        <v>16</v>
      </c>
      <c r="V1" s="53">
        <v>17</v>
      </c>
      <c r="W1" s="53">
        <v>18</v>
      </c>
      <c r="X1" s="53">
        <v>19</v>
      </c>
      <c r="Y1" s="53">
        <v>20</v>
      </c>
      <c r="Z1" s="53">
        <v>21</v>
      </c>
      <c r="AA1" s="53">
        <v>22</v>
      </c>
      <c r="AB1" s="53">
        <v>23</v>
      </c>
      <c r="AC1" s="53">
        <v>24</v>
      </c>
      <c r="AD1" s="53">
        <v>25</v>
      </c>
      <c r="AE1" s="53">
        <v>26</v>
      </c>
      <c r="AF1" s="53">
        <v>27</v>
      </c>
      <c r="AG1" s="53">
        <v>28</v>
      </c>
      <c r="AH1" s="53">
        <v>29</v>
      </c>
      <c r="AI1" s="53">
        <v>30</v>
      </c>
      <c r="AJ1" s="53">
        <v>31</v>
      </c>
      <c r="AK1" s="53">
        <v>32</v>
      </c>
      <c r="AL1" s="53">
        <v>33</v>
      </c>
      <c r="AM1" s="53">
        <v>34</v>
      </c>
      <c r="AN1" s="53">
        <v>35</v>
      </c>
      <c r="AO1" s="53">
        <v>36</v>
      </c>
      <c r="AP1" s="53">
        <v>37</v>
      </c>
      <c r="AQ1" s="53">
        <v>38</v>
      </c>
      <c r="AR1" s="53">
        <v>39</v>
      </c>
      <c r="AS1" s="53">
        <v>40</v>
      </c>
      <c r="AT1" s="53">
        <v>41</v>
      </c>
      <c r="AU1" s="53">
        <v>42</v>
      </c>
      <c r="AV1" s="53">
        <v>43</v>
      </c>
      <c r="AW1" s="53">
        <v>44</v>
      </c>
      <c r="AX1" s="53">
        <v>45</v>
      </c>
      <c r="AY1" s="53">
        <v>46</v>
      </c>
      <c r="AZ1" s="53">
        <v>47</v>
      </c>
      <c r="BA1" s="53">
        <v>48</v>
      </c>
      <c r="BB1" s="53">
        <v>49</v>
      </c>
      <c r="BC1" s="53">
        <v>50</v>
      </c>
      <c r="BD1" s="53">
        <v>51</v>
      </c>
      <c r="BE1" s="53">
        <v>52</v>
      </c>
      <c r="BF1" s="53">
        <v>53</v>
      </c>
      <c r="BG1" s="53">
        <v>54</v>
      </c>
      <c r="BH1" s="53">
        <v>55</v>
      </c>
      <c r="BI1" s="53">
        <v>56</v>
      </c>
      <c r="BJ1" s="53">
        <v>57</v>
      </c>
      <c r="BK1" s="53">
        <v>58</v>
      </c>
      <c r="BL1" s="53">
        <v>59</v>
      </c>
      <c r="BM1" s="53">
        <v>60</v>
      </c>
      <c r="BN1" s="53">
        <v>61</v>
      </c>
      <c r="BO1" s="53">
        <v>62</v>
      </c>
      <c r="BP1" s="53">
        <v>63</v>
      </c>
      <c r="BQ1" s="53">
        <v>64</v>
      </c>
      <c r="BR1" s="53">
        <v>65</v>
      </c>
      <c r="BS1" s="53">
        <v>66</v>
      </c>
      <c r="BT1" s="53">
        <v>67</v>
      </c>
      <c r="BU1" s="53">
        <v>68</v>
      </c>
      <c r="BV1" s="53">
        <v>69</v>
      </c>
      <c r="BW1" s="53">
        <v>70</v>
      </c>
      <c r="BX1" s="53">
        <v>71</v>
      </c>
      <c r="BY1" s="53">
        <v>72</v>
      </c>
      <c r="BZ1" s="53">
        <v>73</v>
      </c>
      <c r="CA1" s="53">
        <v>74</v>
      </c>
      <c r="CB1" s="53">
        <v>75</v>
      </c>
      <c r="CC1" s="53">
        <v>76</v>
      </c>
      <c r="CD1" s="53">
        <v>77</v>
      </c>
      <c r="CE1" s="53">
        <v>78</v>
      </c>
      <c r="CF1" s="53">
        <v>79</v>
      </c>
      <c r="CG1" s="53">
        <v>80</v>
      </c>
      <c r="CH1" s="53">
        <v>81</v>
      </c>
      <c r="CI1" s="53">
        <v>82</v>
      </c>
      <c r="CJ1" s="53">
        <v>83</v>
      </c>
      <c r="CK1" s="53">
        <v>84</v>
      </c>
      <c r="CL1" s="53">
        <v>85</v>
      </c>
      <c r="CM1" s="53">
        <v>86</v>
      </c>
      <c r="CN1" s="53">
        <v>87</v>
      </c>
      <c r="CO1" s="53">
        <v>88</v>
      </c>
      <c r="CP1" s="53">
        <v>89</v>
      </c>
      <c r="CQ1" s="53">
        <v>90</v>
      </c>
    </row>
    <row r="2" spans="1:95" x14ac:dyDescent="0.2">
      <c r="A2" s="54">
        <v>403</v>
      </c>
      <c r="B2" s="27">
        <v>3</v>
      </c>
      <c r="C2" s="27" t="s">
        <v>87</v>
      </c>
      <c r="D2" s="27">
        <v>1</v>
      </c>
      <c r="E2" s="55" t="s">
        <v>130</v>
      </c>
      <c r="F2" s="55">
        <v>9.5</v>
      </c>
      <c r="G2" s="55">
        <v>7.5</v>
      </c>
      <c r="H2" s="55">
        <v>4.5999999999999996</v>
      </c>
      <c r="I2" s="55">
        <v>9</v>
      </c>
      <c r="J2" s="55">
        <v>8</v>
      </c>
      <c r="K2" s="55">
        <v>5.5</v>
      </c>
      <c r="L2" s="55">
        <v>2.5</v>
      </c>
      <c r="M2" s="55">
        <v>1</v>
      </c>
      <c r="N2" s="55">
        <v>1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</row>
    <row r="3" spans="1:95" x14ac:dyDescent="0.2">
      <c r="A3" s="56">
        <v>403</v>
      </c>
      <c r="B3" s="27">
        <v>3</v>
      </c>
      <c r="C3" s="27" t="s">
        <v>87</v>
      </c>
      <c r="D3" s="27">
        <v>1</v>
      </c>
      <c r="E3" s="26" t="s">
        <v>133</v>
      </c>
      <c r="F3" s="26">
        <v>3.5</v>
      </c>
      <c r="G3" s="26">
        <v>2</v>
      </c>
      <c r="H3" s="26">
        <v>1</v>
      </c>
      <c r="I3" s="26">
        <v>3</v>
      </c>
      <c r="J3" s="26">
        <v>3.5</v>
      </c>
      <c r="K3" s="26">
        <v>1.5</v>
      </c>
      <c r="L3" s="26">
        <v>0.5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</row>
    <row r="4" spans="1:95" x14ac:dyDescent="0.2">
      <c r="A4" s="57">
        <f>IF(A3=A2,A3+1,A3)</f>
        <v>404</v>
      </c>
      <c r="B4" s="27">
        <v>4</v>
      </c>
      <c r="C4" s="27" t="s">
        <v>121</v>
      </c>
      <c r="D4" s="27">
        <v>1</v>
      </c>
      <c r="E4" s="58" t="s">
        <v>130</v>
      </c>
      <c r="F4" s="59">
        <v>3.5</v>
      </c>
      <c r="G4" s="59">
        <v>3.6</v>
      </c>
      <c r="H4" s="59">
        <v>2.2000000000000002</v>
      </c>
      <c r="I4" s="59">
        <v>1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</row>
    <row r="5" spans="1:95" x14ac:dyDescent="0.2">
      <c r="A5" s="57">
        <f t="shared" ref="A5:A67" si="0">IF(A4=A3,A4+1,A4)</f>
        <v>404</v>
      </c>
      <c r="B5" s="27">
        <v>4</v>
      </c>
      <c r="C5" s="27" t="s">
        <v>121</v>
      </c>
      <c r="D5" s="27">
        <v>1</v>
      </c>
      <c r="E5" s="59" t="s">
        <v>133</v>
      </c>
      <c r="F5" s="59">
        <v>1</v>
      </c>
      <c r="G5" s="59">
        <v>1</v>
      </c>
      <c r="H5" s="59">
        <v>0.5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</row>
    <row r="6" spans="1:95" x14ac:dyDescent="0.2">
      <c r="A6" s="57">
        <f t="shared" si="0"/>
        <v>405</v>
      </c>
      <c r="B6" s="27">
        <v>5</v>
      </c>
      <c r="C6" s="27" t="s">
        <v>122</v>
      </c>
      <c r="D6" s="27">
        <v>1</v>
      </c>
      <c r="E6" s="55" t="s">
        <v>130</v>
      </c>
      <c r="F6" s="55" t="s">
        <v>82</v>
      </c>
      <c r="G6" s="55" t="s">
        <v>82</v>
      </c>
      <c r="H6" s="55" t="s">
        <v>82</v>
      </c>
      <c r="I6" s="55" t="s">
        <v>82</v>
      </c>
      <c r="J6" s="55" t="s">
        <v>82</v>
      </c>
      <c r="K6" s="55" t="s">
        <v>82</v>
      </c>
      <c r="L6" s="55" t="s">
        <v>82</v>
      </c>
      <c r="M6" s="55" t="s">
        <v>82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</row>
    <row r="7" spans="1:95" x14ac:dyDescent="0.2">
      <c r="A7" s="57">
        <f t="shared" si="0"/>
        <v>405</v>
      </c>
      <c r="B7" s="27">
        <v>5</v>
      </c>
      <c r="C7" s="27" t="s">
        <v>122</v>
      </c>
      <c r="D7" s="27">
        <v>1</v>
      </c>
      <c r="E7" s="26" t="s">
        <v>133</v>
      </c>
      <c r="F7" s="55" t="s">
        <v>82</v>
      </c>
      <c r="G7" s="55" t="s">
        <v>82</v>
      </c>
      <c r="H7" s="55" t="s">
        <v>82</v>
      </c>
      <c r="I7" s="55" t="s">
        <v>82</v>
      </c>
      <c r="J7" s="55" t="s">
        <v>82</v>
      </c>
      <c r="K7" s="55" t="s">
        <v>82</v>
      </c>
      <c r="L7" s="55" t="s">
        <v>82</v>
      </c>
      <c r="M7" s="55" t="s">
        <v>82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</row>
    <row r="8" spans="1:95" x14ac:dyDescent="0.2">
      <c r="A8" s="57">
        <f t="shared" si="0"/>
        <v>406</v>
      </c>
      <c r="B8" s="27">
        <v>6</v>
      </c>
      <c r="C8" s="27" t="s">
        <v>205</v>
      </c>
      <c r="D8" s="27">
        <v>1</v>
      </c>
      <c r="E8" s="58" t="s">
        <v>130</v>
      </c>
      <c r="F8" s="59">
        <v>10</v>
      </c>
      <c r="G8" s="59">
        <v>9</v>
      </c>
      <c r="H8" s="59">
        <v>9.3000000000000007</v>
      </c>
      <c r="I8" s="59">
        <v>9</v>
      </c>
      <c r="J8" s="59">
        <v>7.8</v>
      </c>
      <c r="K8" s="59">
        <v>5.5</v>
      </c>
      <c r="L8" s="59">
        <v>4</v>
      </c>
      <c r="M8" s="59">
        <v>2.5</v>
      </c>
      <c r="N8" s="59">
        <v>1.5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</row>
    <row r="9" spans="1:95" x14ac:dyDescent="0.2">
      <c r="A9" s="57">
        <f t="shared" si="0"/>
        <v>406</v>
      </c>
      <c r="B9" s="27">
        <v>6</v>
      </c>
      <c r="C9" s="27" t="s">
        <v>205</v>
      </c>
      <c r="D9" s="27">
        <v>1</v>
      </c>
      <c r="E9" s="59" t="s">
        <v>133</v>
      </c>
      <c r="F9" s="59">
        <v>3.5</v>
      </c>
      <c r="G9" s="59">
        <v>2.5</v>
      </c>
      <c r="H9" s="59">
        <v>2.5</v>
      </c>
      <c r="I9" s="59">
        <v>3</v>
      </c>
      <c r="J9" s="59">
        <v>2</v>
      </c>
      <c r="K9" s="59">
        <v>1</v>
      </c>
      <c r="L9" s="59">
        <v>0.5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</row>
    <row r="10" spans="1:95" x14ac:dyDescent="0.2">
      <c r="A10" s="57">
        <v>412</v>
      </c>
      <c r="B10" s="27">
        <v>5</v>
      </c>
      <c r="C10" s="27" t="s">
        <v>122</v>
      </c>
      <c r="D10" s="27">
        <v>2</v>
      </c>
      <c r="E10" s="55" t="s">
        <v>130</v>
      </c>
      <c r="F10" s="55" t="s">
        <v>82</v>
      </c>
      <c r="G10" s="55" t="s">
        <v>82</v>
      </c>
      <c r="H10" s="55" t="s">
        <v>82</v>
      </c>
      <c r="I10" s="55" t="s">
        <v>82</v>
      </c>
      <c r="J10" s="55" t="s">
        <v>82</v>
      </c>
      <c r="K10" s="55" t="s">
        <v>82</v>
      </c>
      <c r="L10" s="55" t="s">
        <v>82</v>
      </c>
      <c r="M10" s="55" t="s">
        <v>82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</row>
    <row r="11" spans="1:95" x14ac:dyDescent="0.2">
      <c r="A11" s="57">
        <f t="shared" si="0"/>
        <v>412</v>
      </c>
      <c r="B11" s="27">
        <v>5</v>
      </c>
      <c r="C11" s="27" t="s">
        <v>122</v>
      </c>
      <c r="D11" s="27">
        <v>2</v>
      </c>
      <c r="E11" s="26" t="s">
        <v>133</v>
      </c>
      <c r="F11" s="55" t="s">
        <v>82</v>
      </c>
      <c r="G11" s="55" t="s">
        <v>82</v>
      </c>
      <c r="H11" s="55" t="s">
        <v>82</v>
      </c>
      <c r="I11" s="55" t="s">
        <v>82</v>
      </c>
      <c r="J11" s="55" t="s">
        <v>82</v>
      </c>
      <c r="K11" s="55" t="s">
        <v>82</v>
      </c>
      <c r="L11" s="55" t="s">
        <v>82</v>
      </c>
      <c r="M11" s="55" t="s">
        <v>82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</row>
    <row r="12" spans="1:95" x14ac:dyDescent="0.2">
      <c r="A12" s="57">
        <v>417</v>
      </c>
      <c r="B12" s="27">
        <v>4</v>
      </c>
      <c r="C12" s="27" t="s">
        <v>121</v>
      </c>
      <c r="D12" s="27">
        <v>2</v>
      </c>
      <c r="E12" s="58" t="s">
        <v>130</v>
      </c>
      <c r="F12" s="59">
        <v>10.5</v>
      </c>
      <c r="G12" s="59" t="s">
        <v>82</v>
      </c>
      <c r="H12" s="59">
        <v>11</v>
      </c>
      <c r="I12" s="59">
        <v>10</v>
      </c>
      <c r="J12" s="59">
        <v>8.5</v>
      </c>
      <c r="K12" s="59">
        <v>1</v>
      </c>
      <c r="L12" s="59">
        <v>0.5</v>
      </c>
      <c r="M12" s="59">
        <v>5.5</v>
      </c>
      <c r="N12" s="59">
        <v>4.5</v>
      </c>
      <c r="O12" s="59">
        <v>2.8</v>
      </c>
      <c r="P12" s="59">
        <v>2.2000000000000002</v>
      </c>
      <c r="Q12" s="59">
        <v>10.5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</row>
    <row r="13" spans="1:95" x14ac:dyDescent="0.2">
      <c r="A13" s="57">
        <f t="shared" si="0"/>
        <v>417</v>
      </c>
      <c r="B13" s="27">
        <v>4</v>
      </c>
      <c r="C13" s="27" t="s">
        <v>121</v>
      </c>
      <c r="D13" s="27">
        <v>2</v>
      </c>
      <c r="E13" s="59" t="s">
        <v>133</v>
      </c>
      <c r="F13" s="59">
        <v>3.5</v>
      </c>
      <c r="G13" s="59">
        <v>2.5</v>
      </c>
      <c r="H13" s="59">
        <v>3.5</v>
      </c>
      <c r="I13" s="59">
        <v>3</v>
      </c>
      <c r="J13" s="59">
        <v>2.5</v>
      </c>
      <c r="K13" s="59"/>
      <c r="L13" s="59"/>
      <c r="M13" s="59">
        <v>1</v>
      </c>
      <c r="N13" s="59">
        <v>1</v>
      </c>
      <c r="O13" s="59">
        <v>0.5</v>
      </c>
      <c r="P13" s="59"/>
      <c r="Q13" s="59">
        <v>3.5</v>
      </c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</row>
    <row r="14" spans="1:95" x14ac:dyDescent="0.2">
      <c r="A14" s="57">
        <v>419</v>
      </c>
      <c r="B14" s="27">
        <v>3</v>
      </c>
      <c r="C14" s="27" t="s">
        <v>87</v>
      </c>
      <c r="D14" s="27">
        <v>2</v>
      </c>
      <c r="E14" s="55" t="s">
        <v>130</v>
      </c>
      <c r="F14" s="55">
        <v>12.7</v>
      </c>
      <c r="G14" s="55">
        <v>10.7</v>
      </c>
      <c r="H14" s="55">
        <v>8.5</v>
      </c>
      <c r="I14" s="55">
        <v>9.5</v>
      </c>
      <c r="J14" s="55">
        <v>5.5</v>
      </c>
      <c r="K14" s="55">
        <v>4.2</v>
      </c>
      <c r="L14" s="55">
        <v>1.5</v>
      </c>
      <c r="M14" s="55">
        <v>1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</row>
    <row r="15" spans="1:95" x14ac:dyDescent="0.2">
      <c r="A15" s="57">
        <f t="shared" si="0"/>
        <v>419</v>
      </c>
      <c r="B15" s="27">
        <v>3</v>
      </c>
      <c r="C15" s="27" t="s">
        <v>87</v>
      </c>
      <c r="D15" s="27">
        <v>2</v>
      </c>
      <c r="E15" s="26" t="s">
        <v>133</v>
      </c>
      <c r="F15" s="26">
        <v>4</v>
      </c>
      <c r="G15" s="26">
        <v>3</v>
      </c>
      <c r="H15" s="26">
        <v>2.5</v>
      </c>
      <c r="I15" s="26">
        <v>3</v>
      </c>
      <c r="J15" s="26">
        <v>1.5</v>
      </c>
      <c r="K15" s="26">
        <v>1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</row>
    <row r="16" spans="1:95" x14ac:dyDescent="0.2">
      <c r="A16" s="57">
        <f t="shared" si="0"/>
        <v>420</v>
      </c>
      <c r="B16" s="27">
        <v>6</v>
      </c>
      <c r="C16" s="27" t="s">
        <v>205</v>
      </c>
      <c r="D16" s="27">
        <v>2</v>
      </c>
      <c r="E16" s="58" t="s">
        <v>130</v>
      </c>
      <c r="F16" s="59">
        <v>11.7</v>
      </c>
      <c r="G16" s="59">
        <v>8.8000000000000007</v>
      </c>
      <c r="H16" s="59" t="s">
        <v>82</v>
      </c>
      <c r="I16" s="59" t="s">
        <v>82</v>
      </c>
      <c r="J16" s="59">
        <v>6</v>
      </c>
      <c r="K16" s="59">
        <v>9</v>
      </c>
      <c r="L16" s="59" t="s">
        <v>82</v>
      </c>
      <c r="M16" s="59">
        <v>5</v>
      </c>
      <c r="N16" s="59">
        <v>3.2</v>
      </c>
      <c r="O16" s="59">
        <v>2.5</v>
      </c>
      <c r="P16" s="59">
        <v>1</v>
      </c>
      <c r="Q16" s="59">
        <v>0.5</v>
      </c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</row>
    <row r="17" spans="1:95" x14ac:dyDescent="0.2">
      <c r="A17" s="57">
        <f t="shared" si="0"/>
        <v>420</v>
      </c>
      <c r="B17" s="27">
        <v>6</v>
      </c>
      <c r="C17" s="27" t="s">
        <v>205</v>
      </c>
      <c r="D17" s="27">
        <v>2</v>
      </c>
      <c r="E17" s="59" t="s">
        <v>133</v>
      </c>
      <c r="F17" s="59">
        <v>4</v>
      </c>
      <c r="G17" s="59">
        <v>2</v>
      </c>
      <c r="H17" s="59">
        <v>4</v>
      </c>
      <c r="I17" s="59">
        <v>3.5</v>
      </c>
      <c r="J17" s="59">
        <v>1</v>
      </c>
      <c r="K17" s="59">
        <v>3</v>
      </c>
      <c r="L17" s="59">
        <v>3</v>
      </c>
      <c r="M17" s="59">
        <v>1</v>
      </c>
      <c r="N17" s="59">
        <v>0.2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</row>
    <row r="18" spans="1:95" x14ac:dyDescent="0.2">
      <c r="A18" s="57">
        <f t="shared" si="0"/>
        <v>421</v>
      </c>
      <c r="B18" s="27">
        <v>5</v>
      </c>
      <c r="C18" s="27" t="s">
        <v>122</v>
      </c>
      <c r="D18" s="27">
        <v>3</v>
      </c>
      <c r="E18" s="55" t="s">
        <v>130</v>
      </c>
      <c r="F18" s="55">
        <v>5</v>
      </c>
      <c r="G18" s="55">
        <v>6.3</v>
      </c>
      <c r="H18" s="55">
        <v>4.7</v>
      </c>
      <c r="I18" s="55" t="s">
        <v>82</v>
      </c>
      <c r="J18" s="55" t="s">
        <v>82</v>
      </c>
      <c r="K18" s="55">
        <v>3.4</v>
      </c>
      <c r="L18" s="55">
        <v>2</v>
      </c>
      <c r="M18" s="55"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</row>
    <row r="19" spans="1:95" x14ac:dyDescent="0.2">
      <c r="A19" s="57">
        <f t="shared" si="0"/>
        <v>421</v>
      </c>
      <c r="B19" s="27">
        <v>5</v>
      </c>
      <c r="C19" s="27" t="s">
        <v>122</v>
      </c>
      <c r="D19" s="27">
        <v>3</v>
      </c>
      <c r="E19" s="26" t="s">
        <v>133</v>
      </c>
      <c r="F19" s="26">
        <v>2</v>
      </c>
      <c r="G19" s="26">
        <v>2</v>
      </c>
      <c r="H19" s="26">
        <v>1</v>
      </c>
      <c r="I19" s="26">
        <v>3</v>
      </c>
      <c r="J19" s="26">
        <v>3.2</v>
      </c>
      <c r="K19" s="26">
        <v>0.5</v>
      </c>
      <c r="L19" s="26">
        <v>0.3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</row>
    <row r="20" spans="1:95" x14ac:dyDescent="0.2">
      <c r="A20" s="57">
        <f t="shared" si="0"/>
        <v>422</v>
      </c>
      <c r="B20" s="27">
        <v>3</v>
      </c>
      <c r="C20" s="27" t="s">
        <v>87</v>
      </c>
      <c r="D20" s="27">
        <v>3</v>
      </c>
      <c r="E20" s="58" t="s">
        <v>130</v>
      </c>
      <c r="F20" s="59">
        <v>10</v>
      </c>
      <c r="G20" s="59">
        <v>9</v>
      </c>
      <c r="H20" s="59">
        <v>7.5</v>
      </c>
      <c r="I20" s="59">
        <v>4</v>
      </c>
      <c r="J20" s="59">
        <v>2.7</v>
      </c>
      <c r="K20" s="59">
        <v>1</v>
      </c>
      <c r="L20" s="59">
        <v>1</v>
      </c>
      <c r="M20" s="59">
        <v>10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</row>
    <row r="21" spans="1:95" x14ac:dyDescent="0.2">
      <c r="A21" s="57">
        <f t="shared" si="0"/>
        <v>422</v>
      </c>
      <c r="B21" s="27">
        <v>3</v>
      </c>
      <c r="C21" s="27" t="s">
        <v>87</v>
      </c>
      <c r="D21" s="27">
        <v>3</v>
      </c>
      <c r="E21" s="59" t="s">
        <v>133</v>
      </c>
      <c r="F21" s="59">
        <v>3.5</v>
      </c>
      <c r="G21" s="59">
        <v>2.5</v>
      </c>
      <c r="H21" s="59">
        <v>2</v>
      </c>
      <c r="I21" s="59">
        <v>0.5</v>
      </c>
      <c r="J21" s="59">
        <v>0.5</v>
      </c>
      <c r="K21" s="59"/>
      <c r="L21" s="59"/>
      <c r="M21" s="59">
        <v>3.5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</row>
    <row r="22" spans="1:95" x14ac:dyDescent="0.2">
      <c r="A22" s="57">
        <v>424</v>
      </c>
      <c r="B22" s="27">
        <v>6</v>
      </c>
      <c r="C22" s="27" t="s">
        <v>205</v>
      </c>
      <c r="D22" s="27">
        <v>3</v>
      </c>
      <c r="E22" s="55" t="s">
        <v>130</v>
      </c>
      <c r="F22" s="55">
        <v>8.1999999999999993</v>
      </c>
      <c r="G22" s="55">
        <v>9</v>
      </c>
      <c r="H22" s="55">
        <v>7</v>
      </c>
      <c r="I22" s="55">
        <v>3.7</v>
      </c>
      <c r="J22" s="55">
        <v>2.7</v>
      </c>
      <c r="K22" s="55">
        <v>5</v>
      </c>
      <c r="L22" s="55">
        <v>2</v>
      </c>
      <c r="M22" s="55">
        <v>1</v>
      </c>
      <c r="N22" s="55">
        <v>8.1999999999999993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</row>
    <row r="23" spans="1:95" x14ac:dyDescent="0.2">
      <c r="A23" s="57">
        <f t="shared" si="0"/>
        <v>424</v>
      </c>
      <c r="B23" s="27">
        <v>6</v>
      </c>
      <c r="C23" s="27" t="s">
        <v>205</v>
      </c>
      <c r="D23" s="27">
        <v>3</v>
      </c>
      <c r="E23" s="26" t="s">
        <v>133</v>
      </c>
      <c r="F23" s="26">
        <v>2.5</v>
      </c>
      <c r="G23" s="26">
        <v>2.5</v>
      </c>
      <c r="H23" s="26">
        <v>2</v>
      </c>
      <c r="I23" s="26">
        <v>0.5</v>
      </c>
      <c r="J23" s="26">
        <v>0.5</v>
      </c>
      <c r="K23" s="26">
        <v>1</v>
      </c>
      <c r="L23" s="26"/>
      <c r="M23" s="26"/>
      <c r="N23" s="26">
        <v>2.5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</row>
    <row r="24" spans="1:95" x14ac:dyDescent="0.2">
      <c r="A24" s="57">
        <v>426</v>
      </c>
      <c r="B24" s="27">
        <v>4</v>
      </c>
      <c r="C24" s="27" t="s">
        <v>121</v>
      </c>
      <c r="D24" s="27">
        <v>3</v>
      </c>
      <c r="E24" s="58" t="s">
        <v>130</v>
      </c>
      <c r="F24" s="59" t="s">
        <v>82</v>
      </c>
      <c r="G24" s="59">
        <v>4.5</v>
      </c>
      <c r="H24" s="59">
        <v>3.2</v>
      </c>
      <c r="I24" s="59" t="s">
        <v>82</v>
      </c>
      <c r="J24" s="59" t="s">
        <v>82</v>
      </c>
      <c r="K24" s="59">
        <v>2.5</v>
      </c>
      <c r="L24" s="59">
        <v>1.2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</row>
    <row r="25" spans="1:95" x14ac:dyDescent="0.2">
      <c r="A25" s="57">
        <f t="shared" si="0"/>
        <v>426</v>
      </c>
      <c r="B25" s="27">
        <v>4</v>
      </c>
      <c r="C25" s="27" t="s">
        <v>121</v>
      </c>
      <c r="D25" s="27">
        <v>3</v>
      </c>
      <c r="E25" s="59" t="s">
        <v>133</v>
      </c>
      <c r="F25" s="59">
        <v>2.5</v>
      </c>
      <c r="G25" s="59">
        <v>1</v>
      </c>
      <c r="H25" s="59">
        <v>1</v>
      </c>
      <c r="I25" s="59">
        <v>2.5</v>
      </c>
      <c r="J25" s="59">
        <v>2.5</v>
      </c>
      <c r="K25" s="59">
        <v>0.5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</row>
    <row r="26" spans="1:95" x14ac:dyDescent="0.2">
      <c r="A26" s="57">
        <v>432</v>
      </c>
      <c r="B26" s="27">
        <v>4</v>
      </c>
      <c r="C26" s="27" t="s">
        <v>121</v>
      </c>
      <c r="D26" s="27">
        <v>4</v>
      </c>
      <c r="E26" s="55" t="s">
        <v>130</v>
      </c>
      <c r="F26" s="55">
        <v>7.2</v>
      </c>
      <c r="G26" s="55">
        <v>6.5</v>
      </c>
      <c r="H26" s="55">
        <v>9</v>
      </c>
      <c r="I26" s="55">
        <v>10.199999999999999</v>
      </c>
      <c r="J26" s="55">
        <v>10.5</v>
      </c>
      <c r="K26" s="55">
        <v>10</v>
      </c>
      <c r="L26" s="55">
        <v>4.3</v>
      </c>
      <c r="M26" s="55">
        <v>1</v>
      </c>
      <c r="N26" s="55">
        <v>2.2999999999999998</v>
      </c>
      <c r="O26" s="55">
        <v>3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</row>
    <row r="27" spans="1:95" x14ac:dyDescent="0.2">
      <c r="A27" s="57">
        <f t="shared" si="0"/>
        <v>432</v>
      </c>
      <c r="B27" s="27">
        <v>4</v>
      </c>
      <c r="C27" s="27" t="s">
        <v>121</v>
      </c>
      <c r="D27" s="27">
        <v>4</v>
      </c>
      <c r="E27" s="26" t="s">
        <v>133</v>
      </c>
      <c r="F27" s="26">
        <v>2</v>
      </c>
      <c r="G27" s="26">
        <v>1.5</v>
      </c>
      <c r="H27" s="26">
        <v>3</v>
      </c>
      <c r="I27" s="26">
        <v>3.5</v>
      </c>
      <c r="J27" s="26">
        <v>3</v>
      </c>
      <c r="K27" s="26">
        <v>3</v>
      </c>
      <c r="L27" s="26">
        <v>0.5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</row>
    <row r="28" spans="1:95" x14ac:dyDescent="0.2">
      <c r="A28" s="57">
        <f t="shared" si="0"/>
        <v>433</v>
      </c>
      <c r="B28" s="27">
        <v>3</v>
      </c>
      <c r="C28" s="27" t="s">
        <v>87</v>
      </c>
      <c r="D28" s="27">
        <v>4</v>
      </c>
      <c r="E28" s="58" t="s">
        <v>130</v>
      </c>
      <c r="F28" s="59">
        <v>9.5</v>
      </c>
      <c r="G28" s="59">
        <v>9.6</v>
      </c>
      <c r="H28" s="59">
        <v>8</v>
      </c>
      <c r="I28" s="59">
        <v>6.5</v>
      </c>
      <c r="J28" s="59">
        <v>3</v>
      </c>
      <c r="K28" s="59">
        <v>2.5</v>
      </c>
      <c r="L28" s="59">
        <v>1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</row>
    <row r="29" spans="1:95" x14ac:dyDescent="0.2">
      <c r="A29" s="57">
        <f t="shared" si="0"/>
        <v>433</v>
      </c>
      <c r="B29" s="27">
        <v>3</v>
      </c>
      <c r="C29" s="27" t="s">
        <v>87</v>
      </c>
      <c r="D29" s="27">
        <v>4</v>
      </c>
      <c r="E29" s="59" t="s">
        <v>133</v>
      </c>
      <c r="F29" s="59">
        <v>3</v>
      </c>
      <c r="G29" s="59">
        <v>3.5</v>
      </c>
      <c r="H29" s="59">
        <v>2.5</v>
      </c>
      <c r="I29" s="59">
        <v>1.5</v>
      </c>
      <c r="J29" s="59">
        <v>0.5</v>
      </c>
      <c r="K29" s="59">
        <v>0.5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</row>
    <row r="30" spans="1:95" x14ac:dyDescent="0.2">
      <c r="A30" s="57">
        <v>436</v>
      </c>
      <c r="B30" s="27">
        <v>6</v>
      </c>
      <c r="C30" s="27" t="s">
        <v>205</v>
      </c>
      <c r="D30" s="27">
        <v>4</v>
      </c>
      <c r="E30" s="61" t="s">
        <v>130</v>
      </c>
      <c r="F30" s="55">
        <v>10.5</v>
      </c>
      <c r="G30" s="55">
        <v>9</v>
      </c>
      <c r="H30" s="55">
        <v>8</v>
      </c>
      <c r="I30" s="55">
        <v>10.5</v>
      </c>
      <c r="J30" s="55">
        <v>5.3</v>
      </c>
      <c r="K30" s="55">
        <v>4</v>
      </c>
      <c r="L30" s="55">
        <v>2</v>
      </c>
      <c r="M30" s="55">
        <v>1</v>
      </c>
      <c r="N30" s="55">
        <v>1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</row>
    <row r="31" spans="1:95" x14ac:dyDescent="0.2">
      <c r="A31" s="57">
        <f t="shared" si="0"/>
        <v>436</v>
      </c>
      <c r="B31" s="27">
        <v>6</v>
      </c>
      <c r="C31" s="27" t="s">
        <v>205</v>
      </c>
      <c r="D31" s="27">
        <v>4</v>
      </c>
      <c r="E31" s="27" t="s">
        <v>133</v>
      </c>
      <c r="F31" s="26">
        <v>3</v>
      </c>
      <c r="G31" s="26">
        <v>3</v>
      </c>
      <c r="H31" s="26">
        <v>2</v>
      </c>
      <c r="I31" s="26">
        <v>3</v>
      </c>
      <c r="J31" s="26">
        <v>1</v>
      </c>
      <c r="K31" s="26">
        <v>1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</row>
    <row r="32" spans="1:95" x14ac:dyDescent="0.2">
      <c r="A32" s="57">
        <v>438</v>
      </c>
      <c r="B32" s="27">
        <v>5</v>
      </c>
      <c r="C32" s="27" t="s">
        <v>122</v>
      </c>
      <c r="D32" s="27">
        <v>4</v>
      </c>
      <c r="E32" s="58" t="s">
        <v>130</v>
      </c>
      <c r="F32" s="59" t="s">
        <v>82</v>
      </c>
      <c r="G32" s="59" t="s">
        <v>82</v>
      </c>
      <c r="H32" s="59">
        <v>2.5</v>
      </c>
      <c r="I32" s="59">
        <v>1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</row>
    <row r="33" spans="1:95" x14ac:dyDescent="0.2">
      <c r="A33" s="57">
        <f t="shared" si="0"/>
        <v>438</v>
      </c>
      <c r="B33" s="27">
        <v>5</v>
      </c>
      <c r="C33" s="27" t="s">
        <v>122</v>
      </c>
      <c r="D33" s="27">
        <v>4</v>
      </c>
      <c r="E33" s="59" t="s">
        <v>133</v>
      </c>
      <c r="F33" s="59">
        <v>2</v>
      </c>
      <c r="G33" s="59">
        <v>1.5</v>
      </c>
      <c r="H33" s="59">
        <v>0.5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</row>
    <row r="34" spans="1:95" x14ac:dyDescent="0.2">
      <c r="A34" s="57">
        <v>441</v>
      </c>
      <c r="B34" s="27">
        <v>5</v>
      </c>
      <c r="C34" s="27" t="s">
        <v>122</v>
      </c>
      <c r="D34" s="27">
        <v>5</v>
      </c>
      <c r="E34" s="55" t="s">
        <v>130</v>
      </c>
      <c r="F34" s="55" t="s">
        <v>82</v>
      </c>
      <c r="G34" s="55">
        <v>11</v>
      </c>
      <c r="H34" s="55">
        <v>10</v>
      </c>
      <c r="I34" s="55">
        <v>4.5</v>
      </c>
      <c r="J34" s="55">
        <v>9.1999999999999993</v>
      </c>
      <c r="K34" s="55">
        <v>2.7</v>
      </c>
      <c r="L34" s="55">
        <v>1.5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</row>
    <row r="35" spans="1:95" x14ac:dyDescent="0.2">
      <c r="A35" s="57">
        <f t="shared" si="0"/>
        <v>441</v>
      </c>
      <c r="B35" s="27">
        <v>5</v>
      </c>
      <c r="C35" s="27" t="s">
        <v>122</v>
      </c>
      <c r="D35" s="27">
        <v>5</v>
      </c>
      <c r="E35" s="26" t="s">
        <v>133</v>
      </c>
      <c r="F35" s="26">
        <v>4</v>
      </c>
      <c r="G35" s="26">
        <v>4.5</v>
      </c>
      <c r="H35" s="26">
        <v>3.5</v>
      </c>
      <c r="I35" s="26">
        <v>1</v>
      </c>
      <c r="J35" s="26">
        <v>3</v>
      </c>
      <c r="K35" s="26">
        <v>0.5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</row>
    <row r="36" spans="1:95" x14ac:dyDescent="0.2">
      <c r="A36" s="57">
        <v>448</v>
      </c>
      <c r="B36" s="27">
        <v>6</v>
      </c>
      <c r="C36" s="27" t="s">
        <v>205</v>
      </c>
      <c r="D36" s="27">
        <v>5</v>
      </c>
      <c r="E36" s="58" t="s">
        <v>130</v>
      </c>
      <c r="F36" s="59">
        <v>9</v>
      </c>
      <c r="G36" s="59">
        <v>10.199999999999999</v>
      </c>
      <c r="H36" s="59">
        <v>10.5</v>
      </c>
      <c r="I36" s="59">
        <v>10.3</v>
      </c>
      <c r="J36" s="59">
        <v>3.2</v>
      </c>
      <c r="K36" s="59">
        <v>4.9000000000000004</v>
      </c>
      <c r="L36" s="59">
        <v>6</v>
      </c>
      <c r="M36" s="59">
        <v>2.7</v>
      </c>
      <c r="N36" s="59">
        <v>1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</row>
    <row r="37" spans="1:95" x14ac:dyDescent="0.2">
      <c r="A37" s="57">
        <f t="shared" si="0"/>
        <v>448</v>
      </c>
      <c r="B37" s="27">
        <v>6</v>
      </c>
      <c r="C37" s="27" t="s">
        <v>205</v>
      </c>
      <c r="D37" s="27">
        <v>5</v>
      </c>
      <c r="E37" s="59" t="s">
        <v>133</v>
      </c>
      <c r="F37" s="59">
        <v>3</v>
      </c>
      <c r="G37" s="59">
        <v>2.5</v>
      </c>
      <c r="H37" s="59">
        <v>3</v>
      </c>
      <c r="I37" s="59">
        <v>3</v>
      </c>
      <c r="J37" s="59">
        <v>0.5</v>
      </c>
      <c r="K37" s="59">
        <v>0.7</v>
      </c>
      <c r="L37" s="59">
        <v>1.2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</row>
    <row r="38" spans="1:95" x14ac:dyDescent="0.2">
      <c r="A38" s="57">
        <f t="shared" si="0"/>
        <v>449</v>
      </c>
      <c r="B38" s="27">
        <v>4</v>
      </c>
      <c r="C38" s="27" t="s">
        <v>121</v>
      </c>
      <c r="D38" s="27">
        <v>5</v>
      </c>
      <c r="E38" s="55" t="s">
        <v>130</v>
      </c>
      <c r="F38" s="55">
        <v>1</v>
      </c>
      <c r="G38" s="55">
        <v>6.4</v>
      </c>
      <c r="H38" s="55">
        <v>6.6</v>
      </c>
      <c r="I38" s="55">
        <v>5.0999999999999996</v>
      </c>
      <c r="J38" s="55">
        <v>3.2</v>
      </c>
      <c r="K38" s="55">
        <v>6.5</v>
      </c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</row>
    <row r="39" spans="1:95" x14ac:dyDescent="0.2">
      <c r="A39" s="57">
        <f t="shared" si="0"/>
        <v>449</v>
      </c>
      <c r="B39" s="27">
        <v>4</v>
      </c>
      <c r="C39" s="27" t="s">
        <v>121</v>
      </c>
      <c r="D39" s="27">
        <v>5</v>
      </c>
      <c r="E39" s="26" t="s">
        <v>133</v>
      </c>
      <c r="F39" s="26"/>
      <c r="G39" s="26">
        <v>2</v>
      </c>
      <c r="H39" s="26">
        <v>2</v>
      </c>
      <c r="I39" s="26">
        <v>1</v>
      </c>
      <c r="J39" s="26">
        <v>1</v>
      </c>
      <c r="K39" s="26">
        <v>1.5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</row>
    <row r="40" spans="1:95" x14ac:dyDescent="0.2">
      <c r="A40" s="57">
        <f t="shared" si="0"/>
        <v>450</v>
      </c>
      <c r="B40" s="27">
        <v>3</v>
      </c>
      <c r="C40" s="27" t="s">
        <v>87</v>
      </c>
      <c r="D40" s="27">
        <v>5</v>
      </c>
      <c r="E40" s="58" t="s">
        <v>130</v>
      </c>
      <c r="F40" s="59">
        <v>2</v>
      </c>
      <c r="G40" s="59">
        <v>1</v>
      </c>
      <c r="H40" s="59">
        <v>7.7</v>
      </c>
      <c r="I40" s="59">
        <v>8</v>
      </c>
      <c r="J40" s="59">
        <v>7.3</v>
      </c>
      <c r="K40" s="59">
        <v>5.3</v>
      </c>
      <c r="L40" s="59">
        <v>3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</row>
    <row r="41" spans="1:95" x14ac:dyDescent="0.2">
      <c r="A41" s="57">
        <f t="shared" si="0"/>
        <v>450</v>
      </c>
      <c r="B41" s="27">
        <v>3</v>
      </c>
      <c r="C41" s="27" t="s">
        <v>87</v>
      </c>
      <c r="D41" s="27">
        <v>5</v>
      </c>
      <c r="E41" s="59" t="s">
        <v>133</v>
      </c>
      <c r="F41" s="59"/>
      <c r="G41" s="59"/>
      <c r="H41" s="59">
        <v>2.5</v>
      </c>
      <c r="I41" s="59">
        <v>3</v>
      </c>
      <c r="J41" s="59">
        <v>2.5</v>
      </c>
      <c r="K41" s="59">
        <v>1.5</v>
      </c>
      <c r="L41" s="59">
        <v>0.5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</row>
    <row r="42" spans="1:95" x14ac:dyDescent="0.2">
      <c r="A42" s="57">
        <v>452</v>
      </c>
      <c r="B42" s="27">
        <v>6</v>
      </c>
      <c r="C42" s="27" t="s">
        <v>205</v>
      </c>
      <c r="D42" s="27">
        <v>6</v>
      </c>
      <c r="E42" s="55" t="s">
        <v>130</v>
      </c>
      <c r="F42" s="55">
        <v>3</v>
      </c>
      <c r="G42" s="55">
        <v>3.1</v>
      </c>
      <c r="H42" s="55">
        <v>2</v>
      </c>
      <c r="I42" s="55">
        <v>0.5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</row>
    <row r="43" spans="1:95" x14ac:dyDescent="0.2">
      <c r="A43" s="57">
        <f t="shared" si="0"/>
        <v>452</v>
      </c>
      <c r="B43" s="27">
        <v>6</v>
      </c>
      <c r="C43" s="27" t="s">
        <v>205</v>
      </c>
      <c r="D43" s="27">
        <v>6</v>
      </c>
      <c r="E43" s="26" t="s">
        <v>133</v>
      </c>
      <c r="F43" s="26">
        <v>1</v>
      </c>
      <c r="G43" s="26">
        <v>1</v>
      </c>
      <c r="H43" s="26">
        <v>0.5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</row>
    <row r="44" spans="1:95" x14ac:dyDescent="0.2">
      <c r="A44" s="57">
        <f t="shared" si="0"/>
        <v>453</v>
      </c>
      <c r="B44" s="27">
        <v>3</v>
      </c>
      <c r="C44" s="27" t="s">
        <v>87</v>
      </c>
      <c r="D44" s="27">
        <v>6</v>
      </c>
      <c r="E44" s="58" t="s">
        <v>130</v>
      </c>
      <c r="F44" s="59">
        <v>1.5</v>
      </c>
      <c r="G44" s="59">
        <v>1.5</v>
      </c>
      <c r="H44" s="59">
        <v>0.2</v>
      </c>
      <c r="I44" s="59">
        <v>0.2</v>
      </c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</row>
    <row r="45" spans="1:95" x14ac:dyDescent="0.2">
      <c r="A45" s="57">
        <f t="shared" si="0"/>
        <v>453</v>
      </c>
      <c r="B45" s="27">
        <v>3</v>
      </c>
      <c r="C45" s="27" t="s">
        <v>87</v>
      </c>
      <c r="D45" s="27">
        <v>6</v>
      </c>
      <c r="E45" s="59" t="s">
        <v>133</v>
      </c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</row>
    <row r="46" spans="1:95" x14ac:dyDescent="0.2">
      <c r="A46" s="57">
        <v>455</v>
      </c>
      <c r="B46" s="27">
        <v>5</v>
      </c>
      <c r="C46" s="27" t="s">
        <v>122</v>
      </c>
      <c r="D46" s="27">
        <v>6</v>
      </c>
      <c r="E46" s="55" t="s">
        <v>130</v>
      </c>
      <c r="F46" s="55">
        <v>9.8000000000000007</v>
      </c>
      <c r="G46" s="55">
        <v>1</v>
      </c>
      <c r="H46" s="55">
        <v>6</v>
      </c>
      <c r="I46" s="55">
        <v>8</v>
      </c>
      <c r="J46" s="55">
        <v>3.2</v>
      </c>
      <c r="K46" s="55">
        <v>2.8</v>
      </c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</row>
    <row r="47" spans="1:95" x14ac:dyDescent="0.2">
      <c r="A47" s="57">
        <f t="shared" si="0"/>
        <v>455</v>
      </c>
      <c r="B47" s="27">
        <v>5</v>
      </c>
      <c r="C47" s="27" t="s">
        <v>122</v>
      </c>
      <c r="D47" s="27">
        <v>6</v>
      </c>
      <c r="E47" s="26" t="s">
        <v>133</v>
      </c>
      <c r="F47" s="26">
        <v>3.5</v>
      </c>
      <c r="G47" s="26"/>
      <c r="H47" s="26">
        <v>2</v>
      </c>
      <c r="I47" s="26">
        <v>3</v>
      </c>
      <c r="J47" s="26">
        <v>0.7</v>
      </c>
      <c r="K47" s="26">
        <v>0.5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</row>
    <row r="48" spans="1:95" x14ac:dyDescent="0.2">
      <c r="A48" s="57">
        <v>458</v>
      </c>
      <c r="B48" s="27">
        <v>4</v>
      </c>
      <c r="C48" s="27" t="s">
        <v>121</v>
      </c>
      <c r="D48" s="27">
        <v>6</v>
      </c>
      <c r="E48" s="58" t="s">
        <v>130</v>
      </c>
      <c r="F48" s="59">
        <v>4</v>
      </c>
      <c r="G48" s="59">
        <v>4</v>
      </c>
      <c r="H48" s="59">
        <v>2.2000000000000002</v>
      </c>
      <c r="I48" s="59">
        <v>0.5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</row>
    <row r="49" spans="1:95" x14ac:dyDescent="0.2">
      <c r="A49" s="57">
        <f t="shared" si="0"/>
        <v>458</v>
      </c>
      <c r="B49" s="27">
        <v>4</v>
      </c>
      <c r="C49" s="27" t="s">
        <v>121</v>
      </c>
      <c r="D49" s="27">
        <v>6</v>
      </c>
      <c r="E49" s="59" t="s">
        <v>133</v>
      </c>
      <c r="F49" s="59">
        <v>1</v>
      </c>
      <c r="G49" s="59">
        <v>1</v>
      </c>
      <c r="H49" s="59">
        <v>0.5</v>
      </c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</row>
    <row r="50" spans="1:95" x14ac:dyDescent="0.2">
      <c r="A50" s="57">
        <v>462</v>
      </c>
      <c r="B50" s="27">
        <v>3</v>
      </c>
      <c r="C50" s="27" t="s">
        <v>87</v>
      </c>
      <c r="D50" s="27">
        <v>7</v>
      </c>
      <c r="E50" s="55" t="s">
        <v>130</v>
      </c>
      <c r="F50" s="55">
        <v>10.199999999999999</v>
      </c>
      <c r="G50" s="55">
        <v>11.3</v>
      </c>
      <c r="H50" s="55">
        <v>8</v>
      </c>
      <c r="I50" s="55">
        <v>10.199999999999999</v>
      </c>
      <c r="J50" s="55">
        <v>7</v>
      </c>
      <c r="K50" s="55">
        <v>4</v>
      </c>
      <c r="L50" s="55">
        <v>2.8</v>
      </c>
      <c r="M50" s="55">
        <v>1.5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</row>
    <row r="51" spans="1:95" x14ac:dyDescent="0.2">
      <c r="A51" s="57">
        <f t="shared" si="0"/>
        <v>462</v>
      </c>
      <c r="B51" s="27">
        <v>3</v>
      </c>
      <c r="C51" s="27" t="s">
        <v>87</v>
      </c>
      <c r="D51" s="27">
        <v>7</v>
      </c>
      <c r="E51" s="26" t="s">
        <v>133</v>
      </c>
      <c r="F51" s="26">
        <v>3</v>
      </c>
      <c r="G51" s="26">
        <v>4</v>
      </c>
      <c r="H51" s="26">
        <v>2</v>
      </c>
      <c r="I51" s="26">
        <v>3</v>
      </c>
      <c r="J51" s="26">
        <v>1.5</v>
      </c>
      <c r="K51" s="26">
        <v>0.5</v>
      </c>
      <c r="L51" s="26">
        <v>0.5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</row>
    <row r="52" spans="1:95" x14ac:dyDescent="0.2">
      <c r="A52" s="57">
        <v>468</v>
      </c>
      <c r="B52" s="27">
        <v>5</v>
      </c>
      <c r="C52" s="27" t="s">
        <v>122</v>
      </c>
      <c r="D52" s="27">
        <v>7</v>
      </c>
      <c r="E52" s="58" t="s">
        <v>130</v>
      </c>
      <c r="F52" s="59">
        <v>9.5</v>
      </c>
      <c r="G52" s="59">
        <v>9</v>
      </c>
      <c r="H52" s="59">
        <v>8.5</v>
      </c>
      <c r="I52" s="59">
        <v>7</v>
      </c>
      <c r="J52" s="59">
        <v>4.5</v>
      </c>
      <c r="K52" s="59">
        <v>3</v>
      </c>
      <c r="L52" s="59">
        <v>2</v>
      </c>
      <c r="M52" s="59">
        <v>1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</row>
    <row r="53" spans="1:95" x14ac:dyDescent="0.2">
      <c r="A53" s="57">
        <f t="shared" si="0"/>
        <v>468</v>
      </c>
      <c r="B53" s="27">
        <v>5</v>
      </c>
      <c r="C53" s="27" t="s">
        <v>122</v>
      </c>
      <c r="D53" s="27">
        <v>7</v>
      </c>
      <c r="E53" s="59" t="s">
        <v>133</v>
      </c>
      <c r="F53" s="59">
        <v>4</v>
      </c>
      <c r="G53" s="59">
        <v>3</v>
      </c>
      <c r="H53" s="59">
        <v>3</v>
      </c>
      <c r="I53" s="59">
        <v>3</v>
      </c>
      <c r="J53" s="59">
        <v>1</v>
      </c>
      <c r="K53" s="59">
        <v>0.5</v>
      </c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</row>
    <row r="54" spans="1:95" x14ac:dyDescent="0.2">
      <c r="A54" s="57">
        <f t="shared" si="0"/>
        <v>469</v>
      </c>
      <c r="B54" s="27">
        <v>6</v>
      </c>
      <c r="C54" s="27" t="s">
        <v>205</v>
      </c>
      <c r="D54" s="27">
        <v>7</v>
      </c>
      <c r="E54" s="55" t="s">
        <v>130</v>
      </c>
      <c r="F54" s="55" t="s">
        <v>82</v>
      </c>
      <c r="G54" s="55">
        <v>13.2</v>
      </c>
      <c r="H54" s="55">
        <v>10.5</v>
      </c>
      <c r="I54" s="55">
        <v>12</v>
      </c>
      <c r="J54" s="55">
        <v>8.5</v>
      </c>
      <c r="K54" s="55">
        <v>9</v>
      </c>
      <c r="L54" s="55">
        <v>6</v>
      </c>
      <c r="M54" s="55">
        <v>4.9000000000000004</v>
      </c>
      <c r="N54" s="55">
        <v>3.7</v>
      </c>
      <c r="O54" s="55">
        <v>2</v>
      </c>
      <c r="P54" s="55">
        <v>1</v>
      </c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</row>
    <row r="55" spans="1:95" x14ac:dyDescent="0.2">
      <c r="A55" s="57">
        <f t="shared" si="0"/>
        <v>469</v>
      </c>
      <c r="B55" s="27">
        <v>6</v>
      </c>
      <c r="C55" s="27" t="s">
        <v>205</v>
      </c>
      <c r="D55" s="27">
        <v>7</v>
      </c>
      <c r="E55" s="26" t="s">
        <v>133</v>
      </c>
      <c r="F55" s="26">
        <v>3.5</v>
      </c>
      <c r="G55" s="26">
        <v>4</v>
      </c>
      <c r="H55" s="26">
        <v>3</v>
      </c>
      <c r="I55" s="26">
        <v>3.5</v>
      </c>
      <c r="J55" s="26">
        <v>2</v>
      </c>
      <c r="K55" s="26">
        <v>2.5</v>
      </c>
      <c r="L55" s="26">
        <v>1.5</v>
      </c>
      <c r="M55" s="26">
        <v>1</v>
      </c>
      <c r="N55" s="26">
        <v>0.5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</row>
    <row r="56" spans="1:95" x14ac:dyDescent="0.2">
      <c r="A56" s="57">
        <f t="shared" si="0"/>
        <v>470</v>
      </c>
      <c r="B56" s="27">
        <v>4</v>
      </c>
      <c r="C56" s="27" t="s">
        <v>121</v>
      </c>
      <c r="D56" s="27">
        <v>7</v>
      </c>
      <c r="E56" s="58" t="s">
        <v>130</v>
      </c>
      <c r="F56" s="55" t="s">
        <v>82</v>
      </c>
      <c r="G56" s="55" t="s">
        <v>82</v>
      </c>
      <c r="H56" s="55" t="s">
        <v>82</v>
      </c>
      <c r="I56" s="55" t="s">
        <v>82</v>
      </c>
      <c r="J56" s="55" t="s">
        <v>82</v>
      </c>
      <c r="K56" s="55" t="s">
        <v>82</v>
      </c>
      <c r="L56" s="55" t="s">
        <v>82</v>
      </c>
      <c r="M56" s="55" t="s">
        <v>82</v>
      </c>
      <c r="N56" s="55" t="s">
        <v>82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</row>
    <row r="57" spans="1:95" x14ac:dyDescent="0.2">
      <c r="A57" s="57">
        <f t="shared" si="0"/>
        <v>470</v>
      </c>
      <c r="B57" s="27">
        <v>4</v>
      </c>
      <c r="C57" s="27" t="s">
        <v>121</v>
      </c>
      <c r="D57" s="27">
        <v>7</v>
      </c>
      <c r="E57" s="59" t="s">
        <v>133</v>
      </c>
      <c r="F57" s="55" t="s">
        <v>82</v>
      </c>
      <c r="G57" s="55" t="s">
        <v>82</v>
      </c>
      <c r="H57" s="55" t="s">
        <v>82</v>
      </c>
      <c r="I57" s="55" t="s">
        <v>82</v>
      </c>
      <c r="J57" s="55" t="s">
        <v>82</v>
      </c>
      <c r="K57" s="55" t="s">
        <v>82</v>
      </c>
      <c r="L57" s="55" t="s">
        <v>82</v>
      </c>
      <c r="M57" s="55" t="s">
        <v>82</v>
      </c>
      <c r="N57" s="55" t="s">
        <v>82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</row>
    <row r="58" spans="1:95" x14ac:dyDescent="0.2">
      <c r="A58" s="57">
        <v>473</v>
      </c>
      <c r="B58" s="27">
        <v>5</v>
      </c>
      <c r="C58" s="27" t="s">
        <v>122</v>
      </c>
      <c r="D58" s="27">
        <v>8</v>
      </c>
      <c r="E58" s="55" t="s">
        <v>130</v>
      </c>
      <c r="F58" s="55">
        <v>9.1999999999999993</v>
      </c>
      <c r="G58" s="55">
        <v>11</v>
      </c>
      <c r="H58" s="55" t="s">
        <v>82</v>
      </c>
      <c r="I58" s="55">
        <v>5.4</v>
      </c>
      <c r="J58" s="55">
        <v>5.7</v>
      </c>
      <c r="K58" s="55">
        <v>3</v>
      </c>
      <c r="L58" s="55">
        <v>2.2999999999999998</v>
      </c>
      <c r="M58" s="55">
        <v>2.5</v>
      </c>
      <c r="N58" s="55">
        <v>1</v>
      </c>
      <c r="O58" s="55">
        <v>9.1999999999999993</v>
      </c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</row>
    <row r="59" spans="1:95" x14ac:dyDescent="0.2">
      <c r="A59" s="57">
        <f t="shared" si="0"/>
        <v>473</v>
      </c>
      <c r="B59" s="27">
        <v>5</v>
      </c>
      <c r="C59" s="27" t="s">
        <v>122</v>
      </c>
      <c r="D59" s="27">
        <v>8</v>
      </c>
      <c r="E59" s="26" t="s">
        <v>133</v>
      </c>
      <c r="F59" s="26">
        <v>2.5</v>
      </c>
      <c r="G59" s="26">
        <v>3</v>
      </c>
      <c r="H59" s="26">
        <v>3.5</v>
      </c>
      <c r="I59" s="26">
        <v>1.3</v>
      </c>
      <c r="J59" s="26">
        <v>31.5</v>
      </c>
      <c r="K59" s="26">
        <v>0.5</v>
      </c>
      <c r="L59" s="26"/>
      <c r="M59" s="26"/>
      <c r="N59" s="26"/>
      <c r="O59" s="26">
        <v>2.5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</row>
    <row r="60" spans="1:95" x14ac:dyDescent="0.2">
      <c r="A60" s="57">
        <f t="shared" si="0"/>
        <v>474</v>
      </c>
      <c r="B60" s="27">
        <v>4</v>
      </c>
      <c r="C60" s="27" t="s">
        <v>121</v>
      </c>
      <c r="D60" s="27">
        <v>8</v>
      </c>
      <c r="E60" s="58" t="s">
        <v>130</v>
      </c>
      <c r="F60" s="59">
        <v>6.8</v>
      </c>
      <c r="G60" s="59">
        <v>6.9</v>
      </c>
      <c r="H60" s="59">
        <v>4.8</v>
      </c>
      <c r="I60" s="59">
        <v>2.7</v>
      </c>
      <c r="J60" s="59">
        <v>1</v>
      </c>
      <c r="K60" s="59">
        <v>6.8</v>
      </c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</row>
    <row r="61" spans="1:95" x14ac:dyDescent="0.2">
      <c r="A61" s="57">
        <f t="shared" si="0"/>
        <v>474</v>
      </c>
      <c r="B61" s="27">
        <v>4</v>
      </c>
      <c r="C61" s="27" t="s">
        <v>121</v>
      </c>
      <c r="D61" s="27">
        <v>8</v>
      </c>
      <c r="E61" s="59" t="s">
        <v>133</v>
      </c>
      <c r="F61" s="59">
        <v>2</v>
      </c>
      <c r="G61" s="59">
        <v>3</v>
      </c>
      <c r="H61" s="59">
        <v>1</v>
      </c>
      <c r="I61" s="59">
        <v>0.5</v>
      </c>
      <c r="J61" s="59"/>
      <c r="K61" s="59">
        <v>2</v>
      </c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</row>
    <row r="62" spans="1:95" x14ac:dyDescent="0.2">
      <c r="A62" s="57">
        <v>478</v>
      </c>
      <c r="B62" s="27">
        <v>6</v>
      </c>
      <c r="C62" s="27" t="s">
        <v>205</v>
      </c>
      <c r="D62" s="27">
        <v>8</v>
      </c>
      <c r="E62" s="55" t="s">
        <v>130</v>
      </c>
      <c r="F62" s="55">
        <v>9</v>
      </c>
      <c r="G62" s="55">
        <v>6</v>
      </c>
      <c r="H62" s="55">
        <v>5</v>
      </c>
      <c r="I62" s="55" t="s">
        <v>82</v>
      </c>
      <c r="J62" s="55" t="s">
        <v>82</v>
      </c>
      <c r="K62" s="55">
        <v>3.8</v>
      </c>
      <c r="L62" s="55">
        <v>2.7</v>
      </c>
      <c r="M62" s="55">
        <v>2.5</v>
      </c>
      <c r="N62" s="55">
        <v>1</v>
      </c>
      <c r="O62" s="55">
        <v>1</v>
      </c>
      <c r="P62" s="55">
        <v>9</v>
      </c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</row>
    <row r="63" spans="1:95" x14ac:dyDescent="0.2">
      <c r="A63" s="57">
        <f t="shared" si="0"/>
        <v>478</v>
      </c>
      <c r="B63" s="27">
        <v>6</v>
      </c>
      <c r="C63" s="27" t="s">
        <v>205</v>
      </c>
      <c r="D63" s="27">
        <v>8</v>
      </c>
      <c r="E63" s="26" t="s">
        <v>133</v>
      </c>
      <c r="F63" s="26">
        <v>2.5</v>
      </c>
      <c r="G63" s="26">
        <v>1.5</v>
      </c>
      <c r="H63" s="26">
        <v>1.2</v>
      </c>
      <c r="I63" s="26">
        <v>2</v>
      </c>
      <c r="J63" s="26">
        <v>0.7</v>
      </c>
      <c r="K63" s="26">
        <v>0.5</v>
      </c>
      <c r="L63" s="26">
        <v>0.2</v>
      </c>
      <c r="M63" s="26"/>
      <c r="N63" s="26"/>
      <c r="O63" s="26"/>
      <c r="P63" s="26">
        <v>2.5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</row>
    <row r="64" spans="1:95" x14ac:dyDescent="0.2">
      <c r="A64" s="57">
        <f t="shared" si="0"/>
        <v>479</v>
      </c>
      <c r="B64" s="27">
        <v>3</v>
      </c>
      <c r="C64" s="27" t="s">
        <v>87</v>
      </c>
      <c r="D64" s="27">
        <v>8</v>
      </c>
      <c r="E64" s="58" t="s">
        <v>130</v>
      </c>
      <c r="F64" s="59">
        <v>6.7</v>
      </c>
      <c r="G64" s="59">
        <v>4.8</v>
      </c>
      <c r="H64" s="59">
        <v>7.1</v>
      </c>
      <c r="I64" s="59">
        <v>2.5</v>
      </c>
      <c r="J64" s="59">
        <v>1</v>
      </c>
      <c r="K64" s="59">
        <v>6.7</v>
      </c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</row>
    <row r="65" spans="1:95" x14ac:dyDescent="0.2">
      <c r="A65" s="57">
        <f t="shared" si="0"/>
        <v>479</v>
      </c>
      <c r="B65" s="27">
        <v>3</v>
      </c>
      <c r="C65" s="27" t="s">
        <v>87</v>
      </c>
      <c r="D65" s="27">
        <v>8</v>
      </c>
      <c r="E65" s="59" t="s">
        <v>133</v>
      </c>
      <c r="F65" s="59">
        <v>2</v>
      </c>
      <c r="G65" s="59">
        <v>1.2</v>
      </c>
      <c r="H65" s="59">
        <v>2.5</v>
      </c>
      <c r="I65" s="59">
        <v>0.5</v>
      </c>
      <c r="J65" s="59"/>
      <c r="K65" s="59">
        <v>2</v>
      </c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</row>
    <row r="66" spans="1:95" x14ac:dyDescent="0.2">
      <c r="A66" s="57">
        <v>482</v>
      </c>
      <c r="B66" s="27">
        <v>4</v>
      </c>
      <c r="C66" s="27" t="s">
        <v>121</v>
      </c>
      <c r="D66" s="27">
        <v>9</v>
      </c>
      <c r="E66" s="55" t="s">
        <v>130</v>
      </c>
      <c r="F66" s="55">
        <v>10</v>
      </c>
      <c r="G66" s="55">
        <v>8.5</v>
      </c>
      <c r="H66" s="55">
        <v>6</v>
      </c>
      <c r="I66" s="55">
        <v>9</v>
      </c>
      <c r="J66" s="55">
        <v>3.5</v>
      </c>
      <c r="K66" s="55" t="s">
        <v>82</v>
      </c>
      <c r="L66" s="55">
        <v>2.7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</row>
    <row r="67" spans="1:95" x14ac:dyDescent="0.2">
      <c r="A67" s="57">
        <f t="shared" si="0"/>
        <v>482</v>
      </c>
      <c r="B67" s="27">
        <v>4</v>
      </c>
      <c r="C67" s="27" t="s">
        <v>121</v>
      </c>
      <c r="D67" s="27">
        <v>9</v>
      </c>
      <c r="E67" s="26" t="s">
        <v>133</v>
      </c>
      <c r="F67" s="26">
        <v>3</v>
      </c>
      <c r="G67" s="26">
        <v>2.5</v>
      </c>
      <c r="H67" s="26">
        <v>1.5</v>
      </c>
      <c r="I67" s="26">
        <v>2.5</v>
      </c>
      <c r="J67" s="26">
        <v>1</v>
      </c>
      <c r="K67" s="26">
        <v>2</v>
      </c>
      <c r="L67" s="26">
        <v>0.5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</row>
    <row r="68" spans="1:95" x14ac:dyDescent="0.2">
      <c r="A68" s="57">
        <v>486</v>
      </c>
      <c r="B68" s="27">
        <v>3</v>
      </c>
      <c r="C68" s="27" t="s">
        <v>87</v>
      </c>
      <c r="D68" s="27">
        <v>9</v>
      </c>
      <c r="E68" s="58" t="s">
        <v>130</v>
      </c>
      <c r="F68" s="59">
        <v>9.1</v>
      </c>
      <c r="G68" s="59">
        <v>11.3</v>
      </c>
      <c r="H68" s="59">
        <v>12.2</v>
      </c>
      <c r="I68" s="59">
        <v>12</v>
      </c>
      <c r="J68" s="59">
        <v>11.2</v>
      </c>
      <c r="K68" s="59">
        <v>6.5</v>
      </c>
      <c r="L68" s="59">
        <v>4</v>
      </c>
      <c r="M68" s="59">
        <v>3</v>
      </c>
      <c r="N68" s="59">
        <v>2</v>
      </c>
      <c r="O68" s="59">
        <v>1</v>
      </c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</row>
    <row r="69" spans="1:95" x14ac:dyDescent="0.2">
      <c r="A69" s="57">
        <f t="shared" ref="A69:A121" si="1">IF(A68=A67,A68+1,A68)</f>
        <v>486</v>
      </c>
      <c r="B69" s="27">
        <v>3</v>
      </c>
      <c r="C69" s="27" t="s">
        <v>87</v>
      </c>
      <c r="D69" s="27">
        <v>9</v>
      </c>
      <c r="E69" s="59" t="s">
        <v>133</v>
      </c>
      <c r="F69" s="59">
        <v>2</v>
      </c>
      <c r="G69" s="59">
        <v>3</v>
      </c>
      <c r="H69" s="59">
        <v>4</v>
      </c>
      <c r="I69" s="59">
        <v>4</v>
      </c>
      <c r="J69" s="59">
        <v>4</v>
      </c>
      <c r="K69" s="59">
        <v>1.5</v>
      </c>
      <c r="L69" s="59">
        <v>0.8</v>
      </c>
      <c r="M69" s="59">
        <v>0.5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</row>
    <row r="70" spans="1:95" x14ac:dyDescent="0.2">
      <c r="A70" s="57">
        <v>488</v>
      </c>
      <c r="B70" s="27">
        <v>5</v>
      </c>
      <c r="C70" s="27" t="s">
        <v>122</v>
      </c>
      <c r="D70" s="27">
        <v>9</v>
      </c>
      <c r="E70" s="55" t="s">
        <v>130</v>
      </c>
      <c r="F70" s="55" t="s">
        <v>82</v>
      </c>
      <c r="G70" s="55">
        <v>11</v>
      </c>
      <c r="H70" s="55">
        <v>9.1999999999999993</v>
      </c>
      <c r="I70" s="55">
        <v>10.5</v>
      </c>
      <c r="J70" s="55">
        <v>6.5</v>
      </c>
      <c r="K70" s="55">
        <v>5</v>
      </c>
      <c r="L70" s="55">
        <v>3.5</v>
      </c>
      <c r="M70" s="55">
        <v>1</v>
      </c>
      <c r="N70" s="55">
        <v>2</v>
      </c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</row>
    <row r="71" spans="1:95" x14ac:dyDescent="0.2">
      <c r="A71" s="57">
        <f t="shared" si="1"/>
        <v>488</v>
      </c>
      <c r="B71" s="27">
        <v>5</v>
      </c>
      <c r="C71" s="27" t="s">
        <v>122</v>
      </c>
      <c r="D71" s="27">
        <v>9</v>
      </c>
      <c r="E71" s="26" t="s">
        <v>133</v>
      </c>
      <c r="F71" s="26">
        <v>3</v>
      </c>
      <c r="G71" s="26">
        <v>3.5</v>
      </c>
      <c r="H71" s="26">
        <v>3</v>
      </c>
      <c r="I71" s="26">
        <v>4</v>
      </c>
      <c r="J71" s="26">
        <v>2</v>
      </c>
      <c r="K71" s="26">
        <v>1</v>
      </c>
      <c r="L71" s="26">
        <v>0.5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</row>
    <row r="72" spans="1:95" x14ac:dyDescent="0.2">
      <c r="A72" s="57">
        <v>490</v>
      </c>
      <c r="B72" s="27">
        <v>6</v>
      </c>
      <c r="C72" s="27" t="s">
        <v>205</v>
      </c>
      <c r="D72" s="27">
        <v>9</v>
      </c>
      <c r="E72" s="58" t="s">
        <v>130</v>
      </c>
      <c r="F72" s="59">
        <v>9.9</v>
      </c>
      <c r="G72" s="59" t="s">
        <v>82</v>
      </c>
      <c r="H72" s="59">
        <v>8.1999999999999993</v>
      </c>
      <c r="I72" s="59">
        <v>6.5</v>
      </c>
      <c r="J72" s="59">
        <v>6.2</v>
      </c>
      <c r="K72" s="59" t="s">
        <v>82</v>
      </c>
      <c r="L72" s="59">
        <v>3.5</v>
      </c>
      <c r="M72" s="59">
        <v>2</v>
      </c>
      <c r="N72" s="59">
        <v>1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</row>
    <row r="73" spans="1:95" x14ac:dyDescent="0.2">
      <c r="A73" s="57">
        <f t="shared" si="1"/>
        <v>490</v>
      </c>
      <c r="B73" s="27">
        <v>6</v>
      </c>
      <c r="C73" s="27" t="s">
        <v>205</v>
      </c>
      <c r="D73" s="27">
        <v>9</v>
      </c>
      <c r="E73" s="59" t="s">
        <v>133</v>
      </c>
      <c r="F73" s="59">
        <v>2.5</v>
      </c>
      <c r="G73" s="59">
        <v>2</v>
      </c>
      <c r="H73" s="59">
        <v>2</v>
      </c>
      <c r="I73" s="59">
        <v>2</v>
      </c>
      <c r="J73" s="59">
        <v>1.5</v>
      </c>
      <c r="K73" s="59">
        <v>2</v>
      </c>
      <c r="L73" s="59">
        <v>0.5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</row>
    <row r="74" spans="1:95" x14ac:dyDescent="0.2">
      <c r="A74" s="57">
        <v>492</v>
      </c>
      <c r="B74" s="27">
        <v>6</v>
      </c>
      <c r="C74" s="27" t="s">
        <v>205</v>
      </c>
      <c r="D74" s="27">
        <v>10</v>
      </c>
      <c r="E74" s="55" t="s">
        <v>130</v>
      </c>
      <c r="F74" s="55">
        <v>1</v>
      </c>
      <c r="G74" s="55">
        <v>0.5</v>
      </c>
      <c r="H74" s="21">
        <v>5.5</v>
      </c>
      <c r="I74" s="21">
        <v>5.6</v>
      </c>
      <c r="J74" s="21">
        <v>5.4</v>
      </c>
      <c r="K74" s="21">
        <v>4.3</v>
      </c>
      <c r="L74" s="21">
        <v>3</v>
      </c>
      <c r="M74" s="21">
        <v>2.2000000000000002</v>
      </c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</row>
    <row r="75" spans="1:95" x14ac:dyDescent="0.2">
      <c r="A75" s="57">
        <f t="shared" si="1"/>
        <v>492</v>
      </c>
      <c r="B75" s="27">
        <v>6</v>
      </c>
      <c r="C75" s="27" t="s">
        <v>205</v>
      </c>
      <c r="D75" s="27">
        <v>10</v>
      </c>
      <c r="E75" s="26" t="s">
        <v>133</v>
      </c>
      <c r="F75" s="26"/>
      <c r="G75" s="26"/>
      <c r="H75" s="55">
        <v>1.5</v>
      </c>
      <c r="I75" s="55">
        <v>1.5</v>
      </c>
      <c r="J75" s="55">
        <v>1.5</v>
      </c>
      <c r="K75" s="55">
        <v>1</v>
      </c>
      <c r="L75" s="55">
        <v>0.5</v>
      </c>
      <c r="M75" s="55">
        <v>0.5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</row>
    <row r="76" spans="1:95" x14ac:dyDescent="0.2">
      <c r="A76" s="57">
        <f t="shared" si="1"/>
        <v>493</v>
      </c>
      <c r="B76" s="27">
        <v>4</v>
      </c>
      <c r="C76" s="27" t="s">
        <v>121</v>
      </c>
      <c r="D76" s="27">
        <v>10</v>
      </c>
      <c r="E76" s="58" t="s">
        <v>130</v>
      </c>
      <c r="F76" s="59">
        <v>9</v>
      </c>
      <c r="G76" s="59">
        <v>9.5</v>
      </c>
      <c r="H76" s="59">
        <v>9.5</v>
      </c>
      <c r="I76" s="59">
        <v>8.1999999999999993</v>
      </c>
      <c r="J76" s="59">
        <v>6</v>
      </c>
      <c r="K76" s="59">
        <v>4.9000000000000004</v>
      </c>
      <c r="L76" s="59">
        <v>3</v>
      </c>
      <c r="M76" s="59">
        <v>2</v>
      </c>
      <c r="N76" s="59">
        <v>2</v>
      </c>
      <c r="O76" s="59">
        <v>1</v>
      </c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</row>
    <row r="77" spans="1:95" x14ac:dyDescent="0.2">
      <c r="A77" s="57">
        <f t="shared" si="1"/>
        <v>493</v>
      </c>
      <c r="B77" s="27">
        <v>4</v>
      </c>
      <c r="C77" s="27" t="s">
        <v>121</v>
      </c>
      <c r="D77" s="27">
        <v>10</v>
      </c>
      <c r="E77" s="59" t="s">
        <v>133</v>
      </c>
      <c r="F77" s="59">
        <v>2.5</v>
      </c>
      <c r="G77" s="59">
        <v>2.5</v>
      </c>
      <c r="H77" s="59">
        <v>2</v>
      </c>
      <c r="I77" s="59">
        <v>1.5</v>
      </c>
      <c r="J77" s="59">
        <v>1</v>
      </c>
      <c r="K77" s="59">
        <v>1</v>
      </c>
      <c r="L77" s="59">
        <v>0.5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</row>
    <row r="78" spans="1:95" x14ac:dyDescent="0.2">
      <c r="A78" s="57">
        <f t="shared" si="1"/>
        <v>494</v>
      </c>
      <c r="B78" s="27">
        <v>3</v>
      </c>
      <c r="C78" s="27" t="s">
        <v>87</v>
      </c>
      <c r="D78" s="27">
        <v>10</v>
      </c>
      <c r="E78" s="55" t="s">
        <v>130</v>
      </c>
      <c r="F78" s="55">
        <v>8.3000000000000007</v>
      </c>
      <c r="G78" s="55">
        <v>8.6</v>
      </c>
      <c r="H78" s="55">
        <v>7.4</v>
      </c>
      <c r="I78" s="55">
        <v>4.8</v>
      </c>
      <c r="J78" s="55">
        <v>2.5</v>
      </c>
      <c r="K78" s="55">
        <v>2</v>
      </c>
      <c r="L78" s="55">
        <v>1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</row>
    <row r="79" spans="1:95" x14ac:dyDescent="0.2">
      <c r="A79" s="57">
        <f t="shared" si="1"/>
        <v>494</v>
      </c>
      <c r="B79" s="27">
        <v>3</v>
      </c>
      <c r="C79" s="27" t="s">
        <v>87</v>
      </c>
      <c r="D79" s="27">
        <v>10</v>
      </c>
      <c r="E79" s="26" t="s">
        <v>133</v>
      </c>
      <c r="F79" s="26">
        <v>2.5</v>
      </c>
      <c r="G79" s="26">
        <v>2.5</v>
      </c>
      <c r="H79" s="26">
        <v>2</v>
      </c>
      <c r="I79" s="26">
        <v>1</v>
      </c>
      <c r="J79" s="26">
        <v>0.5</v>
      </c>
      <c r="K79" s="26">
        <v>0.5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</row>
    <row r="80" spans="1:95" x14ac:dyDescent="0.2">
      <c r="A80" s="57">
        <v>500</v>
      </c>
      <c r="B80" s="27">
        <v>5</v>
      </c>
      <c r="C80" s="27" t="s">
        <v>122</v>
      </c>
      <c r="D80" s="27">
        <v>10</v>
      </c>
      <c r="E80" s="58" t="s">
        <v>130</v>
      </c>
      <c r="F80" s="59">
        <v>10</v>
      </c>
      <c r="G80" s="59">
        <v>9.9</v>
      </c>
      <c r="H80" s="59">
        <v>10</v>
      </c>
      <c r="I80" s="59">
        <v>7.7</v>
      </c>
      <c r="J80" s="59">
        <v>2.5</v>
      </c>
      <c r="K80" s="59">
        <v>4</v>
      </c>
      <c r="L80" s="59">
        <v>1</v>
      </c>
      <c r="M80" s="59">
        <v>0.5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</row>
    <row r="81" spans="1:95" x14ac:dyDescent="0.2">
      <c r="A81" s="57">
        <f t="shared" si="1"/>
        <v>500</v>
      </c>
      <c r="B81" s="27">
        <v>5</v>
      </c>
      <c r="C81" s="27" t="s">
        <v>122</v>
      </c>
      <c r="D81" s="27">
        <v>10</v>
      </c>
      <c r="E81" s="59" t="s">
        <v>133</v>
      </c>
      <c r="F81" s="59">
        <v>3</v>
      </c>
      <c r="G81" s="59">
        <v>3</v>
      </c>
      <c r="H81" s="59">
        <v>3</v>
      </c>
      <c r="I81" s="59">
        <v>2</v>
      </c>
      <c r="J81" s="59">
        <v>0.5</v>
      </c>
      <c r="K81" s="59">
        <v>1</v>
      </c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</row>
    <row r="82" spans="1:95" x14ac:dyDescent="0.2">
      <c r="A82" s="57">
        <v>503</v>
      </c>
      <c r="B82" s="27">
        <v>3</v>
      </c>
      <c r="C82" s="27" t="s">
        <v>87</v>
      </c>
      <c r="D82" s="27">
        <v>11</v>
      </c>
      <c r="E82" s="55" t="s">
        <v>130</v>
      </c>
      <c r="F82" s="55">
        <v>10.7</v>
      </c>
      <c r="G82" s="55">
        <v>11.5</v>
      </c>
      <c r="H82" s="55">
        <v>8.4</v>
      </c>
      <c r="I82" s="55" t="s">
        <v>82</v>
      </c>
      <c r="J82" s="55">
        <v>6</v>
      </c>
      <c r="K82" s="55">
        <v>4.5</v>
      </c>
      <c r="L82" s="55">
        <v>2</v>
      </c>
      <c r="M82" s="55">
        <v>3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</row>
    <row r="83" spans="1:95" x14ac:dyDescent="0.2">
      <c r="A83" s="57">
        <f t="shared" si="1"/>
        <v>503</v>
      </c>
      <c r="B83" s="27">
        <v>3</v>
      </c>
      <c r="C83" s="27" t="s">
        <v>87</v>
      </c>
      <c r="D83" s="27">
        <v>11</v>
      </c>
      <c r="E83" s="26" t="s">
        <v>133</v>
      </c>
      <c r="F83" s="26">
        <v>3.5</v>
      </c>
      <c r="G83" s="26">
        <v>3</v>
      </c>
      <c r="H83" s="26">
        <v>2.5</v>
      </c>
      <c r="I83" s="26">
        <v>3</v>
      </c>
      <c r="J83" s="26">
        <v>1</v>
      </c>
      <c r="K83" s="26">
        <v>1</v>
      </c>
      <c r="L83" s="26"/>
      <c r="M83" s="26">
        <v>0.5</v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</row>
    <row r="84" spans="1:95" x14ac:dyDescent="0.2">
      <c r="A84" s="57">
        <f t="shared" si="1"/>
        <v>504</v>
      </c>
      <c r="B84" s="27">
        <v>6</v>
      </c>
      <c r="C84" s="27" t="s">
        <v>205</v>
      </c>
      <c r="D84" s="27">
        <v>11</v>
      </c>
      <c r="E84" s="58" t="s">
        <v>130</v>
      </c>
      <c r="F84" s="55" t="s">
        <v>82</v>
      </c>
      <c r="G84" s="55" t="s">
        <v>82</v>
      </c>
      <c r="H84" s="55" t="s">
        <v>82</v>
      </c>
      <c r="I84" s="55" t="s">
        <v>82</v>
      </c>
      <c r="J84" s="55" t="s">
        <v>82</v>
      </c>
      <c r="K84" s="55" t="s">
        <v>82</v>
      </c>
      <c r="L84" s="55" t="s">
        <v>82</v>
      </c>
      <c r="M84" s="55" t="s">
        <v>82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</row>
    <row r="85" spans="1:95" x14ac:dyDescent="0.2">
      <c r="A85" s="57">
        <f t="shared" si="1"/>
        <v>504</v>
      </c>
      <c r="B85" s="27">
        <v>6</v>
      </c>
      <c r="C85" s="27" t="s">
        <v>205</v>
      </c>
      <c r="D85" s="27">
        <v>11</v>
      </c>
      <c r="E85" s="59" t="s">
        <v>133</v>
      </c>
      <c r="F85" s="55" t="s">
        <v>82</v>
      </c>
      <c r="G85" s="55" t="s">
        <v>82</v>
      </c>
      <c r="H85" s="55" t="s">
        <v>82</v>
      </c>
      <c r="I85" s="55" t="s">
        <v>82</v>
      </c>
      <c r="J85" s="55" t="s">
        <v>82</v>
      </c>
      <c r="K85" s="55" t="s">
        <v>82</v>
      </c>
      <c r="L85" s="55" t="s">
        <v>82</v>
      </c>
      <c r="M85" s="55" t="s">
        <v>82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</row>
    <row r="86" spans="1:95" x14ac:dyDescent="0.2">
      <c r="A86" s="57">
        <f t="shared" si="1"/>
        <v>505</v>
      </c>
      <c r="B86" s="27">
        <v>4</v>
      </c>
      <c r="C86" s="27" t="s">
        <v>121</v>
      </c>
      <c r="D86" s="27">
        <v>11</v>
      </c>
      <c r="E86" s="55" t="s">
        <v>130</v>
      </c>
      <c r="F86" s="55">
        <v>7</v>
      </c>
      <c r="G86" s="55">
        <v>6.5</v>
      </c>
      <c r="H86" s="55">
        <v>6</v>
      </c>
      <c r="I86" s="55">
        <v>3.7</v>
      </c>
      <c r="J86" s="55">
        <v>1</v>
      </c>
      <c r="K86" s="55">
        <v>1</v>
      </c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</row>
    <row r="87" spans="1:95" x14ac:dyDescent="0.2">
      <c r="A87" s="57">
        <f t="shared" si="1"/>
        <v>505</v>
      </c>
      <c r="B87" s="27">
        <v>4</v>
      </c>
      <c r="C87" s="27" t="s">
        <v>121</v>
      </c>
      <c r="D87" s="27">
        <v>11</v>
      </c>
      <c r="E87" s="26" t="s">
        <v>133</v>
      </c>
      <c r="F87" s="26">
        <v>2.5</v>
      </c>
      <c r="G87" s="26">
        <v>2</v>
      </c>
      <c r="H87" s="26">
        <v>1</v>
      </c>
      <c r="I87" s="26">
        <v>1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</row>
    <row r="88" spans="1:95" x14ac:dyDescent="0.2">
      <c r="A88" s="57">
        <v>509</v>
      </c>
      <c r="B88" s="27">
        <v>5</v>
      </c>
      <c r="C88" s="27" t="s">
        <v>122</v>
      </c>
      <c r="D88" s="27">
        <v>11</v>
      </c>
      <c r="E88" s="58" t="s">
        <v>130</v>
      </c>
      <c r="F88" s="59">
        <v>10</v>
      </c>
      <c r="G88" s="59">
        <v>9</v>
      </c>
      <c r="H88" s="59">
        <v>10.6</v>
      </c>
      <c r="I88" s="59">
        <v>6.4</v>
      </c>
      <c r="J88" s="59">
        <v>4.5</v>
      </c>
      <c r="K88" s="59">
        <v>3</v>
      </c>
      <c r="L88" s="59">
        <v>1.5</v>
      </c>
      <c r="M88" s="59">
        <v>0.5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</row>
    <row r="89" spans="1:95" x14ac:dyDescent="0.2">
      <c r="A89" s="57">
        <f t="shared" si="1"/>
        <v>509</v>
      </c>
      <c r="B89" s="27">
        <v>5</v>
      </c>
      <c r="C89" s="27" t="s">
        <v>122</v>
      </c>
      <c r="D89" s="27">
        <v>11</v>
      </c>
      <c r="E89" s="59" t="s">
        <v>133</v>
      </c>
      <c r="F89" s="59">
        <v>3</v>
      </c>
      <c r="G89" s="59">
        <v>3</v>
      </c>
      <c r="H89" s="59">
        <v>2</v>
      </c>
      <c r="I89" s="59">
        <v>2</v>
      </c>
      <c r="J89" s="59">
        <v>1</v>
      </c>
      <c r="K89" s="59">
        <v>0.5</v>
      </c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</row>
    <row r="90" spans="1:95" x14ac:dyDescent="0.2">
      <c r="A90" s="57">
        <v>511</v>
      </c>
      <c r="B90" s="27">
        <v>4</v>
      </c>
      <c r="C90" s="27" t="s">
        <v>121</v>
      </c>
      <c r="D90" s="27">
        <v>12</v>
      </c>
      <c r="E90" s="61" t="s">
        <v>130</v>
      </c>
      <c r="F90" s="55">
        <v>9.6</v>
      </c>
      <c r="G90" s="55">
        <v>8.8000000000000007</v>
      </c>
      <c r="H90" s="55">
        <v>5</v>
      </c>
      <c r="I90" s="55">
        <v>8</v>
      </c>
      <c r="J90" s="55">
        <v>4.7</v>
      </c>
      <c r="K90" s="55">
        <v>2.5</v>
      </c>
      <c r="L90" s="55">
        <v>1.5</v>
      </c>
      <c r="M90" s="55">
        <v>1.5</v>
      </c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</row>
    <row r="91" spans="1:95" x14ac:dyDescent="0.2">
      <c r="A91" s="57">
        <f t="shared" si="1"/>
        <v>511</v>
      </c>
      <c r="B91" s="27">
        <v>4</v>
      </c>
      <c r="C91" s="27" t="s">
        <v>121</v>
      </c>
      <c r="D91" s="27">
        <v>12</v>
      </c>
      <c r="E91" s="27" t="s">
        <v>133</v>
      </c>
      <c r="F91" s="26">
        <v>2</v>
      </c>
      <c r="G91" s="26">
        <v>2</v>
      </c>
      <c r="H91" s="26">
        <v>1</v>
      </c>
      <c r="I91" s="26">
        <v>1.5</v>
      </c>
      <c r="J91" s="26">
        <v>1</v>
      </c>
      <c r="K91" s="26">
        <v>1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</row>
    <row r="92" spans="1:95" x14ac:dyDescent="0.2">
      <c r="A92" s="57">
        <f t="shared" si="1"/>
        <v>512</v>
      </c>
      <c r="B92" s="27">
        <v>5</v>
      </c>
      <c r="C92" s="27" t="s">
        <v>122</v>
      </c>
      <c r="D92" s="27">
        <v>12</v>
      </c>
      <c r="E92" s="58" t="s">
        <v>130</v>
      </c>
      <c r="F92" s="59">
        <v>9.5</v>
      </c>
      <c r="G92" s="59">
        <v>10.5</v>
      </c>
      <c r="H92" s="59">
        <v>10.199999999999999</v>
      </c>
      <c r="I92" s="59">
        <v>6.7</v>
      </c>
      <c r="J92" s="59">
        <v>5</v>
      </c>
      <c r="K92" s="59">
        <v>9</v>
      </c>
      <c r="L92" s="59">
        <v>3.4</v>
      </c>
      <c r="M92" s="59">
        <v>1.5</v>
      </c>
      <c r="N92" s="59">
        <v>1</v>
      </c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</row>
    <row r="93" spans="1:95" x14ac:dyDescent="0.2">
      <c r="A93" s="57">
        <f t="shared" si="1"/>
        <v>512</v>
      </c>
      <c r="B93" s="27">
        <v>5</v>
      </c>
      <c r="C93" s="27" t="s">
        <v>122</v>
      </c>
      <c r="D93" s="27">
        <v>12</v>
      </c>
      <c r="E93" s="59" t="s">
        <v>133</v>
      </c>
      <c r="F93" s="59">
        <v>3</v>
      </c>
      <c r="G93" s="59">
        <v>3</v>
      </c>
      <c r="H93" s="59">
        <v>3</v>
      </c>
      <c r="I93" s="59">
        <v>2</v>
      </c>
      <c r="J93" s="59">
        <v>1</v>
      </c>
      <c r="K93" s="59">
        <v>2.5</v>
      </c>
      <c r="L93" s="59">
        <v>0.5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</row>
    <row r="94" spans="1:95" x14ac:dyDescent="0.2">
      <c r="A94" s="57">
        <v>514</v>
      </c>
      <c r="B94" s="27">
        <v>3</v>
      </c>
      <c r="C94" s="27" t="s">
        <v>87</v>
      </c>
      <c r="D94" s="27">
        <v>12</v>
      </c>
      <c r="E94" s="55" t="s">
        <v>130</v>
      </c>
      <c r="F94" s="55">
        <v>11.2</v>
      </c>
      <c r="G94" s="55">
        <v>6.8</v>
      </c>
      <c r="H94" s="55">
        <v>10.5</v>
      </c>
      <c r="I94" s="55">
        <v>5.5</v>
      </c>
      <c r="J94" s="55">
        <v>9</v>
      </c>
      <c r="K94" s="55">
        <v>10</v>
      </c>
      <c r="L94" s="55">
        <v>3.4</v>
      </c>
      <c r="M94" s="55">
        <v>2</v>
      </c>
      <c r="N94" s="55">
        <v>1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</row>
    <row r="95" spans="1:95" x14ac:dyDescent="0.2">
      <c r="A95" s="57">
        <f t="shared" si="1"/>
        <v>514</v>
      </c>
      <c r="B95" s="27">
        <v>3</v>
      </c>
      <c r="C95" s="27" t="s">
        <v>87</v>
      </c>
      <c r="D95" s="27">
        <v>12</v>
      </c>
      <c r="E95" s="26" t="s">
        <v>133</v>
      </c>
      <c r="F95" s="26">
        <v>4</v>
      </c>
      <c r="G95" s="26">
        <v>1.5</v>
      </c>
      <c r="H95" s="26">
        <v>4</v>
      </c>
      <c r="I95" s="26">
        <v>1</v>
      </c>
      <c r="J95" s="26">
        <v>3</v>
      </c>
      <c r="K95" s="26">
        <v>3</v>
      </c>
      <c r="L95" s="26">
        <v>0.5</v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</row>
    <row r="96" spans="1:95" x14ac:dyDescent="0.2">
      <c r="A96" s="57">
        <v>518</v>
      </c>
      <c r="B96" s="27">
        <v>6</v>
      </c>
      <c r="C96" s="27" t="s">
        <v>205</v>
      </c>
      <c r="D96" s="27">
        <v>12</v>
      </c>
      <c r="E96" s="58" t="s">
        <v>130</v>
      </c>
      <c r="F96" s="59">
        <v>6.1</v>
      </c>
      <c r="G96" s="59">
        <v>10.5</v>
      </c>
      <c r="H96" s="59">
        <v>10.3</v>
      </c>
      <c r="I96" s="59">
        <v>10.5</v>
      </c>
      <c r="J96" s="59">
        <v>9.5</v>
      </c>
      <c r="K96" s="59">
        <v>7.2</v>
      </c>
      <c r="L96" s="59">
        <v>4.5</v>
      </c>
      <c r="M96" s="59">
        <v>3.2</v>
      </c>
      <c r="N96" s="59">
        <v>2</v>
      </c>
      <c r="O96" s="59">
        <v>1</v>
      </c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</row>
    <row r="97" spans="1:95" x14ac:dyDescent="0.2">
      <c r="A97" s="57">
        <f t="shared" si="1"/>
        <v>518</v>
      </c>
      <c r="B97" s="27">
        <v>6</v>
      </c>
      <c r="C97" s="27" t="s">
        <v>205</v>
      </c>
      <c r="D97" s="27">
        <v>12</v>
      </c>
      <c r="E97" s="59" t="s">
        <v>133</v>
      </c>
      <c r="F97" s="59">
        <v>1.5</v>
      </c>
      <c r="G97" s="59">
        <v>3</v>
      </c>
      <c r="H97" s="59">
        <v>3.5</v>
      </c>
      <c r="I97" s="59">
        <v>3.5</v>
      </c>
      <c r="J97" s="59">
        <v>3</v>
      </c>
      <c r="K97" s="59">
        <v>2</v>
      </c>
      <c r="L97" s="59">
        <v>1</v>
      </c>
      <c r="M97" s="59">
        <v>0.5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</row>
    <row r="98" spans="1:95" x14ac:dyDescent="0.2">
      <c r="A98" s="57">
        <v>522</v>
      </c>
      <c r="B98" s="27">
        <v>3</v>
      </c>
      <c r="C98" s="27" t="s">
        <v>87</v>
      </c>
      <c r="D98" s="27">
        <v>13</v>
      </c>
      <c r="E98" s="55" t="s">
        <v>130</v>
      </c>
      <c r="F98" s="55">
        <v>8.4</v>
      </c>
      <c r="G98" s="55">
        <v>7.6</v>
      </c>
      <c r="H98" s="55">
        <v>6.1</v>
      </c>
      <c r="I98" s="55">
        <v>2.2000000000000002</v>
      </c>
      <c r="J98" s="55">
        <v>3.2</v>
      </c>
      <c r="K98" s="55">
        <v>1</v>
      </c>
      <c r="L98" s="55">
        <v>0.6</v>
      </c>
      <c r="M98" s="55">
        <v>8.4</v>
      </c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</row>
    <row r="99" spans="1:95" x14ac:dyDescent="0.2">
      <c r="A99" s="57">
        <f t="shared" si="1"/>
        <v>522</v>
      </c>
      <c r="B99" s="27">
        <v>3</v>
      </c>
      <c r="C99" s="27" t="s">
        <v>87</v>
      </c>
      <c r="D99" s="27">
        <v>13</v>
      </c>
      <c r="E99" s="26" t="s">
        <v>133</v>
      </c>
      <c r="F99" s="26">
        <v>2</v>
      </c>
      <c r="G99" s="26">
        <v>2</v>
      </c>
      <c r="H99" s="26">
        <v>1.5</v>
      </c>
      <c r="I99" s="26">
        <v>0.2</v>
      </c>
      <c r="J99" s="26">
        <v>0.5</v>
      </c>
      <c r="K99" s="26"/>
      <c r="L99" s="26"/>
      <c r="M99" s="26">
        <v>2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</row>
    <row r="100" spans="1:95" x14ac:dyDescent="0.2">
      <c r="A100" s="57">
        <v>524</v>
      </c>
      <c r="B100" s="27">
        <v>4</v>
      </c>
      <c r="C100" s="27" t="s">
        <v>121</v>
      </c>
      <c r="D100" s="27">
        <v>13</v>
      </c>
      <c r="E100" s="58" t="s">
        <v>130</v>
      </c>
      <c r="F100" s="59">
        <v>4.5</v>
      </c>
      <c r="G100" s="59">
        <v>6.8</v>
      </c>
      <c r="H100" s="59">
        <v>7</v>
      </c>
      <c r="I100" s="59">
        <v>8.5</v>
      </c>
      <c r="J100" s="59">
        <v>3.5</v>
      </c>
      <c r="K100" s="59" t="s">
        <v>82</v>
      </c>
      <c r="L100" s="59">
        <v>1</v>
      </c>
      <c r="M100" s="59">
        <v>1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</row>
    <row r="101" spans="1:95" x14ac:dyDescent="0.2">
      <c r="A101" s="57">
        <f t="shared" si="1"/>
        <v>524</v>
      </c>
      <c r="B101" s="27">
        <v>4</v>
      </c>
      <c r="C101" s="27" t="s">
        <v>121</v>
      </c>
      <c r="D101" s="27">
        <v>13</v>
      </c>
      <c r="E101" s="59" t="s">
        <v>133</v>
      </c>
      <c r="F101" s="59">
        <v>1</v>
      </c>
      <c r="G101" s="59">
        <v>1.5</v>
      </c>
      <c r="H101" s="59">
        <v>2</v>
      </c>
      <c r="I101" s="59">
        <v>3</v>
      </c>
      <c r="J101" s="59">
        <v>0.5</v>
      </c>
      <c r="K101" s="59">
        <v>2</v>
      </c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</row>
    <row r="102" spans="1:95" x14ac:dyDescent="0.2">
      <c r="A102" s="57">
        <v>527</v>
      </c>
      <c r="B102" s="27">
        <v>6</v>
      </c>
      <c r="C102" s="27" t="s">
        <v>205</v>
      </c>
      <c r="D102" s="27">
        <v>13</v>
      </c>
      <c r="E102" s="55" t="s">
        <v>130</v>
      </c>
      <c r="F102" s="55">
        <v>5.5</v>
      </c>
      <c r="G102" s="55">
        <v>5.5</v>
      </c>
      <c r="H102" s="55">
        <v>3.8</v>
      </c>
      <c r="I102" s="55">
        <v>2.7</v>
      </c>
      <c r="J102" s="55">
        <v>1</v>
      </c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</row>
    <row r="103" spans="1:95" x14ac:dyDescent="0.2">
      <c r="A103" s="57">
        <f t="shared" si="1"/>
        <v>527</v>
      </c>
      <c r="B103" s="27">
        <v>6</v>
      </c>
      <c r="C103" s="27" t="s">
        <v>205</v>
      </c>
      <c r="D103" s="27">
        <v>13</v>
      </c>
      <c r="E103" s="26" t="s">
        <v>133</v>
      </c>
      <c r="F103" s="26">
        <v>1.5</v>
      </c>
      <c r="G103" s="26">
        <v>1</v>
      </c>
      <c r="H103" s="26">
        <v>0.5</v>
      </c>
      <c r="I103" s="26">
        <v>0.5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</row>
    <row r="104" spans="1:95" x14ac:dyDescent="0.2">
      <c r="A104" s="57">
        <v>529</v>
      </c>
      <c r="B104" s="27">
        <v>5</v>
      </c>
      <c r="C104" s="27" t="s">
        <v>122</v>
      </c>
      <c r="D104" s="27">
        <v>13</v>
      </c>
      <c r="E104" s="58" t="s">
        <v>130</v>
      </c>
      <c r="F104" s="59" t="s">
        <v>82</v>
      </c>
      <c r="G104" s="59">
        <v>5.4</v>
      </c>
      <c r="H104" s="59">
        <v>4.2</v>
      </c>
      <c r="I104" s="59">
        <v>3.2</v>
      </c>
      <c r="J104" s="59">
        <v>1.8</v>
      </c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</row>
    <row r="105" spans="1:95" x14ac:dyDescent="0.2">
      <c r="A105" s="57">
        <f t="shared" si="1"/>
        <v>529</v>
      </c>
      <c r="B105" s="27">
        <v>5</v>
      </c>
      <c r="C105" s="27" t="s">
        <v>122</v>
      </c>
      <c r="D105" s="27">
        <v>13</v>
      </c>
      <c r="E105" s="59" t="s">
        <v>133</v>
      </c>
      <c r="F105" s="59">
        <v>1.5</v>
      </c>
      <c r="G105" s="59">
        <v>1.5</v>
      </c>
      <c r="H105" s="59">
        <v>1</v>
      </c>
      <c r="I105" s="59">
        <v>0.7</v>
      </c>
      <c r="J105" s="59">
        <v>0.3</v>
      </c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</row>
    <row r="106" spans="1:95" x14ac:dyDescent="0.2">
      <c r="A106" s="57">
        <v>532</v>
      </c>
      <c r="B106" s="27">
        <v>4</v>
      </c>
      <c r="C106" s="27" t="s">
        <v>121</v>
      </c>
      <c r="D106" s="27">
        <v>14</v>
      </c>
      <c r="E106" s="55" t="s">
        <v>130</v>
      </c>
      <c r="F106" s="55">
        <v>9</v>
      </c>
      <c r="G106" s="55" t="s">
        <v>82</v>
      </c>
      <c r="H106" s="55" t="s">
        <v>82</v>
      </c>
      <c r="I106" s="55">
        <v>10.5</v>
      </c>
      <c r="J106" s="55">
        <v>6.1</v>
      </c>
      <c r="K106" s="55">
        <v>4.5</v>
      </c>
      <c r="L106" s="55">
        <v>3</v>
      </c>
      <c r="M106" s="55">
        <v>2.2000000000000002</v>
      </c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</row>
    <row r="107" spans="1:95" x14ac:dyDescent="0.2">
      <c r="A107" s="57">
        <f t="shared" si="1"/>
        <v>532</v>
      </c>
      <c r="B107" s="27">
        <v>4</v>
      </c>
      <c r="C107" s="27" t="s">
        <v>121</v>
      </c>
      <c r="D107" s="27">
        <v>14</v>
      </c>
      <c r="E107" s="26" t="s">
        <v>133</v>
      </c>
      <c r="F107" s="26">
        <v>2</v>
      </c>
      <c r="G107" s="26">
        <v>2.5</v>
      </c>
      <c r="H107" s="26">
        <v>2</v>
      </c>
      <c r="I107" s="26">
        <v>3</v>
      </c>
      <c r="J107" s="26">
        <v>1.5</v>
      </c>
      <c r="K107" s="26">
        <v>0.7</v>
      </c>
      <c r="L107" s="26">
        <v>0.5</v>
      </c>
      <c r="M107" s="26">
        <v>0.2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</row>
    <row r="108" spans="1:95" x14ac:dyDescent="0.2">
      <c r="A108" s="57">
        <v>534</v>
      </c>
      <c r="B108" s="27">
        <v>3</v>
      </c>
      <c r="C108" s="27" t="s">
        <v>87</v>
      </c>
      <c r="D108" s="27">
        <v>14</v>
      </c>
      <c r="E108" s="58" t="s">
        <v>130</v>
      </c>
      <c r="F108" s="55" t="s">
        <v>82</v>
      </c>
      <c r="G108" s="55" t="s">
        <v>82</v>
      </c>
      <c r="H108" s="55" t="s">
        <v>82</v>
      </c>
      <c r="I108" s="55" t="s">
        <v>82</v>
      </c>
      <c r="J108" s="55" t="s">
        <v>82</v>
      </c>
      <c r="K108" s="55" t="s">
        <v>82</v>
      </c>
      <c r="L108" s="55" t="s">
        <v>82</v>
      </c>
      <c r="M108" s="55" t="s">
        <v>82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</row>
    <row r="109" spans="1:95" x14ac:dyDescent="0.2">
      <c r="A109" s="57">
        <f t="shared" si="1"/>
        <v>534</v>
      </c>
      <c r="B109" s="27">
        <v>3</v>
      </c>
      <c r="C109" s="27" t="s">
        <v>87</v>
      </c>
      <c r="D109" s="27">
        <v>14</v>
      </c>
      <c r="E109" s="59" t="s">
        <v>133</v>
      </c>
      <c r="F109" s="55" t="s">
        <v>82</v>
      </c>
      <c r="G109" s="55" t="s">
        <v>82</v>
      </c>
      <c r="H109" s="55" t="s">
        <v>82</v>
      </c>
      <c r="I109" s="55" t="s">
        <v>82</v>
      </c>
      <c r="J109" s="55" t="s">
        <v>82</v>
      </c>
      <c r="K109" s="55" t="s">
        <v>82</v>
      </c>
      <c r="L109" s="55" t="s">
        <v>82</v>
      </c>
      <c r="M109" s="55" t="s">
        <v>82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</row>
    <row r="110" spans="1:95" x14ac:dyDescent="0.2">
      <c r="A110" s="57">
        <v>536</v>
      </c>
      <c r="B110" s="27">
        <v>6</v>
      </c>
      <c r="C110" s="27" t="s">
        <v>205</v>
      </c>
      <c r="D110" s="27">
        <v>14</v>
      </c>
      <c r="E110" s="55" t="s">
        <v>130</v>
      </c>
      <c r="F110" s="55">
        <v>6.7</v>
      </c>
      <c r="G110" s="55">
        <v>5.5</v>
      </c>
      <c r="H110" s="55">
        <v>4.4000000000000004</v>
      </c>
      <c r="I110" s="55">
        <v>2.2000000000000002</v>
      </c>
      <c r="J110" s="55">
        <v>1.8</v>
      </c>
      <c r="K110" s="55">
        <v>1</v>
      </c>
      <c r="L110" s="55">
        <v>6.7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</row>
    <row r="111" spans="1:95" x14ac:dyDescent="0.2">
      <c r="A111" s="57">
        <f t="shared" si="1"/>
        <v>536</v>
      </c>
      <c r="B111" s="27">
        <v>6</v>
      </c>
      <c r="C111" s="27" t="s">
        <v>205</v>
      </c>
      <c r="D111" s="27">
        <v>14</v>
      </c>
      <c r="E111" s="26" t="s">
        <v>133</v>
      </c>
      <c r="F111" s="26">
        <v>1.5</v>
      </c>
      <c r="G111" s="26">
        <v>1.5</v>
      </c>
      <c r="H111" s="26">
        <v>1.2</v>
      </c>
      <c r="I111" s="26">
        <v>0.5</v>
      </c>
      <c r="J111" s="26"/>
      <c r="K111" s="26"/>
      <c r="L111" s="26">
        <v>1.5</v>
      </c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</row>
    <row r="112" spans="1:95" x14ac:dyDescent="0.2">
      <c r="A112" s="57">
        <v>540</v>
      </c>
      <c r="B112" s="27">
        <v>5</v>
      </c>
      <c r="C112" s="27" t="s">
        <v>122</v>
      </c>
      <c r="D112" s="27">
        <v>14</v>
      </c>
      <c r="E112" s="58" t="s">
        <v>130</v>
      </c>
      <c r="F112" s="59">
        <v>9</v>
      </c>
      <c r="G112" s="59">
        <v>9.5</v>
      </c>
      <c r="H112" s="59">
        <v>8.9</v>
      </c>
      <c r="I112" s="59">
        <v>6.4</v>
      </c>
      <c r="J112" s="59">
        <v>4.5</v>
      </c>
      <c r="K112" s="59">
        <v>3.5</v>
      </c>
      <c r="L112" s="59">
        <v>2.4</v>
      </c>
      <c r="M112" s="59">
        <v>1.5</v>
      </c>
      <c r="N112" s="59">
        <v>1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</row>
    <row r="113" spans="1:95" x14ac:dyDescent="0.2">
      <c r="A113" s="57">
        <f t="shared" si="1"/>
        <v>540</v>
      </c>
      <c r="B113" s="27">
        <v>5</v>
      </c>
      <c r="C113" s="27" t="s">
        <v>122</v>
      </c>
      <c r="D113" s="27">
        <v>14</v>
      </c>
      <c r="E113" s="59" t="s">
        <v>133</v>
      </c>
      <c r="F113" s="59">
        <v>3</v>
      </c>
      <c r="G113" s="59">
        <v>3</v>
      </c>
      <c r="H113" s="59">
        <v>3</v>
      </c>
      <c r="I113" s="59">
        <v>2</v>
      </c>
      <c r="J113" s="59">
        <v>1</v>
      </c>
      <c r="K113" s="59">
        <v>0.8</v>
      </c>
      <c r="L113" s="59">
        <v>0.5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</row>
    <row r="114" spans="1:95" x14ac:dyDescent="0.2">
      <c r="A114" s="57">
        <v>543</v>
      </c>
      <c r="B114" s="27">
        <v>5</v>
      </c>
      <c r="C114" s="27" t="s">
        <v>122</v>
      </c>
      <c r="D114" s="27">
        <v>15</v>
      </c>
      <c r="E114" s="55" t="s">
        <v>130</v>
      </c>
      <c r="F114" s="55">
        <v>10.4</v>
      </c>
      <c r="G114" s="55">
        <v>2</v>
      </c>
      <c r="H114" s="55">
        <v>2</v>
      </c>
      <c r="I114" s="55">
        <v>1</v>
      </c>
      <c r="J114" s="55">
        <v>9.4</v>
      </c>
      <c r="K114" s="55">
        <v>10.199999999999999</v>
      </c>
      <c r="L114" s="55">
        <v>6.5</v>
      </c>
      <c r="M114" s="55">
        <v>5.2</v>
      </c>
      <c r="N114" s="55">
        <v>3.5</v>
      </c>
      <c r="O114" s="55">
        <v>10.4</v>
      </c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</row>
    <row r="115" spans="1:95" x14ac:dyDescent="0.2">
      <c r="A115" s="57">
        <f t="shared" si="1"/>
        <v>543</v>
      </c>
      <c r="B115" s="27">
        <v>5</v>
      </c>
      <c r="C115" s="27" t="s">
        <v>122</v>
      </c>
      <c r="D115" s="27">
        <v>15</v>
      </c>
      <c r="E115" s="26" t="s">
        <v>133</v>
      </c>
      <c r="F115" s="26">
        <v>3</v>
      </c>
      <c r="G115" s="26"/>
      <c r="H115" s="26"/>
      <c r="I115" s="26"/>
      <c r="J115" s="26">
        <v>3</v>
      </c>
      <c r="K115" s="26">
        <v>3</v>
      </c>
      <c r="L115" s="26">
        <v>2</v>
      </c>
      <c r="M115" s="26">
        <v>1.5</v>
      </c>
      <c r="N115" s="26">
        <v>0.5</v>
      </c>
      <c r="O115" s="26">
        <v>3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</row>
    <row r="116" spans="1:95" x14ac:dyDescent="0.2">
      <c r="A116" s="57">
        <v>545</v>
      </c>
      <c r="B116" s="27">
        <v>4</v>
      </c>
      <c r="C116" s="27" t="s">
        <v>121</v>
      </c>
      <c r="D116" s="27">
        <v>15</v>
      </c>
      <c r="E116" s="58" t="s">
        <v>130</v>
      </c>
      <c r="F116" s="59">
        <v>6</v>
      </c>
      <c r="G116" s="59">
        <v>3.9</v>
      </c>
      <c r="H116" s="59">
        <v>5.3</v>
      </c>
      <c r="I116" s="59">
        <v>1.5</v>
      </c>
      <c r="J116" s="59">
        <v>1</v>
      </c>
      <c r="K116" s="59">
        <v>6</v>
      </c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</row>
    <row r="117" spans="1:95" x14ac:dyDescent="0.2">
      <c r="A117" s="57">
        <f t="shared" si="1"/>
        <v>545</v>
      </c>
      <c r="B117" s="27">
        <v>4</v>
      </c>
      <c r="C117" s="27" t="s">
        <v>121</v>
      </c>
      <c r="D117" s="27">
        <v>15</v>
      </c>
      <c r="E117" s="59" t="s">
        <v>133</v>
      </c>
      <c r="F117" s="59">
        <v>2.4</v>
      </c>
      <c r="G117" s="59">
        <v>1</v>
      </c>
      <c r="H117" s="59">
        <v>1.5</v>
      </c>
      <c r="I117" s="59"/>
      <c r="J117" s="59"/>
      <c r="K117" s="59">
        <v>2.4</v>
      </c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</row>
    <row r="118" spans="1:95" x14ac:dyDescent="0.2">
      <c r="A118" s="57">
        <v>548</v>
      </c>
      <c r="B118" s="27">
        <v>6</v>
      </c>
      <c r="C118" s="27" t="s">
        <v>205</v>
      </c>
      <c r="D118" s="27">
        <v>15</v>
      </c>
      <c r="E118" s="55" t="s">
        <v>130</v>
      </c>
      <c r="F118" s="55" t="s">
        <v>82</v>
      </c>
      <c r="G118" s="55" t="s">
        <v>82</v>
      </c>
      <c r="H118" s="55" t="s">
        <v>82</v>
      </c>
      <c r="I118" s="55" t="s">
        <v>82</v>
      </c>
      <c r="J118" s="55" t="s">
        <v>82</v>
      </c>
      <c r="K118" s="55" t="s">
        <v>82</v>
      </c>
      <c r="L118" s="55" t="s">
        <v>82</v>
      </c>
      <c r="M118" s="55" t="s">
        <v>82</v>
      </c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</row>
    <row r="119" spans="1:95" x14ac:dyDescent="0.2">
      <c r="A119" s="57">
        <f t="shared" si="1"/>
        <v>548</v>
      </c>
      <c r="B119" s="27">
        <v>6</v>
      </c>
      <c r="C119" s="27" t="s">
        <v>205</v>
      </c>
      <c r="D119" s="27">
        <v>15</v>
      </c>
      <c r="E119" s="26" t="s">
        <v>133</v>
      </c>
      <c r="F119" s="55" t="s">
        <v>82</v>
      </c>
      <c r="G119" s="55" t="s">
        <v>82</v>
      </c>
      <c r="H119" s="55" t="s">
        <v>82</v>
      </c>
      <c r="I119" s="55" t="s">
        <v>82</v>
      </c>
      <c r="J119" s="55" t="s">
        <v>82</v>
      </c>
      <c r="K119" s="55" t="s">
        <v>82</v>
      </c>
      <c r="L119" s="55" t="s">
        <v>82</v>
      </c>
      <c r="M119" s="55" t="s">
        <v>82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</row>
    <row r="120" spans="1:95" x14ac:dyDescent="0.2">
      <c r="A120" s="57">
        <f t="shared" si="1"/>
        <v>549</v>
      </c>
      <c r="B120" s="27">
        <v>3</v>
      </c>
      <c r="C120" s="27" t="s">
        <v>87</v>
      </c>
      <c r="D120" s="27">
        <v>15</v>
      </c>
      <c r="E120" s="58" t="s">
        <v>130</v>
      </c>
      <c r="F120" s="59">
        <v>1.1000000000000001</v>
      </c>
      <c r="G120" s="59">
        <v>1.1000000000000001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</row>
    <row r="121" spans="1:95" x14ac:dyDescent="0.2">
      <c r="A121" s="62">
        <f t="shared" si="1"/>
        <v>549</v>
      </c>
      <c r="B121" s="27">
        <v>3</v>
      </c>
      <c r="C121" s="27" t="s">
        <v>87</v>
      </c>
      <c r="D121" s="27">
        <v>15</v>
      </c>
      <c r="E121" s="59" t="s">
        <v>133</v>
      </c>
      <c r="F121" s="59">
        <v>0.2</v>
      </c>
      <c r="G121" s="59">
        <v>0.2</v>
      </c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R61"/>
  <sheetViews>
    <sheetView workbookViewId="0">
      <pane ySplit="1" topLeftCell="A44" activePane="bottomLeft" state="frozen"/>
      <selection pane="bottomLeft" activeCell="A2" sqref="A2:AA61"/>
    </sheetView>
  </sheetViews>
  <sheetFormatPr baseColWidth="10" defaultColWidth="8.83203125" defaultRowHeight="15" x14ac:dyDescent="0.2"/>
  <cols>
    <col min="1" max="1" width="9" bestFit="1" customWidth="1"/>
    <col min="2" max="2" width="5.1640625" bestFit="1" customWidth="1"/>
    <col min="3" max="3" width="5.83203125" bestFit="1" customWidth="1"/>
    <col min="4" max="4" width="5.83203125" customWidth="1"/>
    <col min="5" max="5" width="4.83203125" bestFit="1" customWidth="1"/>
    <col min="6" max="96" width="4.6640625" customWidth="1"/>
  </cols>
  <sheetData>
    <row r="1" spans="1:96" x14ac:dyDescent="0.2">
      <c r="A1" s="18" t="s">
        <v>169</v>
      </c>
      <c r="B1" s="18" t="s">
        <v>123</v>
      </c>
      <c r="C1" s="18" t="s">
        <v>86</v>
      </c>
      <c r="D1" s="18" t="s">
        <v>81</v>
      </c>
      <c r="E1" s="18" t="s">
        <v>120</v>
      </c>
      <c r="F1" s="53" t="s">
        <v>182</v>
      </c>
      <c r="G1" s="53" t="s">
        <v>170</v>
      </c>
      <c r="H1" s="53" t="s">
        <v>171</v>
      </c>
      <c r="I1" s="53" t="s">
        <v>172</v>
      </c>
      <c r="J1" s="53" t="s">
        <v>173</v>
      </c>
      <c r="K1" s="53" t="s">
        <v>174</v>
      </c>
      <c r="L1" s="53" t="s">
        <v>175</v>
      </c>
      <c r="M1" s="53" t="s">
        <v>176</v>
      </c>
      <c r="N1" s="53" t="s">
        <v>177</v>
      </c>
      <c r="O1" s="53" t="s">
        <v>178</v>
      </c>
      <c r="P1" s="53" t="s">
        <v>179</v>
      </c>
      <c r="Q1" s="53" t="s">
        <v>180</v>
      </c>
      <c r="R1" s="53" t="s">
        <v>181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188</v>
      </c>
      <c r="Y1" s="53" t="s">
        <v>189</v>
      </c>
      <c r="Z1" s="53" t="s">
        <v>190</v>
      </c>
      <c r="AA1" s="53" t="s">
        <v>191</v>
      </c>
      <c r="AB1" s="53">
        <v>22</v>
      </c>
      <c r="AC1" s="53">
        <v>23</v>
      </c>
      <c r="AD1" s="53">
        <v>24</v>
      </c>
      <c r="AE1" s="53">
        <v>25</v>
      </c>
      <c r="AF1" s="53">
        <v>26</v>
      </c>
      <c r="AG1" s="53">
        <v>27</v>
      </c>
      <c r="AH1" s="53">
        <v>28</v>
      </c>
      <c r="AI1" s="53">
        <v>29</v>
      </c>
      <c r="AJ1" s="53">
        <v>30</v>
      </c>
      <c r="AK1" s="53">
        <v>31</v>
      </c>
      <c r="AL1" s="53">
        <v>32</v>
      </c>
      <c r="AM1" s="53">
        <v>33</v>
      </c>
      <c r="AN1" s="53">
        <v>34</v>
      </c>
      <c r="AO1" s="53">
        <v>35</v>
      </c>
      <c r="AP1" s="53">
        <v>36</v>
      </c>
      <c r="AQ1" s="53">
        <v>37</v>
      </c>
      <c r="AR1" s="53">
        <v>38</v>
      </c>
      <c r="AS1" s="53">
        <v>39</v>
      </c>
      <c r="AT1" s="53">
        <v>40</v>
      </c>
      <c r="AU1" s="53">
        <v>41</v>
      </c>
      <c r="AV1" s="53">
        <v>42</v>
      </c>
      <c r="AW1" s="53">
        <v>43</v>
      </c>
      <c r="AX1" s="53">
        <v>44</v>
      </c>
      <c r="AY1" s="53">
        <v>45</v>
      </c>
      <c r="AZ1" s="53">
        <v>46</v>
      </c>
      <c r="BA1" s="53">
        <v>47</v>
      </c>
      <c r="BB1" s="53">
        <v>48</v>
      </c>
      <c r="BC1" s="53">
        <v>49</v>
      </c>
      <c r="BD1" s="53">
        <v>50</v>
      </c>
      <c r="BE1" s="53">
        <v>51</v>
      </c>
      <c r="BF1" s="53">
        <v>52</v>
      </c>
      <c r="BG1" s="53">
        <v>53</v>
      </c>
      <c r="BH1" s="53">
        <v>54</v>
      </c>
      <c r="BI1" s="53">
        <v>55</v>
      </c>
      <c r="BJ1" s="53">
        <v>56</v>
      </c>
      <c r="BK1" s="53">
        <v>57</v>
      </c>
      <c r="BL1" s="53">
        <v>58</v>
      </c>
      <c r="BM1" s="53">
        <v>59</v>
      </c>
      <c r="BN1" s="53">
        <v>60</v>
      </c>
      <c r="BO1" s="53">
        <v>61</v>
      </c>
      <c r="BP1" s="53">
        <v>62</v>
      </c>
      <c r="BQ1" s="53">
        <v>63</v>
      </c>
      <c r="BR1" s="53">
        <v>64</v>
      </c>
      <c r="BS1" s="53">
        <v>65</v>
      </c>
      <c r="BT1" s="53">
        <v>66</v>
      </c>
      <c r="BU1" s="53">
        <v>67</v>
      </c>
      <c r="BV1" s="53">
        <v>68</v>
      </c>
      <c r="BW1" s="53">
        <v>69</v>
      </c>
      <c r="BX1" s="53">
        <v>70</v>
      </c>
      <c r="BY1" s="53">
        <v>71</v>
      </c>
      <c r="BZ1" s="53">
        <v>72</v>
      </c>
      <c r="CA1" s="53">
        <v>73</v>
      </c>
      <c r="CB1" s="53">
        <v>74</v>
      </c>
      <c r="CC1" s="53">
        <v>75</v>
      </c>
      <c r="CD1" s="53">
        <v>76</v>
      </c>
      <c r="CE1" s="53">
        <v>77</v>
      </c>
      <c r="CF1" s="53">
        <v>78</v>
      </c>
      <c r="CG1" s="53">
        <v>79</v>
      </c>
      <c r="CH1" s="53">
        <v>80</v>
      </c>
      <c r="CI1" s="53">
        <v>81</v>
      </c>
      <c r="CJ1" s="53">
        <v>82</v>
      </c>
      <c r="CK1" s="53">
        <v>83</v>
      </c>
      <c r="CL1" s="53">
        <v>84</v>
      </c>
      <c r="CM1" s="53">
        <v>85</v>
      </c>
      <c r="CN1" s="53">
        <v>86</v>
      </c>
      <c r="CO1" s="53">
        <v>87</v>
      </c>
      <c r="CP1" s="53">
        <v>88</v>
      </c>
      <c r="CQ1" s="53">
        <v>89</v>
      </c>
      <c r="CR1" s="53">
        <v>90</v>
      </c>
    </row>
    <row r="2" spans="1:96" x14ac:dyDescent="0.2">
      <c r="A2" s="54">
        <v>407</v>
      </c>
      <c r="B2" s="27">
        <v>7</v>
      </c>
      <c r="C2" s="27" t="s">
        <v>87</v>
      </c>
      <c r="D2" s="27">
        <v>50</v>
      </c>
      <c r="E2" s="27">
        <v>1</v>
      </c>
      <c r="F2" s="55" t="s">
        <v>130</v>
      </c>
      <c r="G2" s="55">
        <v>25</v>
      </c>
      <c r="H2" s="55">
        <v>14</v>
      </c>
      <c r="I2" s="55" t="s">
        <v>82</v>
      </c>
      <c r="J2" s="55">
        <v>12</v>
      </c>
      <c r="K2" s="55">
        <v>27</v>
      </c>
      <c r="L2" s="55">
        <v>20</v>
      </c>
      <c r="M2" s="55">
        <v>23</v>
      </c>
      <c r="N2" s="55">
        <v>9</v>
      </c>
      <c r="O2" s="55">
        <v>27</v>
      </c>
      <c r="P2" s="55">
        <v>19</v>
      </c>
      <c r="Q2" s="55">
        <v>15</v>
      </c>
      <c r="R2" s="55">
        <v>6</v>
      </c>
      <c r="S2" s="55">
        <v>5</v>
      </c>
      <c r="T2" s="55">
        <v>3</v>
      </c>
      <c r="U2" s="55">
        <v>11</v>
      </c>
      <c r="V2" s="55">
        <v>25</v>
      </c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</row>
    <row r="3" spans="1:96" x14ac:dyDescent="0.2">
      <c r="A3" s="56">
        <v>407</v>
      </c>
      <c r="B3" s="27">
        <v>7</v>
      </c>
      <c r="C3" s="27" t="s">
        <v>87</v>
      </c>
      <c r="D3" s="27">
        <v>50</v>
      </c>
      <c r="E3" s="27">
        <v>1</v>
      </c>
      <c r="F3" s="26" t="s">
        <v>133</v>
      </c>
      <c r="G3" s="26">
        <v>10.5</v>
      </c>
      <c r="H3" s="26">
        <v>6</v>
      </c>
      <c r="I3" s="26">
        <v>6</v>
      </c>
      <c r="J3" s="26">
        <v>3</v>
      </c>
      <c r="K3" s="26">
        <v>11</v>
      </c>
      <c r="L3" s="26">
        <v>10</v>
      </c>
      <c r="M3" s="26">
        <v>7</v>
      </c>
      <c r="N3" s="26">
        <v>1</v>
      </c>
      <c r="O3" s="26">
        <v>11</v>
      </c>
      <c r="P3" s="26">
        <v>5</v>
      </c>
      <c r="Q3" s="26">
        <v>4</v>
      </c>
      <c r="R3" s="26">
        <v>1</v>
      </c>
      <c r="S3" s="26">
        <v>0.5</v>
      </c>
      <c r="T3" s="26"/>
      <c r="U3" s="26">
        <v>5</v>
      </c>
      <c r="V3" s="26">
        <v>10.5</v>
      </c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</row>
    <row r="4" spans="1:96" x14ac:dyDescent="0.2">
      <c r="A4" s="57">
        <f>IF(A3=A2,A3+1,A3)</f>
        <v>408</v>
      </c>
      <c r="B4" s="27">
        <v>8</v>
      </c>
      <c r="C4" s="27" t="s">
        <v>205</v>
      </c>
      <c r="D4" s="27">
        <v>50</v>
      </c>
      <c r="E4" s="27">
        <v>1</v>
      </c>
      <c r="F4" s="58" t="s">
        <v>130</v>
      </c>
      <c r="G4" s="59">
        <v>26</v>
      </c>
      <c r="H4" s="59">
        <v>20</v>
      </c>
      <c r="I4" s="59">
        <v>23</v>
      </c>
      <c r="J4" s="59">
        <v>17</v>
      </c>
      <c r="K4" s="59">
        <v>27</v>
      </c>
      <c r="L4" s="59">
        <v>28</v>
      </c>
      <c r="M4" s="59">
        <v>16</v>
      </c>
      <c r="N4" s="59">
        <v>15</v>
      </c>
      <c r="O4" s="59">
        <v>28</v>
      </c>
      <c r="P4" s="59">
        <v>23</v>
      </c>
      <c r="Q4" s="59">
        <v>11</v>
      </c>
      <c r="R4" s="59">
        <v>8</v>
      </c>
      <c r="S4" s="59">
        <v>10</v>
      </c>
      <c r="T4" s="59">
        <v>3</v>
      </c>
      <c r="U4" s="59">
        <v>3</v>
      </c>
      <c r="V4" s="59">
        <v>3</v>
      </c>
      <c r="W4" s="59">
        <v>9</v>
      </c>
      <c r="X4" s="59">
        <v>26</v>
      </c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</row>
    <row r="5" spans="1:96" x14ac:dyDescent="0.2">
      <c r="A5" s="57">
        <f t="shared" ref="A5:A61" si="0">IF(A4=A3,A4+1,A4)</f>
        <v>408</v>
      </c>
      <c r="B5" s="27">
        <v>8</v>
      </c>
      <c r="C5" s="27" t="s">
        <v>205</v>
      </c>
      <c r="D5" s="27">
        <v>50</v>
      </c>
      <c r="E5" s="27">
        <v>1</v>
      </c>
      <c r="F5" s="59" t="s">
        <v>133</v>
      </c>
      <c r="G5" s="59">
        <v>7</v>
      </c>
      <c r="H5" s="59">
        <v>5</v>
      </c>
      <c r="I5" s="59">
        <v>10</v>
      </c>
      <c r="J5" s="59">
        <v>6</v>
      </c>
      <c r="K5" s="59">
        <v>9</v>
      </c>
      <c r="L5" s="59">
        <v>11</v>
      </c>
      <c r="M5" s="59">
        <v>3</v>
      </c>
      <c r="N5" s="59">
        <v>6</v>
      </c>
      <c r="O5" s="59">
        <v>10</v>
      </c>
      <c r="P5" s="59">
        <v>9</v>
      </c>
      <c r="Q5" s="59">
        <v>1</v>
      </c>
      <c r="R5" s="59">
        <v>1</v>
      </c>
      <c r="S5" s="59">
        <v>3</v>
      </c>
      <c r="T5" s="59"/>
      <c r="U5" s="59"/>
      <c r="V5" s="59"/>
      <c r="W5" s="59">
        <v>3</v>
      </c>
      <c r="X5" s="59">
        <v>7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</row>
    <row r="6" spans="1:96" x14ac:dyDescent="0.2">
      <c r="A6" s="57">
        <v>411</v>
      </c>
      <c r="B6" s="27">
        <v>8</v>
      </c>
      <c r="C6" s="27" t="s">
        <v>205</v>
      </c>
      <c r="D6" s="27">
        <v>50</v>
      </c>
      <c r="E6" s="27">
        <v>2</v>
      </c>
      <c r="F6" s="55" t="s">
        <v>130</v>
      </c>
      <c r="G6" s="55">
        <v>26</v>
      </c>
      <c r="H6" s="55" t="s">
        <v>82</v>
      </c>
      <c r="I6" s="55">
        <v>19</v>
      </c>
      <c r="J6" s="55">
        <v>20</v>
      </c>
      <c r="K6" s="55">
        <v>23</v>
      </c>
      <c r="L6" s="55">
        <v>26</v>
      </c>
      <c r="M6" s="55">
        <v>15</v>
      </c>
      <c r="N6" s="55">
        <v>14</v>
      </c>
      <c r="O6" s="55">
        <v>17</v>
      </c>
      <c r="P6" s="55">
        <v>21</v>
      </c>
      <c r="Q6" s="55">
        <v>24</v>
      </c>
      <c r="R6" s="55">
        <v>21</v>
      </c>
      <c r="S6" s="55">
        <v>10</v>
      </c>
      <c r="T6" s="55">
        <v>7</v>
      </c>
      <c r="U6" s="55">
        <v>5</v>
      </c>
      <c r="V6" s="55">
        <v>3</v>
      </c>
      <c r="W6" s="55">
        <v>2</v>
      </c>
      <c r="X6" s="55">
        <v>2</v>
      </c>
      <c r="Y6" s="55">
        <v>13</v>
      </c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</row>
    <row r="7" spans="1:96" x14ac:dyDescent="0.2">
      <c r="A7" s="57">
        <f t="shared" si="0"/>
        <v>411</v>
      </c>
      <c r="B7" s="27">
        <v>8</v>
      </c>
      <c r="C7" s="27" t="s">
        <v>205</v>
      </c>
      <c r="D7" s="27">
        <v>50</v>
      </c>
      <c r="E7" s="27">
        <v>2</v>
      </c>
      <c r="F7" s="26" t="s">
        <v>133</v>
      </c>
      <c r="G7" s="26">
        <v>11</v>
      </c>
      <c r="H7" s="26">
        <v>10</v>
      </c>
      <c r="I7" s="26">
        <v>6</v>
      </c>
      <c r="J7" s="26">
        <v>8</v>
      </c>
      <c r="K7" s="26">
        <v>10</v>
      </c>
      <c r="L7" s="26">
        <v>11</v>
      </c>
      <c r="M7" s="26">
        <v>5</v>
      </c>
      <c r="N7" s="26">
        <v>5</v>
      </c>
      <c r="O7" s="26">
        <v>5</v>
      </c>
      <c r="P7" s="26">
        <v>8</v>
      </c>
      <c r="Q7" s="26">
        <v>10</v>
      </c>
      <c r="R7" s="26">
        <v>8</v>
      </c>
      <c r="S7" s="26">
        <v>2</v>
      </c>
      <c r="T7" s="26">
        <v>1</v>
      </c>
      <c r="U7" s="26"/>
      <c r="V7" s="26"/>
      <c r="W7" s="26"/>
      <c r="X7" s="26"/>
      <c r="Y7" s="26">
        <v>3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</row>
    <row r="8" spans="1:96" x14ac:dyDescent="0.2">
      <c r="A8" s="57">
        <v>418</v>
      </c>
      <c r="B8" s="27">
        <v>7</v>
      </c>
      <c r="C8" s="27" t="s">
        <v>87</v>
      </c>
      <c r="D8" s="27">
        <v>50</v>
      </c>
      <c r="E8" s="27">
        <v>2</v>
      </c>
      <c r="F8" s="58" t="s">
        <v>130</v>
      </c>
      <c r="G8" s="59">
        <v>25</v>
      </c>
      <c r="H8" s="59">
        <v>16</v>
      </c>
      <c r="I8" s="59">
        <v>25</v>
      </c>
      <c r="J8" s="59">
        <v>29</v>
      </c>
      <c r="K8" s="59">
        <v>28</v>
      </c>
      <c r="L8" s="59" t="s">
        <v>82</v>
      </c>
      <c r="M8" s="59">
        <v>16</v>
      </c>
      <c r="N8" s="59">
        <v>19</v>
      </c>
      <c r="O8" s="59" t="s">
        <v>82</v>
      </c>
      <c r="P8" s="59">
        <v>26</v>
      </c>
      <c r="Q8" s="59">
        <v>13</v>
      </c>
      <c r="R8" s="59">
        <v>6</v>
      </c>
      <c r="S8" s="59">
        <v>9</v>
      </c>
      <c r="T8" s="59">
        <v>10</v>
      </c>
      <c r="U8" s="59">
        <v>5</v>
      </c>
      <c r="V8" s="59">
        <v>4</v>
      </c>
      <c r="W8" s="59">
        <v>3</v>
      </c>
      <c r="X8" s="59">
        <v>2</v>
      </c>
      <c r="Y8" s="59">
        <v>2</v>
      </c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</row>
    <row r="9" spans="1:96" x14ac:dyDescent="0.2">
      <c r="A9" s="57">
        <f t="shared" si="0"/>
        <v>418</v>
      </c>
      <c r="B9" s="27">
        <v>7</v>
      </c>
      <c r="C9" s="27" t="s">
        <v>87</v>
      </c>
      <c r="D9" s="27">
        <v>50</v>
      </c>
      <c r="E9" s="27">
        <v>2</v>
      </c>
      <c r="F9" s="59" t="s">
        <v>133</v>
      </c>
      <c r="G9" s="59">
        <v>10</v>
      </c>
      <c r="H9" s="59">
        <v>4</v>
      </c>
      <c r="I9" s="59">
        <v>8</v>
      </c>
      <c r="J9" s="59">
        <v>11</v>
      </c>
      <c r="K9" s="59">
        <v>11</v>
      </c>
      <c r="L9" s="59">
        <v>7</v>
      </c>
      <c r="M9" s="59">
        <v>7</v>
      </c>
      <c r="N9" s="59">
        <v>7</v>
      </c>
      <c r="O9" s="59">
        <v>9</v>
      </c>
      <c r="P9" s="59">
        <v>9</v>
      </c>
      <c r="Q9" s="59">
        <v>3</v>
      </c>
      <c r="R9" s="59">
        <v>1</v>
      </c>
      <c r="S9" s="59">
        <v>1</v>
      </c>
      <c r="T9" s="59">
        <v>4</v>
      </c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</row>
    <row r="10" spans="1:96" x14ac:dyDescent="0.2">
      <c r="A10" s="57">
        <v>429</v>
      </c>
      <c r="B10" s="27">
        <v>8</v>
      </c>
      <c r="C10" s="27" t="s">
        <v>205</v>
      </c>
      <c r="D10" s="27">
        <v>50</v>
      </c>
      <c r="E10" s="27">
        <v>3</v>
      </c>
      <c r="F10" s="55" t="s">
        <v>130</v>
      </c>
      <c r="G10" s="55">
        <v>19</v>
      </c>
      <c r="H10" s="55">
        <v>23</v>
      </c>
      <c r="I10" s="55">
        <v>17</v>
      </c>
      <c r="J10" s="55">
        <v>20</v>
      </c>
      <c r="K10" s="55">
        <v>22</v>
      </c>
      <c r="L10" s="55">
        <v>14</v>
      </c>
      <c r="M10" s="55">
        <v>15</v>
      </c>
      <c r="N10" s="55">
        <v>23</v>
      </c>
      <c r="O10" s="55">
        <v>22</v>
      </c>
      <c r="P10" s="55">
        <v>18</v>
      </c>
      <c r="Q10" s="55">
        <v>8</v>
      </c>
      <c r="R10" s="55">
        <v>9</v>
      </c>
      <c r="S10" s="55">
        <v>10</v>
      </c>
      <c r="T10" s="55">
        <v>4</v>
      </c>
      <c r="U10" s="55">
        <v>3</v>
      </c>
      <c r="V10" s="55">
        <v>6</v>
      </c>
      <c r="W10" s="55">
        <v>2</v>
      </c>
      <c r="X10" s="55">
        <v>2</v>
      </c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</row>
    <row r="11" spans="1:96" x14ac:dyDescent="0.2">
      <c r="A11" s="57">
        <f t="shared" si="0"/>
        <v>429</v>
      </c>
      <c r="B11" s="27">
        <v>8</v>
      </c>
      <c r="C11" s="27" t="s">
        <v>205</v>
      </c>
      <c r="D11" s="27">
        <v>50</v>
      </c>
      <c r="E11" s="27">
        <v>3</v>
      </c>
      <c r="F11" s="26" t="s">
        <v>133</v>
      </c>
      <c r="G11" s="26">
        <v>5</v>
      </c>
      <c r="H11" s="26">
        <v>9</v>
      </c>
      <c r="I11" s="26">
        <v>4</v>
      </c>
      <c r="J11" s="26">
        <v>7</v>
      </c>
      <c r="K11" s="26">
        <v>7</v>
      </c>
      <c r="L11" s="26">
        <v>4</v>
      </c>
      <c r="M11" s="26">
        <v>5</v>
      </c>
      <c r="N11" s="26">
        <v>8</v>
      </c>
      <c r="O11" s="26">
        <v>8</v>
      </c>
      <c r="P11" s="26">
        <v>6</v>
      </c>
      <c r="Q11" s="26">
        <v>1</v>
      </c>
      <c r="R11" s="26">
        <v>2</v>
      </c>
      <c r="S11" s="26">
        <v>2</v>
      </c>
      <c r="T11" s="26"/>
      <c r="U11" s="26"/>
      <c r="V11" s="26">
        <v>1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</row>
    <row r="12" spans="1:96" x14ac:dyDescent="0.2">
      <c r="A12" s="57">
        <v>430</v>
      </c>
      <c r="B12" s="27">
        <v>7</v>
      </c>
      <c r="C12" s="27" t="s">
        <v>87</v>
      </c>
      <c r="D12" s="27">
        <v>50</v>
      </c>
      <c r="E12" s="27">
        <v>3</v>
      </c>
      <c r="F12" s="58" t="s">
        <v>130</v>
      </c>
      <c r="G12" s="59">
        <v>20</v>
      </c>
      <c r="H12" s="59">
        <v>11</v>
      </c>
      <c r="I12" s="59">
        <v>12</v>
      </c>
      <c r="J12" s="59">
        <v>17</v>
      </c>
      <c r="K12" s="59">
        <v>20</v>
      </c>
      <c r="L12" s="59">
        <v>24</v>
      </c>
      <c r="M12" s="59">
        <v>26</v>
      </c>
      <c r="N12" s="59">
        <v>25</v>
      </c>
      <c r="O12" s="59">
        <v>13</v>
      </c>
      <c r="P12" s="59">
        <v>24</v>
      </c>
      <c r="Q12" s="59">
        <v>14</v>
      </c>
      <c r="R12" s="59">
        <v>22</v>
      </c>
      <c r="S12" s="59">
        <v>8</v>
      </c>
      <c r="T12" s="59">
        <v>5</v>
      </c>
      <c r="U12" s="59">
        <v>18</v>
      </c>
      <c r="V12" s="59">
        <v>2</v>
      </c>
      <c r="W12" s="59">
        <v>1</v>
      </c>
      <c r="X12" s="59">
        <v>1</v>
      </c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</row>
    <row r="13" spans="1:96" x14ac:dyDescent="0.2">
      <c r="A13" s="57">
        <f t="shared" si="0"/>
        <v>430</v>
      </c>
      <c r="B13" s="27">
        <v>7</v>
      </c>
      <c r="C13" s="27" t="s">
        <v>87</v>
      </c>
      <c r="D13" s="27">
        <v>50</v>
      </c>
      <c r="E13" s="27">
        <v>3</v>
      </c>
      <c r="F13" s="59" t="s">
        <v>133</v>
      </c>
      <c r="G13" s="59">
        <v>7</v>
      </c>
      <c r="H13" s="59">
        <v>3</v>
      </c>
      <c r="I13" s="59">
        <v>2</v>
      </c>
      <c r="J13" s="59">
        <v>3</v>
      </c>
      <c r="K13" s="59">
        <v>4</v>
      </c>
      <c r="L13" s="59">
        <v>8</v>
      </c>
      <c r="M13" s="59">
        <v>10</v>
      </c>
      <c r="N13" s="59">
        <v>9</v>
      </c>
      <c r="O13" s="59">
        <v>4</v>
      </c>
      <c r="P13" s="59">
        <v>9</v>
      </c>
      <c r="Q13" s="59">
        <v>5</v>
      </c>
      <c r="R13" s="59">
        <v>6</v>
      </c>
      <c r="S13" s="59">
        <v>1</v>
      </c>
      <c r="T13" s="59"/>
      <c r="U13" s="59">
        <v>6</v>
      </c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</row>
    <row r="14" spans="1:96" x14ac:dyDescent="0.2">
      <c r="A14" s="57">
        <v>431</v>
      </c>
      <c r="B14" s="27">
        <v>8</v>
      </c>
      <c r="C14" s="27" t="s">
        <v>205</v>
      </c>
      <c r="D14" s="27">
        <v>50</v>
      </c>
      <c r="E14" s="27">
        <v>4</v>
      </c>
      <c r="F14" s="55" t="s">
        <v>130</v>
      </c>
      <c r="G14" s="55">
        <v>20</v>
      </c>
      <c r="H14" s="55">
        <v>24</v>
      </c>
      <c r="I14" s="55">
        <v>22</v>
      </c>
      <c r="J14" s="55">
        <v>22</v>
      </c>
      <c r="K14" s="55">
        <v>23</v>
      </c>
      <c r="L14" s="55">
        <v>15</v>
      </c>
      <c r="M14" s="55" t="s">
        <v>82</v>
      </c>
      <c r="N14" s="55">
        <v>13</v>
      </c>
      <c r="O14" s="55" t="s">
        <v>82</v>
      </c>
      <c r="P14" s="55">
        <v>19</v>
      </c>
      <c r="Q14" s="55">
        <v>22</v>
      </c>
      <c r="R14" s="55">
        <v>26</v>
      </c>
      <c r="S14" s="55">
        <v>12</v>
      </c>
      <c r="T14" s="55">
        <v>9</v>
      </c>
      <c r="U14" s="55">
        <v>11</v>
      </c>
      <c r="V14" s="55">
        <v>7</v>
      </c>
      <c r="W14" s="55">
        <v>3</v>
      </c>
      <c r="X14" s="55">
        <v>2</v>
      </c>
      <c r="Y14" s="55">
        <v>20</v>
      </c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</row>
    <row r="15" spans="1:96" x14ac:dyDescent="0.2">
      <c r="A15" s="57">
        <f t="shared" si="0"/>
        <v>431</v>
      </c>
      <c r="B15" s="27">
        <v>8</v>
      </c>
      <c r="C15" s="27" t="s">
        <v>205</v>
      </c>
      <c r="D15" s="27">
        <v>50</v>
      </c>
      <c r="E15" s="27">
        <v>4</v>
      </c>
      <c r="F15" s="26" t="s">
        <v>133</v>
      </c>
      <c r="G15" s="26">
        <v>6</v>
      </c>
      <c r="H15" s="26">
        <v>10</v>
      </c>
      <c r="I15" s="26">
        <v>8</v>
      </c>
      <c r="J15" s="26">
        <v>8</v>
      </c>
      <c r="K15" s="26">
        <v>9</v>
      </c>
      <c r="L15" s="26">
        <v>4</v>
      </c>
      <c r="M15" s="26">
        <v>7</v>
      </c>
      <c r="N15" s="26">
        <v>5</v>
      </c>
      <c r="O15" s="26">
        <v>9</v>
      </c>
      <c r="P15" s="26">
        <v>7</v>
      </c>
      <c r="Q15" s="26">
        <v>8</v>
      </c>
      <c r="R15" s="26">
        <v>10</v>
      </c>
      <c r="S15" s="26">
        <v>4</v>
      </c>
      <c r="T15" s="26">
        <v>1</v>
      </c>
      <c r="U15" s="26">
        <v>3</v>
      </c>
      <c r="V15" s="26">
        <v>1</v>
      </c>
      <c r="W15" s="26"/>
      <c r="X15" s="26"/>
      <c r="Y15" s="26">
        <v>6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</row>
    <row r="16" spans="1:96" x14ac:dyDescent="0.2">
      <c r="A16" s="57">
        <v>439</v>
      </c>
      <c r="B16" s="27">
        <v>7</v>
      </c>
      <c r="C16" s="27" t="s">
        <v>87</v>
      </c>
      <c r="D16" s="27">
        <v>50</v>
      </c>
      <c r="E16" s="27">
        <v>4</v>
      </c>
      <c r="F16" s="58" t="s">
        <v>130</v>
      </c>
      <c r="G16" s="59">
        <v>23</v>
      </c>
      <c r="H16" s="59">
        <v>32</v>
      </c>
      <c r="I16" s="59">
        <v>21</v>
      </c>
      <c r="J16" s="59" t="s">
        <v>82</v>
      </c>
      <c r="K16" s="59" t="s">
        <v>82</v>
      </c>
      <c r="L16" s="59">
        <v>25</v>
      </c>
      <c r="M16" s="59">
        <v>28</v>
      </c>
      <c r="N16" s="59">
        <v>31</v>
      </c>
      <c r="O16" s="59">
        <v>20</v>
      </c>
      <c r="P16" s="59">
        <v>12</v>
      </c>
      <c r="Q16" s="59">
        <v>16</v>
      </c>
      <c r="R16" s="59">
        <v>9</v>
      </c>
      <c r="S16" s="59">
        <v>7</v>
      </c>
      <c r="T16" s="59">
        <v>6</v>
      </c>
      <c r="U16" s="59">
        <v>3</v>
      </c>
      <c r="V16" s="59">
        <v>23</v>
      </c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</row>
    <row r="17" spans="1:96" x14ac:dyDescent="0.2">
      <c r="A17" s="57">
        <f t="shared" si="0"/>
        <v>439</v>
      </c>
      <c r="B17" s="27">
        <v>7</v>
      </c>
      <c r="C17" s="27" t="s">
        <v>87</v>
      </c>
      <c r="D17" s="27">
        <v>50</v>
      </c>
      <c r="E17" s="27">
        <v>4</v>
      </c>
      <c r="F17" s="59" t="s">
        <v>133</v>
      </c>
      <c r="G17" s="59">
        <v>7</v>
      </c>
      <c r="H17" s="59">
        <v>12</v>
      </c>
      <c r="I17" s="59">
        <v>6</v>
      </c>
      <c r="J17" s="59">
        <v>8</v>
      </c>
      <c r="K17" s="59">
        <v>10</v>
      </c>
      <c r="L17" s="59">
        <v>9</v>
      </c>
      <c r="M17" s="59">
        <v>11</v>
      </c>
      <c r="N17" s="59">
        <v>13</v>
      </c>
      <c r="O17" s="59">
        <v>7</v>
      </c>
      <c r="P17" s="59">
        <v>2</v>
      </c>
      <c r="Q17" s="59">
        <v>4</v>
      </c>
      <c r="R17" s="59">
        <v>1</v>
      </c>
      <c r="S17" s="59">
        <v>1</v>
      </c>
      <c r="T17" s="59"/>
      <c r="U17" s="59"/>
      <c r="V17" s="59">
        <v>7</v>
      </c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</row>
    <row r="18" spans="1:96" x14ac:dyDescent="0.2">
      <c r="A18" s="57">
        <v>445</v>
      </c>
      <c r="B18" s="27">
        <v>7</v>
      </c>
      <c r="C18" s="27" t="s">
        <v>87</v>
      </c>
      <c r="D18" s="27">
        <v>50</v>
      </c>
      <c r="E18" s="27">
        <v>5</v>
      </c>
      <c r="F18" s="55" t="s">
        <v>130</v>
      </c>
      <c r="G18" s="55">
        <v>20</v>
      </c>
      <c r="H18" s="55">
        <v>15</v>
      </c>
      <c r="I18" s="55">
        <v>19</v>
      </c>
      <c r="J18" s="55">
        <v>17</v>
      </c>
      <c r="K18" s="55">
        <v>18</v>
      </c>
      <c r="L18" s="55">
        <v>13</v>
      </c>
      <c r="M18" s="55">
        <v>10</v>
      </c>
      <c r="N18" s="55">
        <v>16</v>
      </c>
      <c r="O18" s="55">
        <v>7</v>
      </c>
      <c r="P18" s="55">
        <v>12</v>
      </c>
      <c r="Q18" s="55">
        <v>5</v>
      </c>
      <c r="R18" s="55">
        <v>2</v>
      </c>
      <c r="S18" s="55">
        <v>1</v>
      </c>
      <c r="T18" s="55">
        <v>1</v>
      </c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</row>
    <row r="19" spans="1:96" x14ac:dyDescent="0.2">
      <c r="A19" s="57">
        <f t="shared" si="0"/>
        <v>445</v>
      </c>
      <c r="B19" s="27">
        <v>7</v>
      </c>
      <c r="C19" s="27" t="s">
        <v>87</v>
      </c>
      <c r="D19" s="27">
        <v>50</v>
      </c>
      <c r="E19" s="27">
        <v>5</v>
      </c>
      <c r="F19" s="26" t="s">
        <v>133</v>
      </c>
      <c r="G19" s="26">
        <v>7</v>
      </c>
      <c r="H19" s="26">
        <v>4</v>
      </c>
      <c r="I19" s="26">
        <v>6</v>
      </c>
      <c r="J19" s="26">
        <v>6</v>
      </c>
      <c r="K19" s="26">
        <v>7</v>
      </c>
      <c r="L19" s="26">
        <v>5</v>
      </c>
      <c r="M19" s="26">
        <v>2</v>
      </c>
      <c r="N19" s="26">
        <v>5</v>
      </c>
      <c r="O19" s="26">
        <v>1</v>
      </c>
      <c r="P19" s="26">
        <v>4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</row>
    <row r="20" spans="1:96" x14ac:dyDescent="0.2">
      <c r="A20" s="57">
        <f t="shared" si="0"/>
        <v>446</v>
      </c>
      <c r="B20" s="27">
        <v>8</v>
      </c>
      <c r="C20" s="27" t="s">
        <v>205</v>
      </c>
      <c r="D20" s="27">
        <v>50</v>
      </c>
      <c r="E20" s="27">
        <v>5</v>
      </c>
      <c r="F20" s="58" t="s">
        <v>130</v>
      </c>
      <c r="G20" s="59">
        <v>24</v>
      </c>
      <c r="H20" s="59">
        <v>22</v>
      </c>
      <c r="I20" s="59">
        <v>17</v>
      </c>
      <c r="J20" s="59">
        <v>19</v>
      </c>
      <c r="K20" s="59">
        <v>21</v>
      </c>
      <c r="L20" s="59">
        <v>16</v>
      </c>
      <c r="M20" s="59">
        <v>19</v>
      </c>
      <c r="N20" s="59">
        <v>22</v>
      </c>
      <c r="O20" s="59">
        <v>15</v>
      </c>
      <c r="P20" s="59">
        <v>11</v>
      </c>
      <c r="Q20" s="59">
        <v>22</v>
      </c>
      <c r="R20" s="59">
        <v>21</v>
      </c>
      <c r="S20" s="59">
        <v>17</v>
      </c>
      <c r="T20" s="59">
        <v>22</v>
      </c>
      <c r="U20" s="59">
        <v>9</v>
      </c>
      <c r="V20" s="59">
        <v>8</v>
      </c>
      <c r="W20" s="59">
        <v>4</v>
      </c>
      <c r="X20" s="59">
        <v>2</v>
      </c>
      <c r="Y20" s="59">
        <v>2</v>
      </c>
      <c r="Z20" s="59">
        <v>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</row>
    <row r="21" spans="1:96" x14ac:dyDescent="0.2">
      <c r="A21" s="57">
        <f t="shared" si="0"/>
        <v>446</v>
      </c>
      <c r="B21" s="27">
        <v>8</v>
      </c>
      <c r="C21" s="27" t="s">
        <v>205</v>
      </c>
      <c r="D21" s="27">
        <v>50</v>
      </c>
      <c r="E21" s="27">
        <v>5</v>
      </c>
      <c r="F21" s="59" t="s">
        <v>133</v>
      </c>
      <c r="G21" s="59">
        <v>8</v>
      </c>
      <c r="H21" s="59">
        <v>9</v>
      </c>
      <c r="I21" s="59">
        <v>6</v>
      </c>
      <c r="J21" s="59">
        <v>7</v>
      </c>
      <c r="K21" s="59">
        <v>7</v>
      </c>
      <c r="L21" s="59">
        <v>4</v>
      </c>
      <c r="M21" s="59">
        <v>6</v>
      </c>
      <c r="N21" s="59">
        <v>8</v>
      </c>
      <c r="O21" s="59">
        <v>6</v>
      </c>
      <c r="P21" s="59">
        <v>3</v>
      </c>
      <c r="Q21" s="59">
        <v>8</v>
      </c>
      <c r="R21" s="59">
        <v>8</v>
      </c>
      <c r="S21" s="59">
        <v>5</v>
      </c>
      <c r="T21" s="59">
        <v>9</v>
      </c>
      <c r="U21" s="60">
        <v>2</v>
      </c>
      <c r="V21" s="60">
        <v>1</v>
      </c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</row>
    <row r="22" spans="1:96" x14ac:dyDescent="0.2">
      <c r="A22" s="57">
        <v>451</v>
      </c>
      <c r="B22" s="27">
        <v>8</v>
      </c>
      <c r="C22" s="27" t="s">
        <v>205</v>
      </c>
      <c r="D22" s="27">
        <v>50</v>
      </c>
      <c r="E22" s="27">
        <v>6</v>
      </c>
      <c r="F22" s="55" t="s">
        <v>130</v>
      </c>
      <c r="G22" s="59" t="s">
        <v>82</v>
      </c>
      <c r="H22" s="59" t="s">
        <v>82</v>
      </c>
      <c r="I22" s="59" t="s">
        <v>82</v>
      </c>
      <c r="J22" s="59" t="s">
        <v>82</v>
      </c>
      <c r="K22" s="59" t="s">
        <v>82</v>
      </c>
      <c r="L22" s="59" t="s">
        <v>82</v>
      </c>
      <c r="M22" s="59" t="s">
        <v>82</v>
      </c>
      <c r="N22" s="59" t="s">
        <v>82</v>
      </c>
      <c r="O22" s="59" t="s">
        <v>82</v>
      </c>
      <c r="P22" s="59" t="s">
        <v>82</v>
      </c>
      <c r="Q22" s="59" t="s">
        <v>82</v>
      </c>
      <c r="R22" s="59" t="s">
        <v>82</v>
      </c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</row>
    <row r="23" spans="1:96" x14ac:dyDescent="0.2">
      <c r="A23" s="57">
        <f t="shared" si="0"/>
        <v>451</v>
      </c>
      <c r="B23" s="27">
        <v>8</v>
      </c>
      <c r="C23" s="27" t="s">
        <v>205</v>
      </c>
      <c r="D23" s="27">
        <v>50</v>
      </c>
      <c r="E23" s="27">
        <v>6</v>
      </c>
      <c r="F23" s="26" t="s">
        <v>133</v>
      </c>
      <c r="G23" s="59" t="s">
        <v>82</v>
      </c>
      <c r="H23" s="59" t="s">
        <v>82</v>
      </c>
      <c r="I23" s="59" t="s">
        <v>82</v>
      </c>
      <c r="J23" s="59" t="s">
        <v>82</v>
      </c>
      <c r="K23" s="59" t="s">
        <v>82</v>
      </c>
      <c r="L23" s="59" t="s">
        <v>82</v>
      </c>
      <c r="M23" s="59" t="s">
        <v>82</v>
      </c>
      <c r="N23" s="59" t="s">
        <v>82</v>
      </c>
      <c r="O23" s="59" t="s">
        <v>82</v>
      </c>
      <c r="P23" s="59" t="s">
        <v>82</v>
      </c>
      <c r="Q23" s="59" t="s">
        <v>82</v>
      </c>
      <c r="R23" s="59" t="s">
        <v>82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</row>
    <row r="24" spans="1:96" x14ac:dyDescent="0.2">
      <c r="A24" s="57">
        <v>459</v>
      </c>
      <c r="B24" s="27">
        <v>7</v>
      </c>
      <c r="C24" s="27" t="s">
        <v>87</v>
      </c>
      <c r="D24" s="27">
        <v>50</v>
      </c>
      <c r="E24" s="27">
        <v>6</v>
      </c>
      <c r="F24" s="58" t="s">
        <v>130</v>
      </c>
      <c r="G24" s="59">
        <v>15</v>
      </c>
      <c r="H24" s="59">
        <v>10</v>
      </c>
      <c r="I24" s="59">
        <v>16</v>
      </c>
      <c r="J24" s="59">
        <v>10</v>
      </c>
      <c r="K24" s="59">
        <v>12</v>
      </c>
      <c r="L24" s="59">
        <v>16</v>
      </c>
      <c r="M24" s="59">
        <v>8</v>
      </c>
      <c r="N24" s="59">
        <v>16</v>
      </c>
      <c r="O24" s="59">
        <v>7</v>
      </c>
      <c r="P24" s="59">
        <v>5</v>
      </c>
      <c r="Q24" s="59">
        <v>3</v>
      </c>
      <c r="R24" s="59">
        <v>2</v>
      </c>
      <c r="S24" s="59">
        <v>2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</row>
    <row r="25" spans="1:96" x14ac:dyDescent="0.2">
      <c r="A25" s="57">
        <f t="shared" si="0"/>
        <v>459</v>
      </c>
      <c r="B25" s="27">
        <v>7</v>
      </c>
      <c r="C25" s="27" t="s">
        <v>87</v>
      </c>
      <c r="D25" s="27">
        <v>50</v>
      </c>
      <c r="E25" s="27">
        <v>6</v>
      </c>
      <c r="F25" s="59" t="s">
        <v>133</v>
      </c>
      <c r="G25" s="59">
        <v>3</v>
      </c>
      <c r="H25" s="59">
        <v>2</v>
      </c>
      <c r="I25" s="59">
        <v>5</v>
      </c>
      <c r="J25" s="59">
        <v>4</v>
      </c>
      <c r="K25" s="59">
        <v>3</v>
      </c>
      <c r="L25" s="59">
        <v>5</v>
      </c>
      <c r="M25" s="59">
        <v>3</v>
      </c>
      <c r="N25" s="59">
        <v>5</v>
      </c>
      <c r="O25" s="59">
        <v>1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</row>
    <row r="26" spans="1:96" x14ac:dyDescent="0.2">
      <c r="A26" s="57">
        <v>464</v>
      </c>
      <c r="B26" s="27">
        <v>7</v>
      </c>
      <c r="C26" s="27" t="s">
        <v>87</v>
      </c>
      <c r="D26" s="27">
        <v>50</v>
      </c>
      <c r="E26" s="27">
        <v>7</v>
      </c>
      <c r="F26" s="55" t="s">
        <v>130</v>
      </c>
      <c r="G26" s="55" t="s">
        <v>82</v>
      </c>
      <c r="H26" s="55" t="s">
        <v>82</v>
      </c>
      <c r="I26" s="55" t="s">
        <v>82</v>
      </c>
      <c r="J26" s="55" t="s">
        <v>82</v>
      </c>
      <c r="K26" s="55" t="s">
        <v>82</v>
      </c>
      <c r="L26" s="55" t="s">
        <v>82</v>
      </c>
      <c r="M26" s="55" t="s">
        <v>82</v>
      </c>
      <c r="N26" s="55" t="s">
        <v>82</v>
      </c>
      <c r="O26" s="55" t="s">
        <v>82</v>
      </c>
      <c r="P26" s="55" t="s">
        <v>82</v>
      </c>
      <c r="Q26" s="55" t="s">
        <v>82</v>
      </c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</row>
    <row r="27" spans="1:96" x14ac:dyDescent="0.2">
      <c r="A27" s="57">
        <f t="shared" si="0"/>
        <v>464</v>
      </c>
      <c r="B27" s="27">
        <v>7</v>
      </c>
      <c r="C27" s="27" t="s">
        <v>87</v>
      </c>
      <c r="D27" s="27">
        <v>50</v>
      </c>
      <c r="E27" s="27">
        <v>7</v>
      </c>
      <c r="F27" s="26" t="s">
        <v>133</v>
      </c>
      <c r="G27" s="55" t="s">
        <v>82</v>
      </c>
      <c r="H27" s="55" t="s">
        <v>82</v>
      </c>
      <c r="I27" s="55" t="s">
        <v>82</v>
      </c>
      <c r="J27" s="55" t="s">
        <v>82</v>
      </c>
      <c r="K27" s="55" t="s">
        <v>82</v>
      </c>
      <c r="L27" s="55" t="s">
        <v>82</v>
      </c>
      <c r="M27" s="55" t="s">
        <v>82</v>
      </c>
      <c r="N27" s="55" t="s">
        <v>82</v>
      </c>
      <c r="O27" s="55" t="s">
        <v>82</v>
      </c>
      <c r="P27" s="55" t="s">
        <v>82</v>
      </c>
      <c r="Q27" s="55" t="s">
        <v>82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</row>
    <row r="28" spans="1:96" x14ac:dyDescent="0.2">
      <c r="A28" s="57">
        <v>467</v>
      </c>
      <c r="B28" s="27">
        <v>8</v>
      </c>
      <c r="C28" s="27" t="s">
        <v>205</v>
      </c>
      <c r="D28" s="27">
        <v>50</v>
      </c>
      <c r="E28" s="27">
        <v>7</v>
      </c>
      <c r="F28" s="58" t="s">
        <v>130</v>
      </c>
      <c r="G28" s="59">
        <v>16</v>
      </c>
      <c r="H28" s="59">
        <v>8</v>
      </c>
      <c r="I28" s="59" t="s">
        <v>82</v>
      </c>
      <c r="J28" s="59">
        <v>14</v>
      </c>
      <c r="K28" s="59" t="s">
        <v>82</v>
      </c>
      <c r="L28" s="59">
        <v>9</v>
      </c>
      <c r="M28" s="59">
        <v>6</v>
      </c>
      <c r="N28" s="59">
        <v>7</v>
      </c>
      <c r="O28" s="59" t="s">
        <v>82</v>
      </c>
      <c r="P28" s="59">
        <v>5</v>
      </c>
      <c r="Q28" s="59">
        <v>4</v>
      </c>
      <c r="R28" s="59">
        <v>3</v>
      </c>
      <c r="S28" s="59" t="s">
        <v>82</v>
      </c>
      <c r="T28" s="59">
        <v>3</v>
      </c>
      <c r="U28" s="59">
        <v>2</v>
      </c>
      <c r="V28" s="59">
        <v>2</v>
      </c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</row>
    <row r="29" spans="1:96" x14ac:dyDescent="0.2">
      <c r="A29" s="57">
        <f t="shared" si="0"/>
        <v>467</v>
      </c>
      <c r="B29" s="27">
        <v>8</v>
      </c>
      <c r="C29" s="27" t="s">
        <v>205</v>
      </c>
      <c r="D29" s="27">
        <v>50</v>
      </c>
      <c r="E29" s="27">
        <v>7</v>
      </c>
      <c r="F29" s="59" t="s">
        <v>133</v>
      </c>
      <c r="G29" s="59">
        <v>4</v>
      </c>
      <c r="H29" s="59">
        <v>3</v>
      </c>
      <c r="I29" s="59">
        <v>3</v>
      </c>
      <c r="J29" s="59">
        <v>3</v>
      </c>
      <c r="K29" s="59">
        <v>2</v>
      </c>
      <c r="L29" s="59">
        <v>3</v>
      </c>
      <c r="M29" s="59">
        <v>1</v>
      </c>
      <c r="N29" s="59">
        <v>3</v>
      </c>
      <c r="O29" s="59">
        <v>4</v>
      </c>
      <c r="P29" s="59"/>
      <c r="Q29" s="59"/>
      <c r="R29" s="59"/>
      <c r="S29" s="59">
        <v>4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</row>
    <row r="30" spans="1:96" x14ac:dyDescent="0.2">
      <c r="A30" s="57">
        <v>475</v>
      </c>
      <c r="B30" s="27">
        <v>7</v>
      </c>
      <c r="C30" s="27" t="s">
        <v>87</v>
      </c>
      <c r="D30" s="27">
        <v>50</v>
      </c>
      <c r="E30" s="27">
        <v>8</v>
      </c>
      <c r="F30" s="61" t="s">
        <v>130</v>
      </c>
      <c r="G30" s="55">
        <v>18</v>
      </c>
      <c r="H30" s="55">
        <v>18</v>
      </c>
      <c r="I30" s="55">
        <v>17</v>
      </c>
      <c r="J30" s="55">
        <v>18</v>
      </c>
      <c r="K30" s="55" t="s">
        <v>82</v>
      </c>
      <c r="L30" s="55">
        <v>15</v>
      </c>
      <c r="M30" s="55" t="s">
        <v>82</v>
      </c>
      <c r="N30" s="55" t="s">
        <v>82</v>
      </c>
      <c r="O30" s="55">
        <v>13</v>
      </c>
      <c r="P30" s="55">
        <v>8</v>
      </c>
      <c r="Q30" s="55" t="s">
        <v>82</v>
      </c>
      <c r="R30" s="55" t="s">
        <v>82</v>
      </c>
      <c r="S30" s="55">
        <v>4</v>
      </c>
      <c r="T30" s="55" t="s">
        <v>82</v>
      </c>
      <c r="U30" s="55">
        <v>18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</row>
    <row r="31" spans="1:96" x14ac:dyDescent="0.2">
      <c r="A31" s="57">
        <f t="shared" si="0"/>
        <v>475</v>
      </c>
      <c r="B31" s="27">
        <v>7</v>
      </c>
      <c r="C31" s="27" t="s">
        <v>87</v>
      </c>
      <c r="D31" s="27">
        <v>50</v>
      </c>
      <c r="E31" s="27">
        <v>8</v>
      </c>
      <c r="F31" s="27" t="s">
        <v>133</v>
      </c>
      <c r="G31" s="26">
        <v>5</v>
      </c>
      <c r="H31" s="26">
        <v>7</v>
      </c>
      <c r="I31" s="26">
        <v>7</v>
      </c>
      <c r="J31" s="26">
        <v>7</v>
      </c>
      <c r="K31" s="26">
        <v>5</v>
      </c>
      <c r="L31" s="26">
        <v>6</v>
      </c>
      <c r="M31" s="26">
        <v>8</v>
      </c>
      <c r="N31" s="26">
        <v>7</v>
      </c>
      <c r="O31" s="26">
        <v>2</v>
      </c>
      <c r="P31" s="26">
        <v>1</v>
      </c>
      <c r="Q31" s="26">
        <v>6</v>
      </c>
      <c r="R31" s="26">
        <v>3</v>
      </c>
      <c r="S31" s="26"/>
      <c r="T31" s="26">
        <v>6</v>
      </c>
      <c r="U31" s="26">
        <v>5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</row>
    <row r="32" spans="1:96" x14ac:dyDescent="0.2">
      <c r="A32" s="57">
        <v>476</v>
      </c>
      <c r="B32" s="27">
        <v>8</v>
      </c>
      <c r="C32" s="27" t="s">
        <v>205</v>
      </c>
      <c r="D32" s="27">
        <v>50</v>
      </c>
      <c r="E32" s="27">
        <v>8</v>
      </c>
      <c r="F32" s="58" t="s">
        <v>130</v>
      </c>
      <c r="G32" s="59">
        <v>14</v>
      </c>
      <c r="H32" s="59" t="s">
        <v>82</v>
      </c>
      <c r="I32" s="59" t="s">
        <v>82</v>
      </c>
      <c r="J32" s="59">
        <v>12</v>
      </c>
      <c r="K32" s="59">
        <v>18</v>
      </c>
      <c r="L32" s="59">
        <v>15</v>
      </c>
      <c r="M32" s="59">
        <v>11</v>
      </c>
      <c r="N32" s="59" t="s">
        <v>82</v>
      </c>
      <c r="O32" s="59">
        <v>8</v>
      </c>
      <c r="P32" s="59">
        <v>4</v>
      </c>
      <c r="Q32" s="59">
        <v>6</v>
      </c>
      <c r="R32" s="59">
        <v>9</v>
      </c>
      <c r="S32" s="59" t="s">
        <v>82</v>
      </c>
      <c r="T32" s="59">
        <v>2</v>
      </c>
      <c r="U32" s="59">
        <v>9</v>
      </c>
      <c r="V32" s="59">
        <v>14</v>
      </c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</row>
    <row r="33" spans="1:96" x14ac:dyDescent="0.2">
      <c r="A33" s="57">
        <f t="shared" si="0"/>
        <v>476</v>
      </c>
      <c r="B33" s="27">
        <v>8</v>
      </c>
      <c r="C33" s="27" t="s">
        <v>205</v>
      </c>
      <c r="D33" s="27">
        <v>50</v>
      </c>
      <c r="E33" s="27">
        <v>8</v>
      </c>
      <c r="F33" s="59" t="s">
        <v>133</v>
      </c>
      <c r="G33" s="59">
        <v>4</v>
      </c>
      <c r="H33" s="59">
        <v>6</v>
      </c>
      <c r="I33" s="59">
        <v>7</v>
      </c>
      <c r="J33" s="59">
        <v>3</v>
      </c>
      <c r="K33" s="59">
        <v>6</v>
      </c>
      <c r="L33" s="59">
        <v>5</v>
      </c>
      <c r="M33" s="59">
        <v>2</v>
      </c>
      <c r="N33" s="59">
        <v>5</v>
      </c>
      <c r="O33" s="59">
        <v>1</v>
      </c>
      <c r="P33" s="59"/>
      <c r="Q33" s="59">
        <v>1</v>
      </c>
      <c r="R33" s="59">
        <v>3</v>
      </c>
      <c r="S33" s="59">
        <v>6</v>
      </c>
      <c r="T33" s="59"/>
      <c r="U33" s="59">
        <v>4</v>
      </c>
      <c r="V33" s="59">
        <v>4</v>
      </c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</row>
    <row r="34" spans="1:96" x14ac:dyDescent="0.2">
      <c r="A34" s="57">
        <v>484</v>
      </c>
      <c r="B34" s="27">
        <v>7</v>
      </c>
      <c r="C34" s="27" t="s">
        <v>87</v>
      </c>
      <c r="D34" s="27">
        <v>50</v>
      </c>
      <c r="E34" s="27">
        <v>9</v>
      </c>
      <c r="F34" s="55" t="s">
        <v>130</v>
      </c>
      <c r="G34" s="55">
        <v>20</v>
      </c>
      <c r="H34" s="55">
        <v>22</v>
      </c>
      <c r="I34" s="55">
        <v>19</v>
      </c>
      <c r="J34" s="55">
        <v>21</v>
      </c>
      <c r="K34" s="55">
        <v>20</v>
      </c>
      <c r="L34" s="55">
        <v>17</v>
      </c>
      <c r="M34" s="55">
        <v>16</v>
      </c>
      <c r="N34" s="55">
        <v>22</v>
      </c>
      <c r="O34" s="55">
        <v>16</v>
      </c>
      <c r="P34" s="55">
        <v>16</v>
      </c>
      <c r="Q34" s="55">
        <v>9</v>
      </c>
      <c r="R34" s="55">
        <v>13</v>
      </c>
      <c r="S34" s="55">
        <v>7</v>
      </c>
      <c r="T34" s="55">
        <v>4</v>
      </c>
      <c r="U34" s="55">
        <v>3</v>
      </c>
      <c r="V34" s="55">
        <v>2</v>
      </c>
      <c r="W34" s="55">
        <v>1</v>
      </c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</row>
    <row r="35" spans="1:96" x14ac:dyDescent="0.2">
      <c r="A35" s="57">
        <f t="shared" si="0"/>
        <v>484</v>
      </c>
      <c r="B35" s="27">
        <v>7</v>
      </c>
      <c r="C35" s="27" t="s">
        <v>87</v>
      </c>
      <c r="D35" s="27">
        <v>50</v>
      </c>
      <c r="E35" s="27">
        <v>9</v>
      </c>
      <c r="F35" s="26" t="s">
        <v>133</v>
      </c>
      <c r="G35" s="26">
        <v>6</v>
      </c>
      <c r="H35" s="26">
        <v>7</v>
      </c>
      <c r="I35" s="26">
        <v>7</v>
      </c>
      <c r="J35" s="26">
        <v>7</v>
      </c>
      <c r="K35" s="26">
        <v>8</v>
      </c>
      <c r="L35" s="26">
        <v>6</v>
      </c>
      <c r="M35" s="26">
        <v>3</v>
      </c>
      <c r="N35" s="26">
        <v>8</v>
      </c>
      <c r="O35" s="26">
        <v>6</v>
      </c>
      <c r="P35" s="26">
        <v>6</v>
      </c>
      <c r="Q35" s="26">
        <v>2</v>
      </c>
      <c r="R35" s="26">
        <v>3</v>
      </c>
      <c r="S35" s="26">
        <v>1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</row>
    <row r="36" spans="1:96" x14ac:dyDescent="0.2">
      <c r="A36" s="57">
        <v>487</v>
      </c>
      <c r="B36" s="27">
        <v>8</v>
      </c>
      <c r="C36" s="27" t="s">
        <v>205</v>
      </c>
      <c r="D36" s="27">
        <v>50</v>
      </c>
      <c r="E36" s="27">
        <v>9</v>
      </c>
      <c r="F36" s="58" t="s">
        <v>130</v>
      </c>
      <c r="G36" s="59" t="s">
        <v>82</v>
      </c>
      <c r="H36" s="59">
        <v>20</v>
      </c>
      <c r="I36" s="59">
        <v>24</v>
      </c>
      <c r="J36" s="59">
        <v>19</v>
      </c>
      <c r="K36" s="59" t="s">
        <v>82</v>
      </c>
      <c r="L36" s="59">
        <v>23</v>
      </c>
      <c r="M36" s="59">
        <v>19</v>
      </c>
      <c r="N36" s="59">
        <v>26</v>
      </c>
      <c r="O36" s="59">
        <v>15</v>
      </c>
      <c r="P36" s="59">
        <v>26</v>
      </c>
      <c r="Q36" s="59">
        <v>18</v>
      </c>
      <c r="R36" s="59">
        <v>24</v>
      </c>
      <c r="S36" s="59">
        <v>18</v>
      </c>
      <c r="T36" s="59" t="s">
        <v>82</v>
      </c>
      <c r="U36" s="59">
        <v>11</v>
      </c>
      <c r="V36" s="59">
        <v>8</v>
      </c>
      <c r="W36" s="59">
        <v>6</v>
      </c>
      <c r="X36" s="59">
        <v>3</v>
      </c>
      <c r="Y36" s="59">
        <v>4</v>
      </c>
      <c r="Z36" s="59">
        <v>2</v>
      </c>
      <c r="AA36" s="59">
        <v>2</v>
      </c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</row>
    <row r="37" spans="1:96" x14ac:dyDescent="0.2">
      <c r="A37" s="57">
        <f t="shared" si="0"/>
        <v>487</v>
      </c>
      <c r="B37" s="27">
        <v>8</v>
      </c>
      <c r="C37" s="27" t="s">
        <v>205</v>
      </c>
      <c r="D37" s="27">
        <v>50</v>
      </c>
      <c r="E37" s="27">
        <v>9</v>
      </c>
      <c r="F37" s="59" t="s">
        <v>133</v>
      </c>
      <c r="G37" s="59">
        <v>11</v>
      </c>
      <c r="H37" s="59">
        <v>6</v>
      </c>
      <c r="I37" s="59">
        <v>10</v>
      </c>
      <c r="J37" s="59">
        <v>6</v>
      </c>
      <c r="K37" s="59">
        <v>10</v>
      </c>
      <c r="L37" s="59">
        <v>8</v>
      </c>
      <c r="M37" s="59">
        <v>7</v>
      </c>
      <c r="N37" s="59">
        <v>11</v>
      </c>
      <c r="O37" s="59">
        <v>6</v>
      </c>
      <c r="P37" s="59">
        <v>11</v>
      </c>
      <c r="Q37" s="59">
        <v>5</v>
      </c>
      <c r="R37" s="59">
        <v>9</v>
      </c>
      <c r="S37" s="59">
        <v>7</v>
      </c>
      <c r="T37" s="59">
        <v>3</v>
      </c>
      <c r="U37" s="59">
        <v>3</v>
      </c>
      <c r="V37" s="59">
        <v>2</v>
      </c>
      <c r="W37" s="59">
        <v>2</v>
      </c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</row>
    <row r="38" spans="1:96" x14ac:dyDescent="0.2">
      <c r="A38" s="57">
        <v>495</v>
      </c>
      <c r="B38" s="27">
        <v>8</v>
      </c>
      <c r="C38" s="27" t="s">
        <v>205</v>
      </c>
      <c r="D38" s="27">
        <v>50</v>
      </c>
      <c r="E38" s="27">
        <v>10</v>
      </c>
      <c r="F38" s="55" t="s">
        <v>130</v>
      </c>
      <c r="G38" s="55">
        <v>20</v>
      </c>
      <c r="H38" s="55" t="s">
        <v>82</v>
      </c>
      <c r="I38" s="55">
        <v>13</v>
      </c>
      <c r="J38" s="55" t="s">
        <v>82</v>
      </c>
      <c r="K38" s="55">
        <v>16</v>
      </c>
      <c r="L38" s="55">
        <v>14</v>
      </c>
      <c r="M38" s="55">
        <v>16</v>
      </c>
      <c r="N38" s="55" t="s">
        <v>82</v>
      </c>
      <c r="O38" s="55">
        <v>3</v>
      </c>
      <c r="P38" s="55">
        <v>2</v>
      </c>
      <c r="Q38" s="55">
        <v>1</v>
      </c>
      <c r="R38" s="55">
        <v>13</v>
      </c>
      <c r="S38" s="55" t="s">
        <v>82</v>
      </c>
      <c r="T38" s="55" t="s">
        <v>82</v>
      </c>
      <c r="U38" s="55">
        <v>9</v>
      </c>
      <c r="V38" s="55">
        <v>7</v>
      </c>
      <c r="W38" s="55">
        <v>8</v>
      </c>
      <c r="X38" s="55">
        <v>5</v>
      </c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</row>
    <row r="39" spans="1:96" x14ac:dyDescent="0.2">
      <c r="A39" s="57">
        <f t="shared" si="0"/>
        <v>495</v>
      </c>
      <c r="B39" s="27">
        <v>8</v>
      </c>
      <c r="C39" s="27" t="s">
        <v>205</v>
      </c>
      <c r="D39" s="27">
        <v>50</v>
      </c>
      <c r="E39" s="27">
        <v>10</v>
      </c>
      <c r="F39" s="26" t="s">
        <v>133</v>
      </c>
      <c r="G39" s="26">
        <v>6</v>
      </c>
      <c r="H39" s="26">
        <v>7</v>
      </c>
      <c r="I39" s="26">
        <v>4</v>
      </c>
      <c r="J39" s="26">
        <v>6</v>
      </c>
      <c r="K39" s="26">
        <v>5</v>
      </c>
      <c r="L39" s="26">
        <v>5</v>
      </c>
      <c r="M39" s="26">
        <v>6</v>
      </c>
      <c r="N39" s="26">
        <v>7</v>
      </c>
      <c r="O39" s="26"/>
      <c r="P39" s="26"/>
      <c r="Q39" s="26"/>
      <c r="R39" s="26">
        <v>3</v>
      </c>
      <c r="S39" s="26">
        <v>6</v>
      </c>
      <c r="T39" s="26">
        <v>7</v>
      </c>
      <c r="U39" s="26">
        <v>2</v>
      </c>
      <c r="V39" s="26">
        <v>1</v>
      </c>
      <c r="W39" s="26">
        <v>3</v>
      </c>
      <c r="X39" s="26">
        <v>1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</row>
    <row r="40" spans="1:96" x14ac:dyDescent="0.2">
      <c r="A40" s="57">
        <f t="shared" si="0"/>
        <v>496</v>
      </c>
      <c r="B40" s="27">
        <v>7</v>
      </c>
      <c r="C40" s="27" t="s">
        <v>87</v>
      </c>
      <c r="D40" s="27">
        <v>50</v>
      </c>
      <c r="E40" s="27">
        <v>10</v>
      </c>
      <c r="F40" s="58" t="s">
        <v>130</v>
      </c>
      <c r="G40" s="59">
        <v>27</v>
      </c>
      <c r="H40" s="59">
        <v>20</v>
      </c>
      <c r="I40" s="59">
        <v>27</v>
      </c>
      <c r="J40" s="59">
        <v>26</v>
      </c>
      <c r="K40" s="59">
        <v>25</v>
      </c>
      <c r="L40" s="59">
        <v>25</v>
      </c>
      <c r="M40" s="59">
        <v>19</v>
      </c>
      <c r="N40" s="59">
        <v>20</v>
      </c>
      <c r="O40" s="59">
        <v>16</v>
      </c>
      <c r="P40" s="59">
        <v>25</v>
      </c>
      <c r="Q40" s="59" t="s">
        <v>82</v>
      </c>
      <c r="R40" s="59">
        <v>8</v>
      </c>
      <c r="S40" s="59">
        <v>12</v>
      </c>
      <c r="T40" s="59">
        <v>6</v>
      </c>
      <c r="U40" s="59">
        <v>3</v>
      </c>
      <c r="V40" s="59">
        <v>2</v>
      </c>
      <c r="W40" s="59">
        <v>2</v>
      </c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</row>
    <row r="41" spans="1:96" x14ac:dyDescent="0.2">
      <c r="A41" s="57">
        <f t="shared" si="0"/>
        <v>496</v>
      </c>
      <c r="B41" s="27">
        <v>7</v>
      </c>
      <c r="C41" s="27" t="s">
        <v>87</v>
      </c>
      <c r="D41" s="27">
        <v>50</v>
      </c>
      <c r="E41" s="27">
        <v>10</v>
      </c>
      <c r="F41" s="59" t="s">
        <v>133</v>
      </c>
      <c r="G41" s="59">
        <v>10</v>
      </c>
      <c r="H41" s="59">
        <v>5</v>
      </c>
      <c r="I41" s="59">
        <v>10</v>
      </c>
      <c r="J41" s="59">
        <v>12</v>
      </c>
      <c r="K41" s="59">
        <v>10</v>
      </c>
      <c r="L41" s="59">
        <v>10</v>
      </c>
      <c r="M41" s="59">
        <v>8</v>
      </c>
      <c r="N41" s="59">
        <v>8</v>
      </c>
      <c r="O41" s="59">
        <v>4</v>
      </c>
      <c r="P41" s="59">
        <v>8</v>
      </c>
      <c r="Q41" s="59">
        <v>6</v>
      </c>
      <c r="R41" s="59">
        <v>1</v>
      </c>
      <c r="S41" s="59">
        <v>2</v>
      </c>
      <c r="T41" s="59">
        <v>1</v>
      </c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</row>
    <row r="42" spans="1:96" x14ac:dyDescent="0.2">
      <c r="A42" s="57">
        <v>501</v>
      </c>
      <c r="B42" s="27">
        <v>8</v>
      </c>
      <c r="C42" s="27" t="s">
        <v>205</v>
      </c>
      <c r="D42" s="27">
        <v>50</v>
      </c>
      <c r="E42" s="27">
        <v>11</v>
      </c>
      <c r="F42" s="55" t="s">
        <v>130</v>
      </c>
      <c r="G42" s="55">
        <v>20</v>
      </c>
      <c r="H42" s="55">
        <v>20</v>
      </c>
      <c r="I42" s="55">
        <v>26</v>
      </c>
      <c r="J42" s="55">
        <v>27</v>
      </c>
      <c r="K42" s="55">
        <v>14</v>
      </c>
      <c r="L42" s="55">
        <v>28</v>
      </c>
      <c r="M42" s="55">
        <v>12</v>
      </c>
      <c r="N42" s="55">
        <v>24</v>
      </c>
      <c r="O42" s="55">
        <v>20</v>
      </c>
      <c r="P42" s="55">
        <v>25</v>
      </c>
      <c r="Q42" s="55">
        <v>17</v>
      </c>
      <c r="R42" s="55">
        <v>24</v>
      </c>
      <c r="S42" s="55">
        <v>20</v>
      </c>
      <c r="T42" s="55">
        <v>27</v>
      </c>
      <c r="U42" s="55">
        <v>8</v>
      </c>
      <c r="V42" s="55">
        <v>5</v>
      </c>
      <c r="W42" s="55">
        <v>4</v>
      </c>
      <c r="X42" s="55">
        <v>10</v>
      </c>
      <c r="Y42" s="55">
        <v>11</v>
      </c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</row>
    <row r="43" spans="1:96" x14ac:dyDescent="0.2">
      <c r="A43" s="57">
        <f t="shared" si="0"/>
        <v>501</v>
      </c>
      <c r="B43" s="27">
        <v>8</v>
      </c>
      <c r="C43" s="27" t="s">
        <v>205</v>
      </c>
      <c r="D43" s="27">
        <v>50</v>
      </c>
      <c r="E43" s="27">
        <v>11</v>
      </c>
      <c r="F43" s="26" t="s">
        <v>133</v>
      </c>
      <c r="G43" s="26">
        <v>7</v>
      </c>
      <c r="H43" s="26">
        <v>6</v>
      </c>
      <c r="I43" s="26">
        <v>9</v>
      </c>
      <c r="J43" s="26">
        <v>10</v>
      </c>
      <c r="K43" s="26">
        <v>3</v>
      </c>
      <c r="L43" s="26">
        <v>11</v>
      </c>
      <c r="M43" s="26">
        <v>2</v>
      </c>
      <c r="N43" s="26">
        <v>9</v>
      </c>
      <c r="O43" s="26">
        <v>6</v>
      </c>
      <c r="P43" s="26">
        <v>9</v>
      </c>
      <c r="Q43" s="26">
        <v>6</v>
      </c>
      <c r="R43" s="26">
        <v>7</v>
      </c>
      <c r="S43" s="26">
        <v>7</v>
      </c>
      <c r="T43" s="26">
        <v>11</v>
      </c>
      <c r="U43" s="26">
        <v>1</v>
      </c>
      <c r="V43" s="26"/>
      <c r="W43" s="26"/>
      <c r="X43" s="26">
        <v>3</v>
      </c>
      <c r="Y43" s="26">
        <v>3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</row>
    <row r="44" spans="1:96" x14ac:dyDescent="0.2">
      <c r="A44" s="57">
        <f t="shared" si="0"/>
        <v>502</v>
      </c>
      <c r="B44" s="27">
        <v>7</v>
      </c>
      <c r="C44" s="27" t="s">
        <v>87</v>
      </c>
      <c r="D44" s="27">
        <v>50</v>
      </c>
      <c r="E44" s="27">
        <v>11</v>
      </c>
      <c r="F44" s="58" t="s">
        <v>130</v>
      </c>
      <c r="G44" s="59" t="s">
        <v>82</v>
      </c>
      <c r="H44" s="59">
        <v>20</v>
      </c>
      <c r="I44" s="59">
        <v>24</v>
      </c>
      <c r="J44" s="59">
        <v>23</v>
      </c>
      <c r="K44" s="59" t="s">
        <v>82</v>
      </c>
      <c r="L44" s="59" t="s">
        <v>82</v>
      </c>
      <c r="M44" s="59">
        <v>17</v>
      </c>
      <c r="N44" s="59">
        <v>12</v>
      </c>
      <c r="O44" s="59">
        <v>8</v>
      </c>
      <c r="P44" s="59">
        <v>7</v>
      </c>
      <c r="Q44" s="59">
        <v>10</v>
      </c>
      <c r="R44" s="59" t="s">
        <v>82</v>
      </c>
      <c r="S44" s="59">
        <v>12</v>
      </c>
      <c r="T44" s="59">
        <v>4</v>
      </c>
      <c r="U44" s="59">
        <v>3</v>
      </c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</row>
    <row r="45" spans="1:96" x14ac:dyDescent="0.2">
      <c r="A45" s="57">
        <f t="shared" si="0"/>
        <v>502</v>
      </c>
      <c r="B45" s="27">
        <v>7</v>
      </c>
      <c r="C45" s="27" t="s">
        <v>87</v>
      </c>
      <c r="D45" s="27">
        <v>50</v>
      </c>
      <c r="E45" s="27">
        <v>11</v>
      </c>
      <c r="F45" s="59" t="s">
        <v>133</v>
      </c>
      <c r="G45" s="59">
        <v>9</v>
      </c>
      <c r="H45" s="59">
        <v>5</v>
      </c>
      <c r="I45" s="59">
        <v>8</v>
      </c>
      <c r="J45" s="59">
        <v>6</v>
      </c>
      <c r="K45" s="59">
        <v>6</v>
      </c>
      <c r="L45" s="59">
        <v>8</v>
      </c>
      <c r="M45" s="59">
        <v>4</v>
      </c>
      <c r="N45" s="59">
        <v>3</v>
      </c>
      <c r="O45" s="59">
        <v>2</v>
      </c>
      <c r="P45" s="59">
        <v>1</v>
      </c>
      <c r="Q45" s="59">
        <v>4</v>
      </c>
      <c r="R45" s="59">
        <v>5</v>
      </c>
      <c r="S45" s="59">
        <v>4</v>
      </c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</row>
    <row r="46" spans="1:96" x14ac:dyDescent="0.2">
      <c r="A46" s="57">
        <v>519</v>
      </c>
      <c r="B46" s="27">
        <v>8</v>
      </c>
      <c r="C46" s="27" t="s">
        <v>205</v>
      </c>
      <c r="D46" s="27">
        <v>50</v>
      </c>
      <c r="E46" s="27">
        <v>12</v>
      </c>
      <c r="F46" s="55" t="s">
        <v>130</v>
      </c>
      <c r="G46" s="55" t="s">
        <v>82</v>
      </c>
      <c r="H46" s="55" t="s">
        <v>82</v>
      </c>
      <c r="I46" s="55" t="s">
        <v>82</v>
      </c>
      <c r="J46" s="55" t="s">
        <v>82</v>
      </c>
      <c r="K46" s="55" t="s">
        <v>82</v>
      </c>
      <c r="L46" s="55" t="s">
        <v>82</v>
      </c>
      <c r="M46" s="55">
        <v>9</v>
      </c>
      <c r="N46" s="55">
        <v>6</v>
      </c>
      <c r="O46" s="55" t="s">
        <v>82</v>
      </c>
      <c r="P46" s="55">
        <v>6</v>
      </c>
      <c r="Q46" s="55" t="s">
        <v>82</v>
      </c>
      <c r="R46" s="55">
        <v>3</v>
      </c>
      <c r="S46" s="55">
        <v>4</v>
      </c>
      <c r="T46" s="55">
        <v>2</v>
      </c>
      <c r="U46" s="55">
        <v>1</v>
      </c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</row>
    <row r="47" spans="1:96" x14ac:dyDescent="0.2">
      <c r="A47" s="57">
        <f t="shared" si="0"/>
        <v>519</v>
      </c>
      <c r="B47" s="27">
        <v>8</v>
      </c>
      <c r="C47" s="27" t="s">
        <v>205</v>
      </c>
      <c r="D47" s="27">
        <v>50</v>
      </c>
      <c r="E47" s="27">
        <v>12</v>
      </c>
      <c r="F47" s="26" t="s">
        <v>133</v>
      </c>
      <c r="G47" s="26">
        <v>3</v>
      </c>
      <c r="H47" s="26">
        <v>3</v>
      </c>
      <c r="I47" s="26">
        <v>2</v>
      </c>
      <c r="J47" s="26">
        <v>3</v>
      </c>
      <c r="K47" s="26">
        <v>3</v>
      </c>
      <c r="L47" s="26">
        <v>4</v>
      </c>
      <c r="M47" s="26">
        <v>2</v>
      </c>
      <c r="N47" s="26">
        <v>1</v>
      </c>
      <c r="O47" s="26">
        <v>3</v>
      </c>
      <c r="P47" s="26">
        <v>1</v>
      </c>
      <c r="Q47" s="26">
        <v>3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</row>
    <row r="48" spans="1:96" x14ac:dyDescent="0.2">
      <c r="A48" s="57">
        <v>520</v>
      </c>
      <c r="B48" s="27">
        <v>7</v>
      </c>
      <c r="C48" s="27" t="s">
        <v>87</v>
      </c>
      <c r="D48" s="27">
        <v>50</v>
      </c>
      <c r="E48" s="27">
        <v>12</v>
      </c>
      <c r="F48" s="58" t="s">
        <v>130</v>
      </c>
      <c r="G48" s="59">
        <v>26</v>
      </c>
      <c r="H48" s="59">
        <v>26</v>
      </c>
      <c r="I48" s="59">
        <v>26</v>
      </c>
      <c r="J48" s="59">
        <v>26</v>
      </c>
      <c r="K48" s="59">
        <v>17</v>
      </c>
      <c r="L48" s="59">
        <v>14</v>
      </c>
      <c r="M48" s="59">
        <v>18</v>
      </c>
      <c r="N48" s="59">
        <v>21</v>
      </c>
      <c r="O48" s="59" t="s">
        <v>82</v>
      </c>
      <c r="P48" s="59">
        <v>13</v>
      </c>
      <c r="Q48" s="59">
        <v>9</v>
      </c>
      <c r="R48" s="59">
        <v>6</v>
      </c>
      <c r="S48" s="59">
        <v>2</v>
      </c>
      <c r="T48" s="59">
        <v>2</v>
      </c>
      <c r="U48" s="59">
        <v>2</v>
      </c>
      <c r="V48" s="59">
        <v>26</v>
      </c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</row>
    <row r="49" spans="1:96" x14ac:dyDescent="0.2">
      <c r="A49" s="57">
        <f t="shared" si="0"/>
        <v>520</v>
      </c>
      <c r="B49" s="27">
        <v>7</v>
      </c>
      <c r="C49" s="27" t="s">
        <v>87</v>
      </c>
      <c r="D49" s="27">
        <v>50</v>
      </c>
      <c r="E49" s="27">
        <v>12</v>
      </c>
      <c r="F49" s="59" t="s">
        <v>133</v>
      </c>
      <c r="G49" s="59">
        <v>10</v>
      </c>
      <c r="H49" s="59">
        <v>11</v>
      </c>
      <c r="I49" s="59">
        <v>10</v>
      </c>
      <c r="J49" s="59">
        <v>9</v>
      </c>
      <c r="K49" s="59">
        <v>4</v>
      </c>
      <c r="L49" s="59">
        <v>3</v>
      </c>
      <c r="M49" s="59">
        <v>7</v>
      </c>
      <c r="N49" s="59">
        <v>6</v>
      </c>
      <c r="O49" s="59">
        <v>10</v>
      </c>
      <c r="P49" s="59">
        <v>5</v>
      </c>
      <c r="Q49" s="59">
        <v>1</v>
      </c>
      <c r="R49" s="59"/>
      <c r="S49" s="59"/>
      <c r="T49" s="59"/>
      <c r="U49" s="59"/>
      <c r="V49" s="59">
        <v>10</v>
      </c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</row>
    <row r="50" spans="1:96" x14ac:dyDescent="0.2">
      <c r="A50" s="57">
        <v>523</v>
      </c>
      <c r="B50" s="27">
        <v>7</v>
      </c>
      <c r="C50" s="27" t="s">
        <v>87</v>
      </c>
      <c r="D50" s="27">
        <v>50</v>
      </c>
      <c r="E50" s="27">
        <v>13</v>
      </c>
      <c r="F50" s="55" t="s">
        <v>130</v>
      </c>
      <c r="G50" s="55" t="s">
        <v>82</v>
      </c>
      <c r="H50" s="55">
        <v>19</v>
      </c>
      <c r="I50" s="55">
        <v>15</v>
      </c>
      <c r="J50" s="55" t="s">
        <v>82</v>
      </c>
      <c r="K50" s="55">
        <v>21</v>
      </c>
      <c r="L50" s="55">
        <v>11</v>
      </c>
      <c r="M50" s="55">
        <v>11</v>
      </c>
      <c r="N50" s="55">
        <v>10</v>
      </c>
      <c r="O50" s="55">
        <v>5</v>
      </c>
      <c r="P50" s="55">
        <v>7</v>
      </c>
      <c r="Q50" s="55" t="s">
        <v>82</v>
      </c>
      <c r="R50" s="55">
        <v>2</v>
      </c>
      <c r="S50" s="55">
        <v>1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</row>
    <row r="51" spans="1:96" x14ac:dyDescent="0.2">
      <c r="A51" s="57">
        <f t="shared" si="0"/>
        <v>523</v>
      </c>
      <c r="B51" s="27">
        <v>7</v>
      </c>
      <c r="C51" s="27" t="s">
        <v>87</v>
      </c>
      <c r="D51" s="27">
        <v>50</v>
      </c>
      <c r="E51" s="27">
        <v>13</v>
      </c>
      <c r="F51" s="26" t="s">
        <v>133</v>
      </c>
      <c r="G51" s="26">
        <v>7</v>
      </c>
      <c r="H51" s="26">
        <v>7</v>
      </c>
      <c r="I51" s="26">
        <v>3</v>
      </c>
      <c r="J51" s="26">
        <v>4</v>
      </c>
      <c r="K51" s="26">
        <v>7</v>
      </c>
      <c r="L51" s="26">
        <v>5</v>
      </c>
      <c r="M51" s="26">
        <v>4</v>
      </c>
      <c r="N51" s="26">
        <v>2</v>
      </c>
      <c r="O51" s="26"/>
      <c r="P51" s="26">
        <v>1</v>
      </c>
      <c r="Q51" s="26">
        <v>8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</row>
    <row r="52" spans="1:96" x14ac:dyDescent="0.2">
      <c r="A52" s="57">
        <v>530</v>
      </c>
      <c r="B52" s="27">
        <v>8</v>
      </c>
      <c r="C52" s="27" t="s">
        <v>205</v>
      </c>
      <c r="D52" s="27">
        <v>50</v>
      </c>
      <c r="E52" s="27">
        <v>13</v>
      </c>
      <c r="F52" s="58" t="s">
        <v>130</v>
      </c>
      <c r="G52" s="59">
        <v>24</v>
      </c>
      <c r="H52" s="59">
        <v>30</v>
      </c>
      <c r="I52" s="59" t="s">
        <v>82</v>
      </c>
      <c r="J52" s="59" t="s">
        <v>82</v>
      </c>
      <c r="K52" s="59">
        <v>28</v>
      </c>
      <c r="L52" s="59">
        <v>30</v>
      </c>
      <c r="M52" s="59">
        <v>18</v>
      </c>
      <c r="N52" s="59">
        <v>29</v>
      </c>
      <c r="O52" s="59">
        <v>21</v>
      </c>
      <c r="P52" s="59">
        <v>24</v>
      </c>
      <c r="Q52" s="59">
        <v>12</v>
      </c>
      <c r="R52" s="59">
        <v>9</v>
      </c>
      <c r="S52" s="59">
        <v>15</v>
      </c>
      <c r="T52" s="59">
        <v>6</v>
      </c>
      <c r="U52" s="59">
        <v>5</v>
      </c>
      <c r="V52" s="59">
        <v>2</v>
      </c>
      <c r="W52" s="59">
        <v>2</v>
      </c>
      <c r="X52" s="59">
        <v>2</v>
      </c>
      <c r="Y52" s="59">
        <v>24</v>
      </c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</row>
    <row r="53" spans="1:96" x14ac:dyDescent="0.2">
      <c r="A53" s="57">
        <f t="shared" si="0"/>
        <v>530</v>
      </c>
      <c r="B53" s="27">
        <v>8</v>
      </c>
      <c r="C53" s="27" t="s">
        <v>205</v>
      </c>
      <c r="D53" s="27">
        <v>50</v>
      </c>
      <c r="E53" s="27">
        <v>13</v>
      </c>
      <c r="F53" s="59" t="s">
        <v>133</v>
      </c>
      <c r="G53" s="59">
        <v>8</v>
      </c>
      <c r="H53" s="59">
        <v>12</v>
      </c>
      <c r="I53" s="59">
        <v>7</v>
      </c>
      <c r="J53" s="59">
        <v>11</v>
      </c>
      <c r="K53" s="59">
        <v>10</v>
      </c>
      <c r="L53" s="59">
        <v>11</v>
      </c>
      <c r="M53" s="59">
        <v>6</v>
      </c>
      <c r="N53" s="59">
        <v>11</v>
      </c>
      <c r="O53" s="59">
        <v>7</v>
      </c>
      <c r="P53" s="59">
        <v>9</v>
      </c>
      <c r="Q53" s="59">
        <v>3</v>
      </c>
      <c r="R53" s="59">
        <v>2</v>
      </c>
      <c r="S53" s="59">
        <v>5</v>
      </c>
      <c r="T53" s="59">
        <v>1</v>
      </c>
      <c r="U53" s="59"/>
      <c r="V53" s="59"/>
      <c r="W53" s="59"/>
      <c r="X53" s="59"/>
      <c r="Y53" s="59">
        <v>8</v>
      </c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</row>
    <row r="54" spans="1:96" x14ac:dyDescent="0.2">
      <c r="A54" s="57">
        <f t="shared" si="0"/>
        <v>531</v>
      </c>
      <c r="B54" s="27">
        <v>8</v>
      </c>
      <c r="C54" s="27" t="s">
        <v>205</v>
      </c>
      <c r="D54" s="27">
        <v>50</v>
      </c>
      <c r="E54" s="27">
        <v>14</v>
      </c>
      <c r="F54" s="55" t="s">
        <v>130</v>
      </c>
      <c r="G54" s="55" t="s">
        <v>82</v>
      </c>
      <c r="H54" s="55" t="s">
        <v>82</v>
      </c>
      <c r="I54" s="55" t="s">
        <v>82</v>
      </c>
      <c r="J54" s="55" t="s">
        <v>82</v>
      </c>
      <c r="K54" s="55" t="s">
        <v>82</v>
      </c>
      <c r="L54" s="55" t="s">
        <v>82</v>
      </c>
      <c r="M54" s="55" t="s">
        <v>82</v>
      </c>
      <c r="N54" s="55" t="s">
        <v>82</v>
      </c>
      <c r="O54" s="55" t="s">
        <v>82</v>
      </c>
      <c r="P54" s="55" t="s">
        <v>82</v>
      </c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</row>
    <row r="55" spans="1:96" x14ac:dyDescent="0.2">
      <c r="A55" s="57">
        <f t="shared" si="0"/>
        <v>531</v>
      </c>
      <c r="B55" s="27">
        <v>8</v>
      </c>
      <c r="C55" s="27" t="s">
        <v>205</v>
      </c>
      <c r="D55" s="27">
        <v>50</v>
      </c>
      <c r="E55" s="27">
        <v>14</v>
      </c>
      <c r="F55" s="26" t="s">
        <v>133</v>
      </c>
      <c r="G55" s="55" t="s">
        <v>82</v>
      </c>
      <c r="H55" s="55" t="s">
        <v>82</v>
      </c>
      <c r="I55" s="55" t="s">
        <v>82</v>
      </c>
      <c r="J55" s="55" t="s">
        <v>82</v>
      </c>
      <c r="K55" s="55" t="s">
        <v>82</v>
      </c>
      <c r="L55" s="55" t="s">
        <v>82</v>
      </c>
      <c r="M55" s="55" t="s">
        <v>82</v>
      </c>
      <c r="N55" s="55" t="s">
        <v>82</v>
      </c>
      <c r="O55" s="55" t="s">
        <v>82</v>
      </c>
      <c r="P55" s="55" t="s">
        <v>82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</row>
    <row r="56" spans="1:96" x14ac:dyDescent="0.2">
      <c r="A56" s="57">
        <v>538</v>
      </c>
      <c r="B56" s="27">
        <v>7</v>
      </c>
      <c r="C56" s="27" t="s">
        <v>87</v>
      </c>
      <c r="D56" s="27">
        <v>50</v>
      </c>
      <c r="E56" s="27">
        <v>14</v>
      </c>
      <c r="F56" s="58" t="s">
        <v>130</v>
      </c>
      <c r="G56" s="59">
        <v>9</v>
      </c>
      <c r="H56" s="59">
        <v>14</v>
      </c>
      <c r="I56" s="59">
        <v>11</v>
      </c>
      <c r="J56" s="59">
        <v>11</v>
      </c>
      <c r="K56" s="59">
        <v>14</v>
      </c>
      <c r="L56" s="59">
        <v>5</v>
      </c>
      <c r="M56" s="59">
        <v>11</v>
      </c>
      <c r="N56" s="59">
        <v>13</v>
      </c>
      <c r="O56" s="59">
        <v>6</v>
      </c>
      <c r="P56" s="59">
        <v>15</v>
      </c>
      <c r="Q56" s="59">
        <v>11</v>
      </c>
      <c r="R56" s="59">
        <v>3</v>
      </c>
      <c r="S56" s="59">
        <v>2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</row>
    <row r="57" spans="1:96" x14ac:dyDescent="0.2">
      <c r="A57" s="57">
        <f t="shared" si="0"/>
        <v>538</v>
      </c>
      <c r="B57" s="27">
        <v>7</v>
      </c>
      <c r="C57" s="27" t="s">
        <v>87</v>
      </c>
      <c r="D57" s="27">
        <v>50</v>
      </c>
      <c r="E57" s="27">
        <v>14</v>
      </c>
      <c r="F57" s="59" t="s">
        <v>133</v>
      </c>
      <c r="G57" s="59">
        <v>2</v>
      </c>
      <c r="H57" s="59">
        <v>5</v>
      </c>
      <c r="I57" s="59">
        <v>3</v>
      </c>
      <c r="J57" s="59">
        <v>4</v>
      </c>
      <c r="K57" s="59">
        <v>4</v>
      </c>
      <c r="L57" s="59">
        <v>1</v>
      </c>
      <c r="M57" s="59">
        <v>4</v>
      </c>
      <c r="N57" s="59">
        <v>5</v>
      </c>
      <c r="O57" s="59">
        <v>1</v>
      </c>
      <c r="P57" s="59">
        <v>5</v>
      </c>
      <c r="Q57" s="59">
        <v>3</v>
      </c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</row>
    <row r="58" spans="1:96" x14ac:dyDescent="0.2">
      <c r="A58" s="57">
        <v>546</v>
      </c>
      <c r="B58" s="27">
        <v>7</v>
      </c>
      <c r="C58" s="27" t="s">
        <v>87</v>
      </c>
      <c r="D58" s="27">
        <v>50</v>
      </c>
      <c r="E58" s="27">
        <v>15</v>
      </c>
      <c r="F58" s="55" t="s">
        <v>130</v>
      </c>
      <c r="G58" s="55">
        <v>17</v>
      </c>
      <c r="H58" s="55">
        <v>20</v>
      </c>
      <c r="I58" s="55">
        <v>18</v>
      </c>
      <c r="J58" s="55">
        <v>14</v>
      </c>
      <c r="K58" s="55">
        <v>20</v>
      </c>
      <c r="L58" s="55">
        <v>11</v>
      </c>
      <c r="M58" s="55">
        <v>16</v>
      </c>
      <c r="N58" s="55">
        <v>10</v>
      </c>
      <c r="O58" s="55">
        <v>9</v>
      </c>
      <c r="P58" s="55">
        <v>8</v>
      </c>
      <c r="Q58" s="55">
        <v>6</v>
      </c>
      <c r="R58" s="55">
        <v>3</v>
      </c>
      <c r="S58" s="55">
        <v>2</v>
      </c>
      <c r="T58" s="55">
        <v>17</v>
      </c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</row>
    <row r="59" spans="1:96" x14ac:dyDescent="0.2">
      <c r="A59" s="57">
        <f t="shared" si="0"/>
        <v>546</v>
      </c>
      <c r="B59" s="27">
        <v>7</v>
      </c>
      <c r="C59" s="27" t="s">
        <v>87</v>
      </c>
      <c r="D59" s="27">
        <v>50</v>
      </c>
      <c r="E59" s="27">
        <v>15</v>
      </c>
      <c r="F59" s="26" t="s">
        <v>133</v>
      </c>
      <c r="G59" s="26">
        <v>4</v>
      </c>
      <c r="H59" s="26">
        <v>8</v>
      </c>
      <c r="I59" s="26">
        <v>7</v>
      </c>
      <c r="J59" s="26">
        <v>4</v>
      </c>
      <c r="K59" s="26">
        <v>7</v>
      </c>
      <c r="L59" s="26">
        <v>3</v>
      </c>
      <c r="M59" s="26">
        <v>6</v>
      </c>
      <c r="N59" s="26">
        <v>4</v>
      </c>
      <c r="O59" s="26">
        <v>3</v>
      </c>
      <c r="P59" s="26">
        <v>1</v>
      </c>
      <c r="Q59" s="26">
        <v>1</v>
      </c>
      <c r="R59" s="26"/>
      <c r="S59" s="26"/>
      <c r="T59" s="26">
        <v>4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</row>
    <row r="60" spans="1:96" x14ac:dyDescent="0.2">
      <c r="A60" s="57">
        <f t="shared" si="0"/>
        <v>547</v>
      </c>
      <c r="B60" s="27">
        <v>8</v>
      </c>
      <c r="C60" s="27" t="s">
        <v>205</v>
      </c>
      <c r="D60" s="27">
        <v>50</v>
      </c>
      <c r="E60" s="27">
        <v>15</v>
      </c>
      <c r="F60" s="58" t="s">
        <v>130</v>
      </c>
      <c r="G60" s="59">
        <v>24</v>
      </c>
      <c r="H60" s="59">
        <v>25</v>
      </c>
      <c r="I60" s="59">
        <v>28</v>
      </c>
      <c r="J60" s="59">
        <v>26</v>
      </c>
      <c r="K60" s="59">
        <v>15</v>
      </c>
      <c r="L60" s="59">
        <v>24</v>
      </c>
      <c r="M60" s="59">
        <v>19</v>
      </c>
      <c r="N60" s="59">
        <v>23</v>
      </c>
      <c r="O60" s="59">
        <v>22</v>
      </c>
      <c r="P60" s="59">
        <v>18</v>
      </c>
      <c r="Q60" s="59">
        <v>11</v>
      </c>
      <c r="R60" s="59">
        <v>8</v>
      </c>
      <c r="S60" s="59">
        <v>6</v>
      </c>
      <c r="T60" s="59">
        <v>16</v>
      </c>
      <c r="U60" s="59">
        <v>4</v>
      </c>
      <c r="V60" s="59">
        <v>5</v>
      </c>
      <c r="W60" s="59">
        <v>3</v>
      </c>
      <c r="X60" s="59">
        <v>2</v>
      </c>
      <c r="Y60" s="59">
        <v>2</v>
      </c>
      <c r="Z60" s="59">
        <v>24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</row>
    <row r="61" spans="1:96" x14ac:dyDescent="0.2">
      <c r="A61" s="62">
        <f t="shared" si="0"/>
        <v>547</v>
      </c>
      <c r="B61" s="27">
        <v>8</v>
      </c>
      <c r="C61" s="27" t="s">
        <v>205</v>
      </c>
      <c r="D61" s="27">
        <v>50</v>
      </c>
      <c r="E61" s="27">
        <v>15</v>
      </c>
      <c r="F61" s="59" t="s">
        <v>133</v>
      </c>
      <c r="G61" s="59">
        <v>7</v>
      </c>
      <c r="H61" s="59">
        <v>7</v>
      </c>
      <c r="I61" s="59">
        <v>9</v>
      </c>
      <c r="J61" s="59">
        <v>9</v>
      </c>
      <c r="K61" s="59">
        <v>4</v>
      </c>
      <c r="L61" s="59">
        <v>10</v>
      </c>
      <c r="M61" s="59">
        <v>8</v>
      </c>
      <c r="N61" s="59">
        <v>9</v>
      </c>
      <c r="O61" s="59">
        <v>6</v>
      </c>
      <c r="P61" s="59">
        <v>5</v>
      </c>
      <c r="Q61" s="59">
        <v>3</v>
      </c>
      <c r="R61" s="59">
        <v>1</v>
      </c>
      <c r="S61" s="59">
        <v>1</v>
      </c>
      <c r="T61" s="59">
        <v>6</v>
      </c>
      <c r="U61" s="59"/>
      <c r="V61" s="59"/>
      <c r="W61" s="59"/>
      <c r="X61" s="59"/>
      <c r="Y61" s="59"/>
      <c r="Z61" s="59">
        <v>7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R61"/>
  <sheetViews>
    <sheetView workbookViewId="0">
      <pane ySplit="1" topLeftCell="A34" activePane="bottomLeft" state="frozen"/>
      <selection pane="bottomLeft" activeCell="A56" sqref="A56"/>
    </sheetView>
  </sheetViews>
  <sheetFormatPr baseColWidth="10" defaultColWidth="9.1640625" defaultRowHeight="15" x14ac:dyDescent="0.2"/>
  <cols>
    <col min="1" max="1" width="9.6640625" style="69" bestFit="1" customWidth="1"/>
    <col min="2" max="2" width="9.6640625" style="69" customWidth="1"/>
    <col min="3" max="3" width="5.83203125" style="69" bestFit="1" customWidth="1"/>
    <col min="4" max="4" width="5.83203125" style="69" customWidth="1"/>
    <col min="5" max="5" width="4.83203125" style="69" bestFit="1" customWidth="1"/>
    <col min="6" max="6" width="2.33203125" style="69" bestFit="1" customWidth="1"/>
    <col min="7" max="15" width="3" style="69" bestFit="1" customWidth="1"/>
    <col min="16" max="41" width="3.33203125" style="69" bestFit="1" customWidth="1"/>
    <col min="42" max="16384" width="9.1640625" style="69"/>
  </cols>
  <sheetData>
    <row r="1" spans="1:96" x14ac:dyDescent="0.2">
      <c r="A1" s="70" t="s">
        <v>169</v>
      </c>
      <c r="B1" s="18" t="s">
        <v>148</v>
      </c>
      <c r="C1" s="70" t="s">
        <v>86</v>
      </c>
      <c r="D1" s="18" t="s">
        <v>81</v>
      </c>
      <c r="E1" s="70" t="s">
        <v>120</v>
      </c>
      <c r="F1" s="71" t="s">
        <v>182</v>
      </c>
      <c r="G1" s="71" t="s">
        <v>170</v>
      </c>
      <c r="H1" s="71" t="s">
        <v>171</v>
      </c>
      <c r="I1" s="71" t="s">
        <v>172</v>
      </c>
      <c r="J1" s="71" t="s">
        <v>173</v>
      </c>
      <c r="K1" s="71" t="s">
        <v>174</v>
      </c>
      <c r="L1" s="71" t="s">
        <v>175</v>
      </c>
      <c r="M1" s="71" t="s">
        <v>176</v>
      </c>
      <c r="N1" s="71" t="s">
        <v>177</v>
      </c>
      <c r="O1" s="71" t="s">
        <v>178</v>
      </c>
      <c r="P1" s="71" t="s">
        <v>179</v>
      </c>
      <c r="Q1" s="71" t="s">
        <v>180</v>
      </c>
      <c r="R1" s="71" t="s">
        <v>181</v>
      </c>
      <c r="S1" s="71" t="s">
        <v>183</v>
      </c>
      <c r="T1" s="71" t="s">
        <v>184</v>
      </c>
      <c r="U1" s="71" t="s">
        <v>185</v>
      </c>
      <c r="V1" s="71" t="s">
        <v>186</v>
      </c>
      <c r="W1" s="71" t="s">
        <v>187</v>
      </c>
      <c r="X1" s="71" t="s">
        <v>188</v>
      </c>
      <c r="Y1" s="71" t="s">
        <v>189</v>
      </c>
      <c r="Z1" s="71" t="s">
        <v>190</v>
      </c>
      <c r="AA1" s="71" t="s">
        <v>191</v>
      </c>
      <c r="AB1" s="71" t="s">
        <v>192</v>
      </c>
      <c r="AC1" s="71" t="s">
        <v>193</v>
      </c>
      <c r="AD1" s="71" t="s">
        <v>194</v>
      </c>
      <c r="AE1" s="71" t="s">
        <v>195</v>
      </c>
      <c r="AF1" s="71" t="s">
        <v>196</v>
      </c>
      <c r="AG1" s="71" t="s">
        <v>197</v>
      </c>
      <c r="AH1" s="71" t="s">
        <v>198</v>
      </c>
      <c r="AI1" s="71" t="s">
        <v>199</v>
      </c>
      <c r="AJ1" s="71" t="s">
        <v>200</v>
      </c>
      <c r="AK1" s="71" t="s">
        <v>201</v>
      </c>
      <c r="AL1" s="71" t="s">
        <v>202</v>
      </c>
      <c r="AM1" s="71" t="s">
        <v>203</v>
      </c>
      <c r="AN1" s="71" t="s">
        <v>204</v>
      </c>
      <c r="AO1" s="71">
        <v>35</v>
      </c>
      <c r="AP1" s="71">
        <v>36</v>
      </c>
      <c r="AQ1" s="71">
        <v>37</v>
      </c>
      <c r="AR1" s="71">
        <v>38</v>
      </c>
      <c r="AS1" s="71">
        <v>39</v>
      </c>
      <c r="AT1" s="71">
        <v>40</v>
      </c>
      <c r="AU1" s="71">
        <v>41</v>
      </c>
      <c r="AV1" s="71">
        <v>42</v>
      </c>
      <c r="AW1" s="71">
        <v>43</v>
      </c>
      <c r="AX1" s="71">
        <v>44</v>
      </c>
      <c r="AY1" s="71">
        <v>45</v>
      </c>
      <c r="AZ1" s="71">
        <v>46</v>
      </c>
      <c r="BA1" s="71">
        <v>47</v>
      </c>
      <c r="BB1" s="71">
        <v>48</v>
      </c>
      <c r="BC1" s="71">
        <v>49</v>
      </c>
      <c r="BD1" s="71">
        <v>50</v>
      </c>
      <c r="BE1" s="71">
        <v>51</v>
      </c>
      <c r="BF1" s="71">
        <v>52</v>
      </c>
      <c r="BG1" s="71">
        <v>53</v>
      </c>
      <c r="BH1" s="71">
        <v>54</v>
      </c>
      <c r="BI1" s="71">
        <v>55</v>
      </c>
      <c r="BJ1" s="71">
        <v>56</v>
      </c>
      <c r="BK1" s="71">
        <v>57</v>
      </c>
      <c r="BL1" s="71">
        <v>58</v>
      </c>
      <c r="BM1" s="71">
        <v>59</v>
      </c>
      <c r="BN1" s="71">
        <v>60</v>
      </c>
      <c r="BO1" s="71">
        <v>61</v>
      </c>
      <c r="BP1" s="71">
        <v>62</v>
      </c>
      <c r="BQ1" s="71">
        <v>63</v>
      </c>
      <c r="BR1" s="71">
        <v>64</v>
      </c>
      <c r="BS1" s="71">
        <v>65</v>
      </c>
      <c r="BT1" s="71">
        <v>66</v>
      </c>
      <c r="BU1" s="71">
        <v>67</v>
      </c>
      <c r="BV1" s="71">
        <v>68</v>
      </c>
      <c r="BW1" s="71">
        <v>69</v>
      </c>
      <c r="BX1" s="71">
        <v>70</v>
      </c>
      <c r="BY1" s="71">
        <v>71</v>
      </c>
      <c r="BZ1" s="71">
        <v>72</v>
      </c>
      <c r="CA1" s="71">
        <v>73</v>
      </c>
      <c r="CB1" s="71">
        <v>74</v>
      </c>
      <c r="CC1" s="71">
        <v>75</v>
      </c>
      <c r="CD1" s="71">
        <v>76</v>
      </c>
      <c r="CE1" s="71">
        <v>77</v>
      </c>
      <c r="CF1" s="71">
        <v>78</v>
      </c>
      <c r="CG1" s="71">
        <v>79</v>
      </c>
      <c r="CH1" s="71">
        <v>80</v>
      </c>
      <c r="CI1" s="71">
        <v>81</v>
      </c>
      <c r="CJ1" s="71">
        <v>82</v>
      </c>
      <c r="CK1" s="71">
        <v>83</v>
      </c>
      <c r="CL1" s="71">
        <v>84</v>
      </c>
      <c r="CM1" s="71">
        <v>85</v>
      </c>
      <c r="CN1" s="71">
        <v>86</v>
      </c>
      <c r="CO1" s="71">
        <v>87</v>
      </c>
      <c r="CP1" s="71">
        <v>88</v>
      </c>
      <c r="CQ1" s="71">
        <v>89</v>
      </c>
      <c r="CR1" s="71">
        <v>90</v>
      </c>
    </row>
    <row r="2" spans="1:96" x14ac:dyDescent="0.2">
      <c r="A2" s="72">
        <v>409</v>
      </c>
      <c r="B2" s="72"/>
      <c r="C2" s="73" t="s">
        <v>87</v>
      </c>
      <c r="D2" s="73">
        <v>77</v>
      </c>
      <c r="E2" s="73">
        <v>1</v>
      </c>
      <c r="F2" s="74" t="s">
        <v>130</v>
      </c>
      <c r="G2" s="74">
        <v>27</v>
      </c>
      <c r="H2" s="74">
        <v>27</v>
      </c>
      <c r="I2" s="74">
        <v>28</v>
      </c>
      <c r="J2" s="74">
        <v>23</v>
      </c>
      <c r="K2" s="74">
        <v>22</v>
      </c>
      <c r="L2" s="74">
        <v>29</v>
      </c>
      <c r="M2" s="74">
        <v>23</v>
      </c>
      <c r="N2" s="74">
        <v>18</v>
      </c>
      <c r="O2" s="74">
        <v>20</v>
      </c>
      <c r="P2" s="74">
        <v>22</v>
      </c>
      <c r="Q2" s="74">
        <v>29</v>
      </c>
      <c r="R2" s="74">
        <v>26</v>
      </c>
      <c r="S2" s="74">
        <v>28</v>
      </c>
      <c r="T2" s="74">
        <v>31</v>
      </c>
      <c r="U2" s="74">
        <v>29</v>
      </c>
      <c r="V2" s="74">
        <v>25</v>
      </c>
      <c r="W2" s="74">
        <v>20</v>
      </c>
      <c r="X2" s="74">
        <v>16</v>
      </c>
      <c r="Y2" s="74">
        <v>11</v>
      </c>
      <c r="Z2" s="74">
        <v>14</v>
      </c>
      <c r="AA2" s="74">
        <v>22</v>
      </c>
      <c r="AB2" s="74">
        <v>17</v>
      </c>
      <c r="AC2" s="74">
        <v>12</v>
      </c>
      <c r="AD2" s="74">
        <v>7</v>
      </c>
      <c r="AE2" s="74">
        <v>9</v>
      </c>
      <c r="AF2" s="74">
        <v>2</v>
      </c>
      <c r="AG2" s="74">
        <v>2</v>
      </c>
      <c r="AH2" s="74">
        <v>1</v>
      </c>
      <c r="AI2" s="74">
        <v>4</v>
      </c>
      <c r="AJ2" s="74">
        <v>3</v>
      </c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</row>
    <row r="3" spans="1:96" x14ac:dyDescent="0.2">
      <c r="A3" s="76">
        <v>409</v>
      </c>
      <c r="B3" s="76"/>
      <c r="C3" s="73" t="s">
        <v>87</v>
      </c>
      <c r="D3" s="73">
        <v>77</v>
      </c>
      <c r="E3" s="73">
        <v>1</v>
      </c>
      <c r="F3" s="77" t="s">
        <v>133</v>
      </c>
      <c r="G3" s="77">
        <v>11</v>
      </c>
      <c r="H3" s="77">
        <v>11</v>
      </c>
      <c r="I3" s="77">
        <v>11</v>
      </c>
      <c r="J3" s="77">
        <v>9</v>
      </c>
      <c r="K3" s="77">
        <v>8</v>
      </c>
      <c r="L3" s="77">
        <v>12</v>
      </c>
      <c r="M3" s="77">
        <v>9</v>
      </c>
      <c r="N3" s="77">
        <v>7</v>
      </c>
      <c r="O3" s="77">
        <v>12</v>
      </c>
      <c r="P3" s="77">
        <v>9</v>
      </c>
      <c r="Q3" s="77">
        <v>13</v>
      </c>
      <c r="R3" s="77">
        <v>11</v>
      </c>
      <c r="S3" s="77">
        <v>12</v>
      </c>
      <c r="T3" s="77">
        <v>13</v>
      </c>
      <c r="U3" s="77">
        <v>11</v>
      </c>
      <c r="V3" s="77">
        <v>10</v>
      </c>
      <c r="W3" s="77">
        <v>7</v>
      </c>
      <c r="X3" s="77">
        <v>5</v>
      </c>
      <c r="Y3" s="77">
        <v>2</v>
      </c>
      <c r="Z3" s="77">
        <v>4</v>
      </c>
      <c r="AA3" s="77">
        <v>10</v>
      </c>
      <c r="AB3" s="77">
        <v>6</v>
      </c>
      <c r="AC3" s="77">
        <v>3</v>
      </c>
      <c r="AD3" s="77">
        <v>1</v>
      </c>
      <c r="AE3" s="77">
        <v>2</v>
      </c>
      <c r="AF3" s="77"/>
      <c r="AG3" s="77"/>
      <c r="AH3" s="77"/>
      <c r="AI3" s="77"/>
      <c r="AJ3" s="77"/>
      <c r="AK3" s="77"/>
      <c r="AL3" s="77"/>
      <c r="AM3" s="77"/>
      <c r="AN3" s="77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</row>
    <row r="4" spans="1:96" x14ac:dyDescent="0.2">
      <c r="A4" s="78">
        <f>IF(A3=A2,A3+1,A3)</f>
        <v>410</v>
      </c>
      <c r="B4" s="78"/>
      <c r="C4" s="73" t="s">
        <v>205</v>
      </c>
      <c r="D4" s="73">
        <v>77</v>
      </c>
      <c r="E4" s="73">
        <v>1</v>
      </c>
      <c r="F4" s="79" t="s">
        <v>130</v>
      </c>
      <c r="G4" s="80">
        <v>26</v>
      </c>
      <c r="H4" s="80">
        <v>32</v>
      </c>
      <c r="I4" s="80">
        <v>33</v>
      </c>
      <c r="J4" s="80">
        <v>31</v>
      </c>
      <c r="K4" s="80">
        <v>29</v>
      </c>
      <c r="L4" s="80">
        <v>27</v>
      </c>
      <c r="M4" s="80">
        <v>23</v>
      </c>
      <c r="N4" s="80">
        <v>32</v>
      </c>
      <c r="O4" s="80">
        <v>25</v>
      </c>
      <c r="P4" s="80">
        <v>19</v>
      </c>
      <c r="Q4" s="80">
        <v>15</v>
      </c>
      <c r="R4" s="80">
        <v>10</v>
      </c>
      <c r="S4" s="80">
        <v>5</v>
      </c>
      <c r="T4" s="80">
        <v>3</v>
      </c>
      <c r="U4" s="80">
        <v>8</v>
      </c>
      <c r="V4" s="80">
        <v>14</v>
      </c>
      <c r="W4" s="80">
        <v>2</v>
      </c>
      <c r="X4" s="80">
        <v>12</v>
      </c>
      <c r="Y4" s="80">
        <v>17</v>
      </c>
      <c r="Z4" s="80">
        <v>22</v>
      </c>
      <c r="AA4" s="80">
        <v>28</v>
      </c>
      <c r="AB4" s="80">
        <v>28</v>
      </c>
      <c r="AC4" s="80">
        <v>24</v>
      </c>
      <c r="AD4" s="80">
        <v>32</v>
      </c>
      <c r="AE4" s="80">
        <v>32</v>
      </c>
      <c r="AF4" s="80"/>
      <c r="AG4" s="80"/>
      <c r="AH4" s="80"/>
      <c r="AI4" s="80"/>
      <c r="AJ4" s="80"/>
      <c r="AK4" s="80"/>
      <c r="AL4" s="80"/>
      <c r="AM4" s="80"/>
      <c r="AN4" s="80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</row>
    <row r="5" spans="1:96" x14ac:dyDescent="0.2">
      <c r="A5" s="78">
        <f t="shared" ref="A5:A61" si="0">IF(A4=A3,A4+1,A4)</f>
        <v>410</v>
      </c>
      <c r="B5" s="78"/>
      <c r="C5" s="73" t="s">
        <v>205</v>
      </c>
      <c r="D5" s="73">
        <v>77</v>
      </c>
      <c r="E5" s="73">
        <v>1</v>
      </c>
      <c r="F5" s="80" t="s">
        <v>133</v>
      </c>
      <c r="G5" s="80">
        <v>11</v>
      </c>
      <c r="H5" s="80">
        <v>13</v>
      </c>
      <c r="I5" s="80">
        <v>12</v>
      </c>
      <c r="J5" s="80">
        <v>12</v>
      </c>
      <c r="K5" s="80">
        <v>12</v>
      </c>
      <c r="L5" s="80">
        <v>10</v>
      </c>
      <c r="M5" s="80">
        <v>7</v>
      </c>
      <c r="N5" s="80">
        <v>12</v>
      </c>
      <c r="O5" s="80">
        <v>9</v>
      </c>
      <c r="P5" s="80">
        <v>6</v>
      </c>
      <c r="Q5" s="80">
        <v>3</v>
      </c>
      <c r="R5" s="80">
        <v>2</v>
      </c>
      <c r="S5" s="80"/>
      <c r="T5" s="80"/>
      <c r="U5" s="80"/>
      <c r="V5" s="80">
        <v>4</v>
      </c>
      <c r="W5" s="80"/>
      <c r="X5" s="80"/>
      <c r="Y5" s="80">
        <v>6</v>
      </c>
      <c r="Z5" s="80">
        <v>7</v>
      </c>
      <c r="AA5" s="80">
        <v>11</v>
      </c>
      <c r="AB5" s="80">
        <v>12</v>
      </c>
      <c r="AC5" s="80">
        <v>9</v>
      </c>
      <c r="AD5" s="80">
        <v>12</v>
      </c>
      <c r="AE5" s="80">
        <v>11</v>
      </c>
      <c r="AF5" s="80"/>
      <c r="AG5" s="80"/>
      <c r="AH5" s="80"/>
      <c r="AI5" s="80"/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</row>
    <row r="6" spans="1:96" x14ac:dyDescent="0.2">
      <c r="A6" s="78">
        <v>414</v>
      </c>
      <c r="B6" s="78"/>
      <c r="C6" s="73" t="s">
        <v>205</v>
      </c>
      <c r="D6" s="73">
        <v>77</v>
      </c>
      <c r="E6" s="73">
        <v>2</v>
      </c>
      <c r="F6" s="74" t="s">
        <v>130</v>
      </c>
      <c r="G6" s="74">
        <v>33</v>
      </c>
      <c r="H6" s="74">
        <v>35</v>
      </c>
      <c r="I6" s="74">
        <v>21</v>
      </c>
      <c r="J6" s="74">
        <v>26</v>
      </c>
      <c r="K6" s="74">
        <v>27</v>
      </c>
      <c r="L6" s="74">
        <v>22</v>
      </c>
      <c r="M6" s="74">
        <v>32</v>
      </c>
      <c r="N6" s="74">
        <v>31</v>
      </c>
      <c r="O6" s="74">
        <v>36</v>
      </c>
      <c r="P6" s="74">
        <v>28</v>
      </c>
      <c r="Q6" s="74">
        <v>33</v>
      </c>
      <c r="R6" s="74">
        <v>19</v>
      </c>
      <c r="S6" s="74">
        <v>32</v>
      </c>
      <c r="T6" s="74">
        <v>34</v>
      </c>
      <c r="U6" s="74">
        <v>28</v>
      </c>
      <c r="V6" s="74">
        <v>33</v>
      </c>
      <c r="W6" s="74">
        <v>27</v>
      </c>
      <c r="X6" s="74">
        <v>22</v>
      </c>
      <c r="Y6" s="74">
        <v>26</v>
      </c>
      <c r="Z6" s="74">
        <v>21</v>
      </c>
      <c r="AA6" s="74">
        <v>17</v>
      </c>
      <c r="AB6" s="74">
        <v>11</v>
      </c>
      <c r="AC6" s="74">
        <v>6</v>
      </c>
      <c r="AD6" s="74">
        <v>3</v>
      </c>
      <c r="AE6" s="74">
        <v>8</v>
      </c>
      <c r="AF6" s="74">
        <v>18</v>
      </c>
      <c r="AG6" s="74"/>
      <c r="AH6" s="74"/>
      <c r="AI6" s="74"/>
      <c r="AJ6" s="74"/>
      <c r="AK6" s="74"/>
      <c r="AL6" s="74"/>
      <c r="AM6" s="74"/>
      <c r="AN6" s="74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</row>
    <row r="7" spans="1:96" x14ac:dyDescent="0.2">
      <c r="A7" s="78">
        <f t="shared" si="0"/>
        <v>414</v>
      </c>
      <c r="B7" s="78"/>
      <c r="C7" s="73" t="s">
        <v>205</v>
      </c>
      <c r="D7" s="73">
        <v>77</v>
      </c>
      <c r="E7" s="73">
        <v>2</v>
      </c>
      <c r="F7" s="77" t="s">
        <v>133</v>
      </c>
      <c r="G7" s="77">
        <v>12</v>
      </c>
      <c r="H7" s="77">
        <v>11</v>
      </c>
      <c r="I7" s="77">
        <v>8</v>
      </c>
      <c r="J7" s="77">
        <v>13</v>
      </c>
      <c r="K7" s="77">
        <v>12</v>
      </c>
      <c r="L7" s="77">
        <v>7</v>
      </c>
      <c r="M7" s="77">
        <v>13</v>
      </c>
      <c r="N7" s="77">
        <v>14</v>
      </c>
      <c r="O7" s="77">
        <v>15</v>
      </c>
      <c r="P7" s="77">
        <v>12</v>
      </c>
      <c r="Q7" s="77">
        <v>13</v>
      </c>
      <c r="R7" s="77">
        <v>9</v>
      </c>
      <c r="S7" s="77">
        <v>14</v>
      </c>
      <c r="T7" s="77">
        <v>13</v>
      </c>
      <c r="U7" s="77">
        <v>12</v>
      </c>
      <c r="V7" s="77">
        <v>14</v>
      </c>
      <c r="W7" s="77">
        <v>12</v>
      </c>
      <c r="X7" s="77">
        <v>8</v>
      </c>
      <c r="Y7" s="77">
        <v>12</v>
      </c>
      <c r="Z7" s="77">
        <v>7</v>
      </c>
      <c r="AA7" s="77">
        <v>4</v>
      </c>
      <c r="AB7" s="77">
        <v>2</v>
      </c>
      <c r="AC7" s="77"/>
      <c r="AD7" s="77"/>
      <c r="AE7" s="77"/>
      <c r="AF7" s="77">
        <v>4</v>
      </c>
      <c r="AG7" s="77"/>
      <c r="AH7" s="77"/>
      <c r="AI7" s="77"/>
      <c r="AJ7" s="77"/>
      <c r="AK7" s="77"/>
      <c r="AL7" s="77"/>
      <c r="AM7" s="77"/>
      <c r="AN7" s="77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</row>
    <row r="8" spans="1:96" x14ac:dyDescent="0.2">
      <c r="A8" s="78">
        <v>415</v>
      </c>
      <c r="B8" s="78"/>
      <c r="C8" s="73" t="s">
        <v>87</v>
      </c>
      <c r="D8" s="73">
        <v>77</v>
      </c>
      <c r="E8" s="73">
        <v>2</v>
      </c>
      <c r="F8" s="79" t="s">
        <v>130</v>
      </c>
      <c r="G8" s="80">
        <v>27</v>
      </c>
      <c r="H8" s="80">
        <v>32</v>
      </c>
      <c r="I8" s="80">
        <v>33</v>
      </c>
      <c r="J8" s="80">
        <v>31</v>
      </c>
      <c r="K8" s="80">
        <v>25</v>
      </c>
      <c r="L8" s="80">
        <v>27</v>
      </c>
      <c r="M8" s="80">
        <v>21</v>
      </c>
      <c r="N8" s="80">
        <v>32</v>
      </c>
      <c r="O8" s="80">
        <v>21</v>
      </c>
      <c r="P8" s="80">
        <v>16</v>
      </c>
      <c r="Q8" s="80">
        <v>28</v>
      </c>
      <c r="R8" s="80">
        <v>20</v>
      </c>
      <c r="S8" s="80">
        <v>7</v>
      </c>
      <c r="T8" s="80">
        <v>5</v>
      </c>
      <c r="U8" s="80">
        <v>12</v>
      </c>
      <c r="V8" s="80">
        <v>19</v>
      </c>
      <c r="W8" s="80">
        <v>26</v>
      </c>
      <c r="X8" s="80">
        <v>23</v>
      </c>
      <c r="Y8" s="80">
        <v>30</v>
      </c>
      <c r="Z8" s="80">
        <v>29</v>
      </c>
      <c r="AA8" s="80">
        <v>33</v>
      </c>
      <c r="AB8" s="80">
        <v>32</v>
      </c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</row>
    <row r="9" spans="1:96" x14ac:dyDescent="0.2">
      <c r="A9" s="78">
        <f t="shared" si="0"/>
        <v>415</v>
      </c>
      <c r="B9" s="78"/>
      <c r="C9" s="73" t="s">
        <v>87</v>
      </c>
      <c r="D9" s="73">
        <v>77</v>
      </c>
      <c r="E9" s="73">
        <v>2</v>
      </c>
      <c r="F9" s="80" t="s">
        <v>133</v>
      </c>
      <c r="G9" s="80">
        <v>12</v>
      </c>
      <c r="H9" s="80">
        <v>13</v>
      </c>
      <c r="I9" s="80">
        <v>14</v>
      </c>
      <c r="J9" s="80">
        <v>13</v>
      </c>
      <c r="K9" s="80">
        <v>11</v>
      </c>
      <c r="L9" s="80">
        <v>13</v>
      </c>
      <c r="M9" s="80">
        <v>13</v>
      </c>
      <c r="N9" s="80">
        <v>12</v>
      </c>
      <c r="O9" s="80">
        <v>9</v>
      </c>
      <c r="P9" s="80">
        <v>5</v>
      </c>
      <c r="Q9" s="80">
        <v>12</v>
      </c>
      <c r="R9" s="80">
        <v>8</v>
      </c>
      <c r="S9" s="80"/>
      <c r="T9" s="80"/>
      <c r="U9" s="80"/>
      <c r="V9" s="80">
        <v>9</v>
      </c>
      <c r="W9" s="80">
        <v>12</v>
      </c>
      <c r="X9" s="80">
        <v>9</v>
      </c>
      <c r="Y9" s="80">
        <v>14</v>
      </c>
      <c r="Z9" s="80">
        <v>12</v>
      </c>
      <c r="AA9" s="80">
        <v>13</v>
      </c>
      <c r="AB9" s="80">
        <v>13</v>
      </c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</row>
    <row r="10" spans="1:96" x14ac:dyDescent="0.2">
      <c r="A10" s="78">
        <v>423</v>
      </c>
      <c r="B10" s="78"/>
      <c r="C10" s="73" t="s">
        <v>87</v>
      </c>
      <c r="D10" s="73">
        <v>77</v>
      </c>
      <c r="E10" s="73">
        <v>3</v>
      </c>
      <c r="F10" s="74" t="s">
        <v>130</v>
      </c>
      <c r="G10" s="74">
        <v>31</v>
      </c>
      <c r="H10" s="74">
        <v>29</v>
      </c>
      <c r="I10" s="74">
        <v>25</v>
      </c>
      <c r="J10" s="74">
        <v>29</v>
      </c>
      <c r="K10" s="74">
        <v>36</v>
      </c>
      <c r="L10" s="74">
        <v>30</v>
      </c>
      <c r="M10" s="74">
        <v>26</v>
      </c>
      <c r="N10" s="74">
        <v>18</v>
      </c>
      <c r="O10" s="74">
        <v>13</v>
      </c>
      <c r="P10" s="74">
        <v>17</v>
      </c>
      <c r="Q10" s="74">
        <v>8</v>
      </c>
      <c r="R10" s="74">
        <v>5</v>
      </c>
      <c r="S10" s="74">
        <v>4</v>
      </c>
      <c r="T10" s="74">
        <v>11</v>
      </c>
      <c r="U10" s="74">
        <v>16</v>
      </c>
      <c r="V10" s="74">
        <v>29</v>
      </c>
      <c r="W10" s="74">
        <v>23</v>
      </c>
      <c r="X10" s="74">
        <v>31</v>
      </c>
      <c r="Y10" s="74">
        <v>26</v>
      </c>
      <c r="Z10" s="74">
        <v>27</v>
      </c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</row>
    <row r="11" spans="1:96" x14ac:dyDescent="0.2">
      <c r="A11" s="78">
        <f t="shared" si="0"/>
        <v>423</v>
      </c>
      <c r="B11" s="78"/>
      <c r="C11" s="73" t="s">
        <v>87</v>
      </c>
      <c r="D11" s="73">
        <v>77</v>
      </c>
      <c r="E11" s="73">
        <v>3</v>
      </c>
      <c r="F11" s="77" t="s">
        <v>133</v>
      </c>
      <c r="G11" s="77">
        <v>12</v>
      </c>
      <c r="H11" s="77">
        <v>13</v>
      </c>
      <c r="I11" s="77">
        <v>10</v>
      </c>
      <c r="J11" s="77">
        <v>13</v>
      </c>
      <c r="K11" s="77">
        <v>16</v>
      </c>
      <c r="L11" s="77">
        <v>14</v>
      </c>
      <c r="M11" s="77">
        <v>11</v>
      </c>
      <c r="N11" s="77">
        <v>6</v>
      </c>
      <c r="O11" s="77">
        <v>3</v>
      </c>
      <c r="P11" s="77">
        <v>5</v>
      </c>
      <c r="Q11" s="77"/>
      <c r="R11" s="77"/>
      <c r="S11" s="77"/>
      <c r="T11" s="77"/>
      <c r="U11" s="77">
        <v>5</v>
      </c>
      <c r="V11" s="77">
        <v>13</v>
      </c>
      <c r="W11" s="77">
        <v>8</v>
      </c>
      <c r="X11" s="77">
        <v>16</v>
      </c>
      <c r="Y11" s="77">
        <v>11</v>
      </c>
      <c r="Z11" s="77">
        <v>13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</row>
    <row r="12" spans="1:96" x14ac:dyDescent="0.2">
      <c r="A12" s="78">
        <v>427</v>
      </c>
      <c r="B12" s="78"/>
      <c r="C12" s="73" t="s">
        <v>205</v>
      </c>
      <c r="D12" s="73">
        <v>77</v>
      </c>
      <c r="E12" s="73">
        <v>3</v>
      </c>
      <c r="F12" s="79" t="s">
        <v>130</v>
      </c>
      <c r="G12" s="80">
        <v>21</v>
      </c>
      <c r="H12" s="80">
        <v>18</v>
      </c>
      <c r="I12" s="80">
        <v>31</v>
      </c>
      <c r="J12" s="80">
        <v>28</v>
      </c>
      <c r="K12" s="80">
        <v>21</v>
      </c>
      <c r="L12" s="80">
        <v>30</v>
      </c>
      <c r="M12" s="80">
        <v>25</v>
      </c>
      <c r="N12" s="80">
        <v>20</v>
      </c>
      <c r="O12" s="80">
        <v>16</v>
      </c>
      <c r="P12" s="80">
        <v>28</v>
      </c>
      <c r="Q12" s="80">
        <v>17</v>
      </c>
      <c r="R12" s="80">
        <v>12</v>
      </c>
      <c r="S12" s="80">
        <v>7</v>
      </c>
      <c r="T12" s="80">
        <v>4</v>
      </c>
      <c r="U12" s="80">
        <v>3</v>
      </c>
      <c r="V12" s="80">
        <v>1</v>
      </c>
      <c r="W12" s="80">
        <v>14</v>
      </c>
      <c r="X12" s="80">
        <v>16</v>
      </c>
      <c r="Y12" s="80">
        <v>22</v>
      </c>
      <c r="Z12" s="80">
        <v>22</v>
      </c>
      <c r="AA12" s="80">
        <v>29</v>
      </c>
      <c r="AB12" s="80">
        <v>26</v>
      </c>
      <c r="AC12" s="80">
        <v>26</v>
      </c>
      <c r="AD12" s="80">
        <v>21</v>
      </c>
      <c r="AE12" s="80">
        <v>21</v>
      </c>
      <c r="AF12" s="80"/>
      <c r="AG12" s="80"/>
      <c r="AH12" s="80"/>
      <c r="AI12" s="80"/>
      <c r="AJ12" s="80"/>
      <c r="AK12" s="80"/>
      <c r="AL12" s="80"/>
      <c r="AM12" s="80"/>
      <c r="AN12" s="80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</row>
    <row r="13" spans="1:96" x14ac:dyDescent="0.2">
      <c r="A13" s="78">
        <f t="shared" si="0"/>
        <v>427</v>
      </c>
      <c r="B13" s="78"/>
      <c r="C13" s="73" t="s">
        <v>205</v>
      </c>
      <c r="D13" s="73">
        <v>77</v>
      </c>
      <c r="E13" s="73">
        <v>3</v>
      </c>
      <c r="F13" s="80" t="s">
        <v>133</v>
      </c>
      <c r="G13" s="80">
        <v>11</v>
      </c>
      <c r="H13" s="80">
        <v>8</v>
      </c>
      <c r="I13" s="80">
        <v>14</v>
      </c>
      <c r="J13" s="80">
        <v>12</v>
      </c>
      <c r="K13" s="80">
        <v>9</v>
      </c>
      <c r="L13" s="80">
        <v>14</v>
      </c>
      <c r="M13" s="80">
        <v>12</v>
      </c>
      <c r="N13" s="80">
        <v>8</v>
      </c>
      <c r="O13" s="80">
        <v>5</v>
      </c>
      <c r="P13" s="80">
        <v>13</v>
      </c>
      <c r="Q13" s="80">
        <v>8</v>
      </c>
      <c r="R13" s="80"/>
      <c r="S13" s="80"/>
      <c r="T13" s="80"/>
      <c r="U13" s="80"/>
      <c r="V13" s="80"/>
      <c r="W13" s="80">
        <v>4</v>
      </c>
      <c r="X13" s="80">
        <v>6</v>
      </c>
      <c r="Y13" s="80">
        <v>9</v>
      </c>
      <c r="Z13" s="80">
        <v>10</v>
      </c>
      <c r="AA13" s="80">
        <v>13</v>
      </c>
      <c r="AB13" s="80">
        <v>12</v>
      </c>
      <c r="AC13" s="80">
        <v>12</v>
      </c>
      <c r="AD13" s="80">
        <v>11</v>
      </c>
      <c r="AE13" s="80">
        <v>10</v>
      </c>
      <c r="AF13" s="80"/>
      <c r="AG13" s="80"/>
      <c r="AH13" s="80"/>
      <c r="AI13" s="80"/>
      <c r="AJ13" s="80"/>
      <c r="AK13" s="80"/>
      <c r="AL13" s="80"/>
      <c r="AM13" s="80"/>
      <c r="AN13" s="80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x14ac:dyDescent="0.2">
      <c r="A14" s="78">
        <v>435</v>
      </c>
      <c r="B14" s="78"/>
      <c r="C14" s="73" t="s">
        <v>205</v>
      </c>
      <c r="D14" s="73">
        <v>77</v>
      </c>
      <c r="E14" s="73">
        <v>4</v>
      </c>
      <c r="F14" s="74" t="s">
        <v>130</v>
      </c>
      <c r="G14" s="74">
        <v>28</v>
      </c>
      <c r="H14" s="74">
        <v>33</v>
      </c>
      <c r="I14" s="74">
        <v>25</v>
      </c>
      <c r="J14" s="74">
        <v>31</v>
      </c>
      <c r="K14" s="74">
        <v>26</v>
      </c>
      <c r="L14" s="74">
        <v>29</v>
      </c>
      <c r="M14" s="74">
        <v>28</v>
      </c>
      <c r="N14" s="74">
        <v>31</v>
      </c>
      <c r="O14" s="74">
        <v>30</v>
      </c>
      <c r="P14" s="74">
        <v>24</v>
      </c>
      <c r="Q14" s="74">
        <v>28</v>
      </c>
      <c r="R14" s="74">
        <v>23</v>
      </c>
      <c r="S14" s="74">
        <v>26</v>
      </c>
      <c r="T14" s="74">
        <v>22</v>
      </c>
      <c r="U14" s="74">
        <v>31</v>
      </c>
      <c r="V14" s="74">
        <v>27</v>
      </c>
      <c r="W14" s="74">
        <v>23</v>
      </c>
      <c r="X14" s="74">
        <v>18</v>
      </c>
      <c r="Y14" s="74">
        <v>14</v>
      </c>
      <c r="Z14" s="74">
        <v>15</v>
      </c>
      <c r="AA14" s="74">
        <v>18</v>
      </c>
      <c r="AB14" s="74">
        <v>5</v>
      </c>
      <c r="AC14" s="74">
        <v>1</v>
      </c>
      <c r="AD14" s="74">
        <v>3</v>
      </c>
      <c r="AE14" s="74">
        <v>8</v>
      </c>
      <c r="AF14" s="74">
        <v>13</v>
      </c>
      <c r="AG14" s="74"/>
      <c r="AH14" s="74"/>
      <c r="AI14" s="74"/>
      <c r="AJ14" s="74"/>
      <c r="AK14" s="74"/>
      <c r="AL14" s="74"/>
      <c r="AM14" s="74"/>
      <c r="AN14" s="74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</row>
    <row r="15" spans="1:96" x14ac:dyDescent="0.2">
      <c r="A15" s="78">
        <f t="shared" si="0"/>
        <v>435</v>
      </c>
      <c r="B15" s="78"/>
      <c r="C15" s="73" t="s">
        <v>205</v>
      </c>
      <c r="D15" s="73">
        <v>77</v>
      </c>
      <c r="E15" s="73">
        <v>4</v>
      </c>
      <c r="F15" s="77" t="s">
        <v>133</v>
      </c>
      <c r="G15" s="77">
        <v>12</v>
      </c>
      <c r="H15" s="77">
        <v>13</v>
      </c>
      <c r="I15" s="77">
        <v>10</v>
      </c>
      <c r="J15" s="77">
        <v>13</v>
      </c>
      <c r="K15" s="77">
        <v>10</v>
      </c>
      <c r="L15" s="77">
        <v>13</v>
      </c>
      <c r="M15" s="77">
        <v>12</v>
      </c>
      <c r="N15" s="77">
        <v>11</v>
      </c>
      <c r="O15" s="77">
        <v>11</v>
      </c>
      <c r="P15" s="77">
        <v>12</v>
      </c>
      <c r="Q15" s="77">
        <v>12</v>
      </c>
      <c r="R15" s="77">
        <v>9</v>
      </c>
      <c r="S15" s="77">
        <v>11</v>
      </c>
      <c r="T15" s="77">
        <v>9</v>
      </c>
      <c r="U15" s="77">
        <v>12</v>
      </c>
      <c r="V15" s="77">
        <v>11</v>
      </c>
      <c r="W15" s="77">
        <v>10</v>
      </c>
      <c r="X15" s="77">
        <v>6</v>
      </c>
      <c r="Y15" s="77">
        <v>3</v>
      </c>
      <c r="Z15" s="77">
        <v>5</v>
      </c>
      <c r="AA15" s="77">
        <v>7</v>
      </c>
      <c r="AB15" s="77"/>
      <c r="AC15" s="77"/>
      <c r="AD15" s="77"/>
      <c r="AE15" s="77"/>
      <c r="AF15" s="77">
        <v>4</v>
      </c>
      <c r="AG15" s="77"/>
      <c r="AH15" s="77"/>
      <c r="AI15" s="77"/>
      <c r="AJ15" s="77"/>
      <c r="AK15" s="77"/>
      <c r="AL15" s="77"/>
      <c r="AM15" s="77"/>
      <c r="AN15" s="77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</row>
    <row r="16" spans="1:96" x14ac:dyDescent="0.2">
      <c r="A16" s="78">
        <v>440</v>
      </c>
      <c r="B16" s="78"/>
      <c r="C16" s="73" t="s">
        <v>87</v>
      </c>
      <c r="D16" s="73">
        <v>77</v>
      </c>
      <c r="E16" s="73">
        <v>4</v>
      </c>
      <c r="F16" s="79" t="s">
        <v>130</v>
      </c>
      <c r="G16" s="80">
        <v>21</v>
      </c>
      <c r="H16" s="80">
        <v>29</v>
      </c>
      <c r="I16" s="80">
        <v>32</v>
      </c>
      <c r="J16" s="80">
        <v>33</v>
      </c>
      <c r="K16" s="80">
        <v>27</v>
      </c>
      <c r="L16" s="80">
        <v>32</v>
      </c>
      <c r="M16" s="80">
        <v>31</v>
      </c>
      <c r="N16" s="80">
        <v>31</v>
      </c>
      <c r="O16" s="80">
        <v>32</v>
      </c>
      <c r="P16" s="80">
        <v>28</v>
      </c>
      <c r="Q16" s="80">
        <v>30</v>
      </c>
      <c r="R16" s="80">
        <v>27</v>
      </c>
      <c r="S16" s="80">
        <v>18</v>
      </c>
      <c r="T16" s="80">
        <v>17</v>
      </c>
      <c r="U16" s="80">
        <v>20</v>
      </c>
      <c r="V16" s="80">
        <v>10</v>
      </c>
      <c r="W16" s="80">
        <v>11</v>
      </c>
      <c r="X16" s="80">
        <v>5</v>
      </c>
      <c r="Y16" s="80">
        <v>2</v>
      </c>
      <c r="Z16" s="80">
        <v>4</v>
      </c>
      <c r="AA16" s="80">
        <v>9</v>
      </c>
      <c r="AB16" s="80">
        <v>15</v>
      </c>
      <c r="AC16" s="80">
        <v>15</v>
      </c>
      <c r="AD16" s="80">
        <v>19</v>
      </c>
      <c r="AV16" s="81"/>
      <c r="AW16" s="81"/>
      <c r="AX16" s="81"/>
      <c r="AY16" s="81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x14ac:dyDescent="0.2">
      <c r="A17" s="78">
        <f t="shared" si="0"/>
        <v>440</v>
      </c>
      <c r="B17" s="78"/>
      <c r="C17" s="73" t="s">
        <v>87</v>
      </c>
      <c r="D17" s="73">
        <v>77</v>
      </c>
      <c r="E17" s="73">
        <v>4</v>
      </c>
      <c r="F17" s="80" t="s">
        <v>133</v>
      </c>
      <c r="G17" s="80">
        <v>7</v>
      </c>
      <c r="H17" s="80">
        <v>13</v>
      </c>
      <c r="I17" s="80">
        <v>15</v>
      </c>
      <c r="J17" s="80">
        <v>14</v>
      </c>
      <c r="K17" s="80">
        <v>10</v>
      </c>
      <c r="L17" s="80">
        <v>15</v>
      </c>
      <c r="M17" s="80">
        <v>15</v>
      </c>
      <c r="N17" s="80">
        <v>14</v>
      </c>
      <c r="O17" s="80">
        <v>15</v>
      </c>
      <c r="P17" s="80">
        <v>13</v>
      </c>
      <c r="Q17" s="81">
        <v>15</v>
      </c>
      <c r="R17" s="81">
        <v>14</v>
      </c>
      <c r="S17" s="81">
        <v>7</v>
      </c>
      <c r="T17" s="81">
        <v>7</v>
      </c>
      <c r="U17" s="81">
        <v>8</v>
      </c>
      <c r="V17" s="81">
        <v>2</v>
      </c>
      <c r="W17" s="81">
        <v>3</v>
      </c>
      <c r="X17" s="80"/>
      <c r="Y17" s="80"/>
      <c r="Z17" s="80"/>
      <c r="AA17" s="80"/>
      <c r="AB17" s="80">
        <v>6</v>
      </c>
      <c r="AC17" s="80">
        <v>6</v>
      </c>
      <c r="AD17" s="80">
        <v>8</v>
      </c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</row>
    <row r="18" spans="1:96" x14ac:dyDescent="0.2">
      <c r="A18" s="78">
        <v>442</v>
      </c>
      <c r="B18" s="78"/>
      <c r="C18" s="73" t="s">
        <v>205</v>
      </c>
      <c r="D18" s="73">
        <v>77</v>
      </c>
      <c r="E18" s="73">
        <v>5</v>
      </c>
      <c r="F18" s="74" t="s">
        <v>130</v>
      </c>
      <c r="G18" s="74">
        <v>22</v>
      </c>
      <c r="H18" s="74">
        <v>30</v>
      </c>
      <c r="I18" s="74">
        <v>26</v>
      </c>
      <c r="J18" s="74">
        <v>28</v>
      </c>
      <c r="K18" s="74">
        <v>23</v>
      </c>
      <c r="L18" s="74">
        <v>27</v>
      </c>
      <c r="M18" s="74">
        <v>27</v>
      </c>
      <c r="N18" s="74">
        <v>26</v>
      </c>
      <c r="O18" s="74">
        <v>29</v>
      </c>
      <c r="P18" s="74">
        <v>23</v>
      </c>
      <c r="Q18" s="74">
        <v>22</v>
      </c>
      <c r="R18" s="74">
        <v>19</v>
      </c>
      <c r="S18" s="74">
        <v>26</v>
      </c>
      <c r="T18" s="74">
        <v>24</v>
      </c>
      <c r="U18" s="74">
        <v>19</v>
      </c>
      <c r="V18" s="74">
        <v>15</v>
      </c>
      <c r="W18" s="74">
        <v>6</v>
      </c>
      <c r="X18" s="74">
        <v>3</v>
      </c>
      <c r="Y18" s="74">
        <v>2</v>
      </c>
      <c r="Z18" s="74">
        <v>11</v>
      </c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</row>
    <row r="19" spans="1:96" x14ac:dyDescent="0.2">
      <c r="A19" s="78">
        <f t="shared" si="0"/>
        <v>442</v>
      </c>
      <c r="B19" s="78"/>
      <c r="C19" s="73" t="s">
        <v>205</v>
      </c>
      <c r="D19" s="73">
        <v>77</v>
      </c>
      <c r="E19" s="73">
        <v>5</v>
      </c>
      <c r="F19" s="77" t="s">
        <v>133</v>
      </c>
      <c r="G19" s="74">
        <v>8</v>
      </c>
      <c r="H19" s="74">
        <v>12</v>
      </c>
      <c r="I19" s="74">
        <v>11</v>
      </c>
      <c r="J19" s="74">
        <v>11</v>
      </c>
      <c r="K19" s="77">
        <v>10</v>
      </c>
      <c r="L19" s="77">
        <v>10</v>
      </c>
      <c r="M19" s="77">
        <v>10</v>
      </c>
      <c r="N19" s="77">
        <v>10</v>
      </c>
      <c r="O19" s="77">
        <v>12</v>
      </c>
      <c r="P19" s="77">
        <v>8</v>
      </c>
      <c r="Q19" s="77">
        <v>7</v>
      </c>
      <c r="R19" s="77">
        <v>5</v>
      </c>
      <c r="S19" s="77">
        <v>9</v>
      </c>
      <c r="T19" s="77">
        <v>8</v>
      </c>
      <c r="U19" s="77">
        <v>5</v>
      </c>
      <c r="V19" s="77">
        <v>4</v>
      </c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</row>
    <row r="20" spans="1:96" x14ac:dyDescent="0.2">
      <c r="A20" s="78">
        <v>447</v>
      </c>
      <c r="B20" s="78"/>
      <c r="C20" s="73" t="s">
        <v>87</v>
      </c>
      <c r="D20" s="73">
        <v>77</v>
      </c>
      <c r="E20" s="73">
        <v>5</v>
      </c>
      <c r="F20" s="79" t="s">
        <v>130</v>
      </c>
      <c r="G20" s="80">
        <v>23</v>
      </c>
      <c r="H20" s="80">
        <v>19</v>
      </c>
      <c r="I20" s="80">
        <v>33</v>
      </c>
      <c r="J20" s="80">
        <v>30</v>
      </c>
      <c r="K20" s="80">
        <v>34</v>
      </c>
      <c r="L20" s="80">
        <v>30</v>
      </c>
      <c r="M20" s="80">
        <v>34</v>
      </c>
      <c r="N20" s="80">
        <v>25</v>
      </c>
      <c r="O20" s="80">
        <v>30</v>
      </c>
      <c r="P20" s="80">
        <v>19</v>
      </c>
      <c r="Q20" s="80">
        <v>30</v>
      </c>
      <c r="R20" s="80">
        <v>29</v>
      </c>
      <c r="S20" s="80">
        <v>28</v>
      </c>
      <c r="T20" s="80">
        <v>23</v>
      </c>
      <c r="U20" s="80">
        <v>17</v>
      </c>
      <c r="V20" s="80">
        <v>25</v>
      </c>
      <c r="W20" s="80">
        <v>17</v>
      </c>
      <c r="X20" s="80">
        <v>9</v>
      </c>
      <c r="Y20" s="80">
        <v>4</v>
      </c>
      <c r="Z20" s="80">
        <v>3</v>
      </c>
      <c r="AA20" s="80">
        <v>6</v>
      </c>
      <c r="AB20" s="80">
        <v>8</v>
      </c>
      <c r="AC20" s="80">
        <v>16</v>
      </c>
      <c r="AD20" s="80">
        <v>19</v>
      </c>
      <c r="AE20" s="80">
        <v>24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</row>
    <row r="21" spans="1:96" x14ac:dyDescent="0.2">
      <c r="A21" s="78">
        <f t="shared" si="0"/>
        <v>447</v>
      </c>
      <c r="B21" s="78"/>
      <c r="C21" s="73" t="s">
        <v>87</v>
      </c>
      <c r="D21" s="73">
        <v>77</v>
      </c>
      <c r="E21" s="73">
        <v>5</v>
      </c>
      <c r="F21" s="80" t="s">
        <v>133</v>
      </c>
      <c r="G21" s="80">
        <v>10</v>
      </c>
      <c r="H21" s="80">
        <v>8</v>
      </c>
      <c r="I21" s="80">
        <v>13</v>
      </c>
      <c r="J21" s="80">
        <v>13</v>
      </c>
      <c r="K21" s="80">
        <v>16</v>
      </c>
      <c r="L21" s="80">
        <v>14</v>
      </c>
      <c r="M21" s="80">
        <v>14</v>
      </c>
      <c r="N21" s="80">
        <v>12</v>
      </c>
      <c r="O21" s="80">
        <v>12</v>
      </c>
      <c r="P21" s="80">
        <v>9</v>
      </c>
      <c r="Q21" s="80">
        <v>13</v>
      </c>
      <c r="R21" s="80">
        <v>13</v>
      </c>
      <c r="S21" s="80">
        <v>12</v>
      </c>
      <c r="T21" s="80">
        <v>9</v>
      </c>
      <c r="U21" s="80">
        <v>5</v>
      </c>
      <c r="V21" s="80">
        <v>9</v>
      </c>
      <c r="W21" s="80">
        <v>5</v>
      </c>
      <c r="X21" s="80">
        <v>2</v>
      </c>
      <c r="Y21" s="80"/>
      <c r="Z21" s="80"/>
      <c r="AA21" s="80"/>
      <c r="AB21" s="80"/>
      <c r="AC21" s="80">
        <v>5</v>
      </c>
      <c r="AD21" s="80">
        <v>7</v>
      </c>
      <c r="AE21" s="80">
        <v>11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</row>
    <row r="22" spans="1:96" x14ac:dyDescent="0.2">
      <c r="A22" s="78">
        <v>456</v>
      </c>
      <c r="B22" s="78"/>
      <c r="C22" s="73" t="s">
        <v>87</v>
      </c>
      <c r="D22" s="73">
        <v>77</v>
      </c>
      <c r="E22" s="73">
        <v>6</v>
      </c>
      <c r="F22" s="74" t="s">
        <v>130</v>
      </c>
      <c r="G22" s="74">
        <v>17</v>
      </c>
      <c r="H22" s="74">
        <v>21</v>
      </c>
      <c r="I22" s="74">
        <v>18</v>
      </c>
      <c r="J22" s="74">
        <v>9</v>
      </c>
      <c r="K22" s="74">
        <v>14</v>
      </c>
      <c r="L22" s="74">
        <v>6</v>
      </c>
      <c r="M22" s="74">
        <v>2</v>
      </c>
      <c r="N22" s="74">
        <v>11</v>
      </c>
      <c r="O22" s="74">
        <v>19</v>
      </c>
      <c r="P22" s="74">
        <v>20</v>
      </c>
      <c r="Q22" s="74">
        <v>19</v>
      </c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</row>
    <row r="23" spans="1:96" x14ac:dyDescent="0.2">
      <c r="A23" s="78">
        <f t="shared" si="0"/>
        <v>456</v>
      </c>
      <c r="B23" s="78"/>
      <c r="C23" s="73" t="s">
        <v>87</v>
      </c>
      <c r="D23" s="73">
        <v>77</v>
      </c>
      <c r="E23" s="73">
        <v>6</v>
      </c>
      <c r="F23" s="77" t="s">
        <v>133</v>
      </c>
      <c r="G23" s="77">
        <v>6</v>
      </c>
      <c r="H23" s="77">
        <v>7</v>
      </c>
      <c r="I23" s="77">
        <v>6</v>
      </c>
      <c r="J23" s="77">
        <v>2</v>
      </c>
      <c r="K23" s="77">
        <v>4</v>
      </c>
      <c r="L23" s="77"/>
      <c r="M23" s="77"/>
      <c r="N23" s="77"/>
      <c r="O23" s="77">
        <v>6</v>
      </c>
      <c r="P23" s="77">
        <v>6</v>
      </c>
      <c r="Q23" s="77">
        <v>8</v>
      </c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</row>
    <row r="24" spans="1:96" x14ac:dyDescent="0.2">
      <c r="A24" s="78">
        <v>457</v>
      </c>
      <c r="B24" s="78"/>
      <c r="C24" s="73" t="s">
        <v>205</v>
      </c>
      <c r="D24" s="73">
        <v>77</v>
      </c>
      <c r="E24" s="73">
        <v>6</v>
      </c>
      <c r="F24" s="79" t="s">
        <v>130</v>
      </c>
      <c r="G24" s="80">
        <v>27</v>
      </c>
      <c r="H24" s="80">
        <v>24</v>
      </c>
      <c r="I24" s="80">
        <v>25</v>
      </c>
      <c r="J24" s="80">
        <v>24</v>
      </c>
      <c r="K24" s="80">
        <v>18</v>
      </c>
      <c r="L24" s="80">
        <v>24</v>
      </c>
      <c r="M24" s="80">
        <v>18</v>
      </c>
      <c r="N24" s="80">
        <v>26</v>
      </c>
      <c r="O24" s="80">
        <v>21</v>
      </c>
      <c r="P24" s="80">
        <v>23</v>
      </c>
      <c r="Q24" s="80">
        <v>25</v>
      </c>
      <c r="R24" s="80">
        <v>20</v>
      </c>
      <c r="S24" s="80">
        <v>23</v>
      </c>
      <c r="T24" s="80">
        <v>21</v>
      </c>
      <c r="U24" s="80">
        <v>19</v>
      </c>
      <c r="V24" s="80">
        <v>14</v>
      </c>
      <c r="W24" s="80">
        <v>15</v>
      </c>
      <c r="X24" s="80">
        <v>18</v>
      </c>
      <c r="Y24" s="80">
        <v>10</v>
      </c>
      <c r="Z24" s="80">
        <v>6</v>
      </c>
      <c r="AA24" s="80">
        <v>2</v>
      </c>
      <c r="AB24" s="80">
        <v>5</v>
      </c>
      <c r="AC24" s="80">
        <v>13</v>
      </c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</row>
    <row r="25" spans="1:96" x14ac:dyDescent="0.2">
      <c r="A25" s="78">
        <f t="shared" si="0"/>
        <v>457</v>
      </c>
      <c r="B25" s="78"/>
      <c r="C25" s="73" t="s">
        <v>205</v>
      </c>
      <c r="D25" s="73">
        <v>77</v>
      </c>
      <c r="E25" s="73">
        <v>6</v>
      </c>
      <c r="F25" s="80" t="s">
        <v>133</v>
      </c>
      <c r="G25" s="80">
        <v>11</v>
      </c>
      <c r="H25" s="80">
        <v>10</v>
      </c>
      <c r="I25" s="80">
        <v>10</v>
      </c>
      <c r="J25" s="80">
        <v>8</v>
      </c>
      <c r="K25" s="80">
        <v>8</v>
      </c>
      <c r="L25" s="80">
        <v>9</v>
      </c>
      <c r="M25" s="80">
        <v>5</v>
      </c>
      <c r="N25" s="80">
        <v>8</v>
      </c>
      <c r="O25" s="80">
        <v>7</v>
      </c>
      <c r="P25" s="80">
        <v>10</v>
      </c>
      <c r="Q25" s="80">
        <v>9</v>
      </c>
      <c r="R25" s="80">
        <v>9</v>
      </c>
      <c r="S25" s="80">
        <v>9</v>
      </c>
      <c r="T25" s="80">
        <v>7</v>
      </c>
      <c r="U25" s="80">
        <v>6</v>
      </c>
      <c r="V25" s="80">
        <v>3</v>
      </c>
      <c r="W25" s="80">
        <v>5</v>
      </c>
      <c r="X25" s="80">
        <v>5</v>
      </c>
      <c r="Y25" s="80">
        <v>1</v>
      </c>
      <c r="Z25" s="80"/>
      <c r="AA25" s="80"/>
      <c r="AB25" s="80"/>
      <c r="AC25" s="80">
        <v>3</v>
      </c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</row>
    <row r="26" spans="1:96" x14ac:dyDescent="0.2">
      <c r="A26" s="78">
        <v>465</v>
      </c>
      <c r="B26" s="78"/>
      <c r="C26" s="73" t="s">
        <v>87</v>
      </c>
      <c r="D26" s="73">
        <v>77</v>
      </c>
      <c r="E26" s="73">
        <v>7</v>
      </c>
      <c r="F26" s="74" t="s">
        <v>130</v>
      </c>
      <c r="G26" s="74">
        <v>32</v>
      </c>
      <c r="H26" s="74">
        <v>23</v>
      </c>
      <c r="I26" s="74">
        <v>29</v>
      </c>
      <c r="J26" s="74">
        <v>34</v>
      </c>
      <c r="K26" s="74">
        <v>31</v>
      </c>
      <c r="L26" s="74">
        <v>24</v>
      </c>
      <c r="M26" s="74">
        <v>24</v>
      </c>
      <c r="N26" s="74">
        <v>34</v>
      </c>
      <c r="O26" s="74">
        <v>28</v>
      </c>
      <c r="P26" s="74">
        <v>30</v>
      </c>
      <c r="Q26" s="74">
        <v>30</v>
      </c>
      <c r="R26" s="74">
        <v>23</v>
      </c>
      <c r="S26" s="74">
        <v>21</v>
      </c>
      <c r="T26" s="74">
        <v>17</v>
      </c>
      <c r="U26" s="74">
        <v>21</v>
      </c>
      <c r="V26" s="74">
        <v>8</v>
      </c>
      <c r="W26" s="74">
        <v>4</v>
      </c>
      <c r="X26" s="74">
        <v>14</v>
      </c>
      <c r="Y26" s="74">
        <v>9</v>
      </c>
      <c r="Z26" s="74">
        <v>10</v>
      </c>
      <c r="AA26" s="74">
        <v>20</v>
      </c>
      <c r="AB26" s="74">
        <v>25</v>
      </c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</row>
    <row r="27" spans="1:96" x14ac:dyDescent="0.2">
      <c r="A27" s="78">
        <f t="shared" si="0"/>
        <v>465</v>
      </c>
      <c r="B27" s="78"/>
      <c r="C27" s="73" t="s">
        <v>87</v>
      </c>
      <c r="D27" s="73">
        <v>77</v>
      </c>
      <c r="E27" s="73">
        <v>7</v>
      </c>
      <c r="F27" s="77" t="s">
        <v>133</v>
      </c>
      <c r="G27" s="77">
        <v>14</v>
      </c>
      <c r="H27" s="77">
        <v>10</v>
      </c>
      <c r="I27" s="77">
        <v>15</v>
      </c>
      <c r="J27" s="77">
        <v>16</v>
      </c>
      <c r="K27" s="77">
        <v>14</v>
      </c>
      <c r="L27" s="77">
        <v>12</v>
      </c>
      <c r="M27" s="77">
        <v>11</v>
      </c>
      <c r="N27" s="77">
        <v>16</v>
      </c>
      <c r="O27" s="77">
        <v>14</v>
      </c>
      <c r="P27" s="77">
        <v>15</v>
      </c>
      <c r="Q27" s="77">
        <v>15</v>
      </c>
      <c r="R27" s="77">
        <v>9</v>
      </c>
      <c r="S27" s="77">
        <v>9</v>
      </c>
      <c r="T27" s="77">
        <v>6</v>
      </c>
      <c r="U27" s="77">
        <v>7</v>
      </c>
      <c r="V27" s="77"/>
      <c r="W27" s="77"/>
      <c r="X27" s="77"/>
      <c r="Y27" s="77"/>
      <c r="Z27" s="77"/>
      <c r="AA27" s="77">
        <v>7</v>
      </c>
      <c r="AB27" s="77">
        <v>11</v>
      </c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</row>
    <row r="28" spans="1:96" x14ac:dyDescent="0.2">
      <c r="A28" s="78">
        <v>466</v>
      </c>
      <c r="B28" s="78"/>
      <c r="C28" s="73" t="s">
        <v>205</v>
      </c>
      <c r="D28" s="73">
        <v>77</v>
      </c>
      <c r="E28" s="73">
        <v>7</v>
      </c>
      <c r="F28" s="79" t="s">
        <v>130</v>
      </c>
      <c r="G28" s="80">
        <v>24</v>
      </c>
      <c r="H28" s="80">
        <v>26</v>
      </c>
      <c r="I28" s="80">
        <v>28</v>
      </c>
      <c r="J28" s="80">
        <v>34</v>
      </c>
      <c r="K28" s="80">
        <v>30</v>
      </c>
      <c r="L28" s="80">
        <v>35</v>
      </c>
      <c r="M28" s="80">
        <v>26</v>
      </c>
      <c r="N28" s="80">
        <v>27</v>
      </c>
      <c r="O28" s="80">
        <v>34</v>
      </c>
      <c r="P28" s="80">
        <v>31</v>
      </c>
      <c r="Q28" s="80">
        <v>24</v>
      </c>
      <c r="R28" s="80">
        <v>25</v>
      </c>
      <c r="S28" s="80">
        <v>23</v>
      </c>
      <c r="T28" s="80">
        <v>18</v>
      </c>
      <c r="U28" s="80">
        <v>22</v>
      </c>
      <c r="V28" s="80">
        <v>25</v>
      </c>
      <c r="W28" s="80">
        <v>12</v>
      </c>
      <c r="X28" s="80">
        <v>8</v>
      </c>
      <c r="Y28" s="80">
        <v>2</v>
      </c>
      <c r="Z28" s="80">
        <v>6</v>
      </c>
      <c r="AA28" s="80">
        <v>11</v>
      </c>
      <c r="AB28" s="80">
        <v>18</v>
      </c>
      <c r="AC28" s="80">
        <v>22</v>
      </c>
      <c r="AD28" s="80">
        <v>29</v>
      </c>
      <c r="AE28" s="80">
        <v>31</v>
      </c>
      <c r="AF28" s="80">
        <v>27</v>
      </c>
      <c r="AG28" s="80">
        <v>32</v>
      </c>
      <c r="AH28" s="80"/>
      <c r="AI28" s="80"/>
      <c r="AJ28" s="80"/>
      <c r="AK28" s="80"/>
      <c r="AL28" s="80"/>
      <c r="AM28" s="80"/>
      <c r="AN28" s="80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</row>
    <row r="29" spans="1:96" x14ac:dyDescent="0.2">
      <c r="A29" s="78">
        <f t="shared" si="0"/>
        <v>466</v>
      </c>
      <c r="B29" s="78"/>
      <c r="C29" s="73" t="s">
        <v>205</v>
      </c>
      <c r="D29" s="73">
        <v>77</v>
      </c>
      <c r="E29" s="73">
        <v>7</v>
      </c>
      <c r="F29" s="80" t="s">
        <v>133</v>
      </c>
      <c r="G29" s="80">
        <v>10</v>
      </c>
      <c r="H29" s="80">
        <v>15</v>
      </c>
      <c r="I29" s="80">
        <v>9</v>
      </c>
      <c r="J29" s="80">
        <v>14</v>
      </c>
      <c r="K29" s="80">
        <v>13</v>
      </c>
      <c r="L29" s="80">
        <v>16</v>
      </c>
      <c r="M29" s="80">
        <v>12</v>
      </c>
      <c r="N29" s="80">
        <v>11</v>
      </c>
      <c r="O29" s="80">
        <v>15</v>
      </c>
      <c r="P29" s="80">
        <v>15</v>
      </c>
      <c r="Q29" s="80">
        <v>12</v>
      </c>
      <c r="R29" s="80">
        <v>11</v>
      </c>
      <c r="S29" s="80">
        <v>9</v>
      </c>
      <c r="T29" s="80">
        <v>6</v>
      </c>
      <c r="U29" s="80">
        <v>9</v>
      </c>
      <c r="V29" s="80">
        <v>13</v>
      </c>
      <c r="W29" s="80">
        <v>4</v>
      </c>
      <c r="X29" s="80"/>
      <c r="Y29" s="80"/>
      <c r="Z29" s="80"/>
      <c r="AA29" s="80">
        <v>2</v>
      </c>
      <c r="AB29" s="80">
        <v>7</v>
      </c>
      <c r="AC29" s="80">
        <v>9</v>
      </c>
      <c r="AD29" s="80">
        <v>14</v>
      </c>
      <c r="AE29" s="80">
        <v>15</v>
      </c>
      <c r="AF29" s="80">
        <v>11</v>
      </c>
      <c r="AG29" s="80">
        <v>14</v>
      </c>
      <c r="AH29" s="80"/>
      <c r="AI29" s="80"/>
      <c r="AJ29" s="80"/>
      <c r="AK29" s="80"/>
      <c r="AL29" s="80"/>
      <c r="AM29" s="80"/>
      <c r="AN29" s="80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</row>
    <row r="30" spans="1:96" x14ac:dyDescent="0.2">
      <c r="A30" s="78">
        <v>471</v>
      </c>
      <c r="B30" s="78"/>
      <c r="C30" s="73" t="s">
        <v>205</v>
      </c>
      <c r="D30" s="73">
        <v>77</v>
      </c>
      <c r="E30" s="73">
        <v>8</v>
      </c>
      <c r="F30" s="82" t="s">
        <v>130</v>
      </c>
      <c r="G30" s="74">
        <v>17</v>
      </c>
      <c r="H30" s="74">
        <v>23</v>
      </c>
      <c r="I30" s="74">
        <v>26</v>
      </c>
      <c r="J30" s="74">
        <v>21</v>
      </c>
      <c r="K30" s="74">
        <v>21</v>
      </c>
      <c r="L30" s="74">
        <v>14</v>
      </c>
      <c r="M30" s="74">
        <v>21</v>
      </c>
      <c r="N30" s="74">
        <v>24</v>
      </c>
      <c r="O30" s="74">
        <v>15</v>
      </c>
      <c r="P30" s="74">
        <v>8</v>
      </c>
      <c r="Q30" s="74">
        <v>11</v>
      </c>
      <c r="R30" s="74">
        <v>6</v>
      </c>
      <c r="S30" s="74">
        <v>4</v>
      </c>
      <c r="T30" s="74">
        <v>2</v>
      </c>
      <c r="U30" s="74">
        <v>6</v>
      </c>
      <c r="V30" s="74">
        <v>15</v>
      </c>
      <c r="W30" s="74">
        <v>12</v>
      </c>
      <c r="X30" s="74">
        <v>22</v>
      </c>
      <c r="Y30" s="74">
        <v>20</v>
      </c>
      <c r="Z30" s="74">
        <v>21</v>
      </c>
      <c r="AA30" s="74">
        <v>22</v>
      </c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</row>
    <row r="31" spans="1:96" x14ac:dyDescent="0.2">
      <c r="A31" s="78">
        <f t="shared" si="0"/>
        <v>471</v>
      </c>
      <c r="B31" s="78"/>
      <c r="C31" s="73" t="s">
        <v>205</v>
      </c>
      <c r="D31" s="73">
        <v>77</v>
      </c>
      <c r="E31" s="73">
        <v>8</v>
      </c>
      <c r="F31" s="73" t="s">
        <v>133</v>
      </c>
      <c r="G31" s="77">
        <v>8</v>
      </c>
      <c r="H31" s="77">
        <v>8</v>
      </c>
      <c r="I31" s="77">
        <v>10</v>
      </c>
      <c r="J31" s="77">
        <v>9</v>
      </c>
      <c r="K31" s="77">
        <v>8</v>
      </c>
      <c r="L31" s="77">
        <v>5</v>
      </c>
      <c r="M31" s="77">
        <v>10</v>
      </c>
      <c r="N31" s="77">
        <v>10</v>
      </c>
      <c r="O31" s="77">
        <v>5</v>
      </c>
      <c r="P31" s="77">
        <v>1</v>
      </c>
      <c r="Q31" s="77">
        <v>2</v>
      </c>
      <c r="R31" s="77"/>
      <c r="S31" s="77"/>
      <c r="T31" s="77"/>
      <c r="U31" s="77"/>
      <c r="V31" s="77">
        <v>4</v>
      </c>
      <c r="W31" s="77">
        <v>4</v>
      </c>
      <c r="X31" s="77">
        <v>8</v>
      </c>
      <c r="Y31" s="77">
        <v>8</v>
      </c>
      <c r="Z31" s="77">
        <v>10</v>
      </c>
      <c r="AA31" s="77">
        <v>10</v>
      </c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</row>
    <row r="32" spans="1:96" x14ac:dyDescent="0.2">
      <c r="A32" s="78">
        <v>480</v>
      </c>
      <c r="B32" s="78"/>
      <c r="C32" s="73" t="s">
        <v>87</v>
      </c>
      <c r="D32" s="73">
        <v>77</v>
      </c>
      <c r="E32" s="73">
        <v>8</v>
      </c>
      <c r="F32" s="79" t="s">
        <v>130</v>
      </c>
      <c r="G32" s="80">
        <v>20</v>
      </c>
      <c r="H32" s="80">
        <v>36</v>
      </c>
      <c r="I32" s="80">
        <v>28</v>
      </c>
      <c r="J32" s="80">
        <v>34</v>
      </c>
      <c r="K32" s="80">
        <v>32</v>
      </c>
      <c r="L32" s="80">
        <v>29</v>
      </c>
      <c r="M32" s="80">
        <v>36</v>
      </c>
      <c r="N32" s="80">
        <v>19</v>
      </c>
      <c r="O32" s="80">
        <v>28</v>
      </c>
      <c r="P32" s="80">
        <v>32</v>
      </c>
      <c r="Q32" s="80">
        <v>38</v>
      </c>
      <c r="R32" s="80">
        <v>26</v>
      </c>
      <c r="S32" s="80">
        <v>20</v>
      </c>
      <c r="T32" s="80">
        <v>15</v>
      </c>
      <c r="U32" s="80">
        <v>9</v>
      </c>
      <c r="V32" s="80">
        <v>9</v>
      </c>
      <c r="W32" s="80">
        <v>6</v>
      </c>
      <c r="X32" s="80">
        <v>3</v>
      </c>
      <c r="Y32" s="80">
        <v>21</v>
      </c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</row>
    <row r="33" spans="1:96" x14ac:dyDescent="0.2">
      <c r="A33" s="78">
        <f t="shared" si="0"/>
        <v>480</v>
      </c>
      <c r="B33" s="78"/>
      <c r="C33" s="73" t="s">
        <v>87</v>
      </c>
      <c r="D33" s="73">
        <v>77</v>
      </c>
      <c r="E33" s="73">
        <v>8</v>
      </c>
      <c r="F33" s="80" t="s">
        <v>133</v>
      </c>
      <c r="G33" s="80">
        <v>9</v>
      </c>
      <c r="H33" s="80">
        <v>16</v>
      </c>
      <c r="I33" s="80">
        <v>11</v>
      </c>
      <c r="J33" s="80">
        <v>16</v>
      </c>
      <c r="K33" s="80">
        <v>14</v>
      </c>
      <c r="L33" s="80">
        <v>13</v>
      </c>
      <c r="M33" s="80">
        <v>15</v>
      </c>
      <c r="N33" s="80">
        <v>8</v>
      </c>
      <c r="O33" s="80">
        <v>14</v>
      </c>
      <c r="P33" s="80">
        <v>14</v>
      </c>
      <c r="Q33" s="80">
        <v>18</v>
      </c>
      <c r="R33" s="80">
        <v>11</v>
      </c>
      <c r="S33" s="80">
        <v>6</v>
      </c>
      <c r="T33" s="80">
        <v>5</v>
      </c>
      <c r="U33" s="80">
        <v>2</v>
      </c>
      <c r="V33" s="80"/>
      <c r="W33" s="80"/>
      <c r="X33" s="80"/>
      <c r="Y33" s="80">
        <v>7</v>
      </c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</row>
    <row r="34" spans="1:96" x14ac:dyDescent="0.2">
      <c r="A34" s="78">
        <v>485</v>
      </c>
      <c r="B34" s="78"/>
      <c r="C34" s="73" t="s">
        <v>205</v>
      </c>
      <c r="D34" s="73">
        <v>77</v>
      </c>
      <c r="E34" s="73">
        <v>9</v>
      </c>
      <c r="F34" s="74" t="s">
        <v>130</v>
      </c>
      <c r="G34" s="74">
        <v>19</v>
      </c>
      <c r="H34" s="74">
        <v>30</v>
      </c>
      <c r="I34" s="74">
        <v>32</v>
      </c>
      <c r="J34" s="74">
        <v>23</v>
      </c>
      <c r="K34" s="74">
        <v>22</v>
      </c>
      <c r="L34" s="74">
        <v>26</v>
      </c>
      <c r="M34" s="74">
        <v>25</v>
      </c>
      <c r="N34" s="74">
        <v>27</v>
      </c>
      <c r="O34" s="74">
        <v>22</v>
      </c>
      <c r="P34" s="74">
        <v>18</v>
      </c>
      <c r="Q34" s="74">
        <v>21</v>
      </c>
      <c r="R34" s="74">
        <v>13</v>
      </c>
      <c r="S34" s="74">
        <v>4</v>
      </c>
      <c r="T34" s="74">
        <v>3</v>
      </c>
      <c r="U34" s="74">
        <v>2</v>
      </c>
      <c r="V34" s="74">
        <v>14</v>
      </c>
      <c r="W34" s="74">
        <v>7</v>
      </c>
      <c r="X34" s="74">
        <v>16</v>
      </c>
      <c r="Y34" s="74">
        <v>17</v>
      </c>
      <c r="Z34" s="74">
        <v>21</v>
      </c>
      <c r="AA34" s="74">
        <v>25</v>
      </c>
      <c r="AB34" s="74">
        <v>28</v>
      </c>
      <c r="AC34" s="74">
        <v>27</v>
      </c>
      <c r="AD34" s="74">
        <v>29</v>
      </c>
      <c r="AE34" s="74">
        <v>28</v>
      </c>
      <c r="AF34" s="74">
        <v>20</v>
      </c>
      <c r="AG34" s="74">
        <v>26</v>
      </c>
      <c r="AH34" s="74"/>
      <c r="AI34" s="74"/>
      <c r="AJ34" s="74"/>
      <c r="AK34" s="74"/>
      <c r="AL34" s="74"/>
      <c r="AM34" s="74"/>
      <c r="AN34" s="74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</row>
    <row r="35" spans="1:96" x14ac:dyDescent="0.2">
      <c r="A35" s="78">
        <f t="shared" si="0"/>
        <v>485</v>
      </c>
      <c r="B35" s="78"/>
      <c r="C35" s="73" t="s">
        <v>205</v>
      </c>
      <c r="D35" s="73">
        <v>77</v>
      </c>
      <c r="E35" s="73">
        <v>9</v>
      </c>
      <c r="F35" s="77" t="s">
        <v>133</v>
      </c>
      <c r="G35" s="77">
        <v>8</v>
      </c>
      <c r="H35" s="77">
        <v>13</v>
      </c>
      <c r="I35" s="77">
        <v>14</v>
      </c>
      <c r="J35" s="77">
        <v>10</v>
      </c>
      <c r="K35" s="77">
        <v>12</v>
      </c>
      <c r="L35" s="77">
        <v>10</v>
      </c>
      <c r="M35" s="77">
        <v>12</v>
      </c>
      <c r="N35" s="77">
        <v>12</v>
      </c>
      <c r="O35" s="77">
        <v>8</v>
      </c>
      <c r="P35" s="77">
        <v>5</v>
      </c>
      <c r="Q35" s="77">
        <v>7</v>
      </c>
      <c r="R35" s="77">
        <v>4</v>
      </c>
      <c r="S35" s="77"/>
      <c r="T35" s="77"/>
      <c r="U35" s="77"/>
      <c r="V35" s="77">
        <v>3</v>
      </c>
      <c r="W35" s="77"/>
      <c r="X35" s="77">
        <v>5</v>
      </c>
      <c r="Y35" s="77">
        <v>7</v>
      </c>
      <c r="Z35" s="77">
        <v>8</v>
      </c>
      <c r="AA35" s="77">
        <v>11</v>
      </c>
      <c r="AB35" s="77">
        <v>12</v>
      </c>
      <c r="AC35" s="77">
        <v>12</v>
      </c>
      <c r="AD35" s="77">
        <v>14</v>
      </c>
      <c r="AE35" s="77">
        <v>12</v>
      </c>
      <c r="AF35" s="77">
        <v>9</v>
      </c>
      <c r="AG35" s="77">
        <v>11</v>
      </c>
      <c r="AH35" s="77"/>
      <c r="AI35" s="77"/>
      <c r="AJ35" s="77"/>
      <c r="AK35" s="77"/>
      <c r="AL35" s="77"/>
      <c r="AM35" s="77"/>
      <c r="AN35" s="77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</row>
    <row r="36" spans="1:96" x14ac:dyDescent="0.2">
      <c r="A36" s="78">
        <v>489</v>
      </c>
      <c r="B36" s="78"/>
      <c r="C36" s="73" t="s">
        <v>87</v>
      </c>
      <c r="D36" s="73">
        <v>77</v>
      </c>
      <c r="E36" s="73">
        <v>9</v>
      </c>
      <c r="F36" s="79" t="s">
        <v>130</v>
      </c>
      <c r="G36" s="80">
        <v>30</v>
      </c>
      <c r="H36" s="80">
        <v>35</v>
      </c>
      <c r="I36" s="80">
        <v>34</v>
      </c>
      <c r="J36" s="80">
        <v>29</v>
      </c>
      <c r="K36" s="80">
        <v>27</v>
      </c>
      <c r="L36" s="80">
        <v>29</v>
      </c>
      <c r="M36" s="80">
        <v>37</v>
      </c>
      <c r="N36" s="80">
        <v>24</v>
      </c>
      <c r="O36" s="80">
        <v>32</v>
      </c>
      <c r="P36" s="80">
        <v>36</v>
      </c>
      <c r="Q36" s="80">
        <v>33</v>
      </c>
      <c r="R36" s="80">
        <v>28</v>
      </c>
      <c r="S36" s="80">
        <v>20</v>
      </c>
      <c r="T36" s="80">
        <v>24</v>
      </c>
      <c r="U36" s="80">
        <v>24</v>
      </c>
      <c r="V36" s="80">
        <v>16</v>
      </c>
      <c r="W36" s="80">
        <v>12</v>
      </c>
      <c r="X36" s="80">
        <v>9</v>
      </c>
      <c r="Y36" s="80">
        <v>2</v>
      </c>
      <c r="Z36" s="80">
        <v>12</v>
      </c>
      <c r="AA36" s="80">
        <v>18</v>
      </c>
      <c r="AB36" s="80">
        <v>23</v>
      </c>
      <c r="AC36" s="80">
        <v>27</v>
      </c>
      <c r="AD36" s="80">
        <v>32</v>
      </c>
      <c r="AE36" s="80">
        <v>22</v>
      </c>
      <c r="AF36" s="80">
        <v>32</v>
      </c>
      <c r="AG36" s="80">
        <v>31</v>
      </c>
      <c r="AH36" s="80">
        <v>22</v>
      </c>
      <c r="AI36" s="80"/>
      <c r="AJ36" s="80"/>
      <c r="AK36" s="80"/>
      <c r="AL36" s="80"/>
      <c r="AM36" s="80"/>
      <c r="AN36" s="80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</row>
    <row r="37" spans="1:96" x14ac:dyDescent="0.2">
      <c r="A37" s="78">
        <f t="shared" si="0"/>
        <v>489</v>
      </c>
      <c r="B37" s="78"/>
      <c r="C37" s="73" t="s">
        <v>87</v>
      </c>
      <c r="D37" s="73">
        <v>77</v>
      </c>
      <c r="E37" s="73">
        <v>9</v>
      </c>
      <c r="F37" s="80" t="s">
        <v>133</v>
      </c>
      <c r="G37" s="80">
        <v>13</v>
      </c>
      <c r="H37" s="80">
        <v>14</v>
      </c>
      <c r="I37" s="80">
        <v>14</v>
      </c>
      <c r="J37" s="80">
        <v>14</v>
      </c>
      <c r="K37" s="80">
        <v>13</v>
      </c>
      <c r="L37" s="80">
        <v>13</v>
      </c>
      <c r="M37" s="80">
        <v>15</v>
      </c>
      <c r="N37" s="80">
        <v>9</v>
      </c>
      <c r="O37" s="80">
        <v>13</v>
      </c>
      <c r="P37" s="80">
        <v>15</v>
      </c>
      <c r="Q37" s="80">
        <v>13</v>
      </c>
      <c r="R37" s="80">
        <v>11</v>
      </c>
      <c r="S37" s="80">
        <v>8</v>
      </c>
      <c r="T37" s="80">
        <v>10</v>
      </c>
      <c r="U37" s="80">
        <v>9</v>
      </c>
      <c r="V37" s="80">
        <v>5</v>
      </c>
      <c r="W37" s="80">
        <v>2</v>
      </c>
      <c r="X37" s="80"/>
      <c r="Y37" s="80"/>
      <c r="Z37" s="80"/>
      <c r="AA37" s="80">
        <v>6</v>
      </c>
      <c r="AB37" s="80">
        <v>9</v>
      </c>
      <c r="AC37" s="80">
        <v>11</v>
      </c>
      <c r="AD37" s="80">
        <v>12</v>
      </c>
      <c r="AE37" s="80">
        <v>8</v>
      </c>
      <c r="AF37" s="80">
        <v>13</v>
      </c>
      <c r="AG37" s="80">
        <v>13</v>
      </c>
      <c r="AH37" s="80">
        <v>10</v>
      </c>
      <c r="AI37" s="80"/>
      <c r="AJ37" s="80"/>
      <c r="AK37" s="80"/>
      <c r="AL37" s="80"/>
      <c r="AM37" s="80"/>
      <c r="AN37" s="80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</row>
    <row r="38" spans="1:96" x14ac:dyDescent="0.2">
      <c r="A38" s="78">
        <v>491</v>
      </c>
      <c r="B38" s="78"/>
      <c r="C38" s="73" t="s">
        <v>87</v>
      </c>
      <c r="D38" s="73">
        <v>77</v>
      </c>
      <c r="E38" s="73">
        <v>10</v>
      </c>
      <c r="F38" s="74" t="s">
        <v>130</v>
      </c>
      <c r="G38" s="74">
        <v>37</v>
      </c>
      <c r="H38" s="74">
        <v>37</v>
      </c>
      <c r="I38" s="74">
        <v>37</v>
      </c>
      <c r="J38" s="74">
        <v>31</v>
      </c>
      <c r="K38" s="74">
        <v>38</v>
      </c>
      <c r="L38" s="74">
        <v>30</v>
      </c>
      <c r="M38" s="74">
        <v>35</v>
      </c>
      <c r="N38" s="74">
        <v>34</v>
      </c>
      <c r="O38" s="74">
        <v>35</v>
      </c>
      <c r="P38" s="74">
        <v>37</v>
      </c>
      <c r="Q38" s="74">
        <v>29</v>
      </c>
      <c r="R38" s="74">
        <v>35</v>
      </c>
      <c r="S38" s="74">
        <v>35</v>
      </c>
      <c r="T38" s="74">
        <v>33</v>
      </c>
      <c r="U38" s="74">
        <v>29</v>
      </c>
      <c r="V38" s="74">
        <v>29</v>
      </c>
      <c r="W38" s="74">
        <v>32</v>
      </c>
      <c r="X38" s="74">
        <v>24</v>
      </c>
      <c r="Y38" s="74">
        <v>24</v>
      </c>
      <c r="Z38" s="74">
        <v>16</v>
      </c>
      <c r="AA38" s="74">
        <v>15</v>
      </c>
      <c r="AB38" s="74">
        <v>23</v>
      </c>
      <c r="AC38" s="74">
        <v>8</v>
      </c>
      <c r="AD38" s="74">
        <v>3</v>
      </c>
      <c r="AE38" s="74">
        <v>7</v>
      </c>
      <c r="AF38" s="74">
        <v>19</v>
      </c>
      <c r="AG38" s="74">
        <v>23</v>
      </c>
      <c r="AH38" s="74">
        <v>25</v>
      </c>
      <c r="AI38" s="74">
        <v>29</v>
      </c>
      <c r="AJ38" s="74"/>
      <c r="AK38" s="74"/>
      <c r="AL38" s="74"/>
      <c r="AM38" s="74"/>
      <c r="AN38" s="74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</row>
    <row r="39" spans="1:96" x14ac:dyDescent="0.2">
      <c r="A39" s="78">
        <f t="shared" si="0"/>
        <v>491</v>
      </c>
      <c r="B39" s="78"/>
      <c r="C39" s="73" t="s">
        <v>87</v>
      </c>
      <c r="D39" s="73">
        <v>77</v>
      </c>
      <c r="E39" s="73">
        <v>10</v>
      </c>
      <c r="F39" s="77" t="s">
        <v>133</v>
      </c>
      <c r="G39" s="77">
        <v>16</v>
      </c>
      <c r="H39" s="77">
        <v>16</v>
      </c>
      <c r="I39" s="77">
        <v>16</v>
      </c>
      <c r="J39" s="77">
        <v>14</v>
      </c>
      <c r="K39" s="77">
        <v>16</v>
      </c>
      <c r="L39" s="77">
        <v>13</v>
      </c>
      <c r="M39" s="77">
        <v>15</v>
      </c>
      <c r="N39" s="77">
        <v>14</v>
      </c>
      <c r="O39" s="77">
        <v>15</v>
      </c>
      <c r="P39" s="77">
        <v>16</v>
      </c>
      <c r="Q39" s="77">
        <v>12</v>
      </c>
      <c r="R39" s="77">
        <v>15</v>
      </c>
      <c r="S39" s="77">
        <v>16</v>
      </c>
      <c r="T39" s="77">
        <v>15</v>
      </c>
      <c r="U39" s="77">
        <v>13</v>
      </c>
      <c r="V39" s="77">
        <v>13</v>
      </c>
      <c r="W39" s="77">
        <v>14</v>
      </c>
      <c r="X39" s="77">
        <v>10</v>
      </c>
      <c r="Y39" s="77">
        <v>10</v>
      </c>
      <c r="Z39" s="77">
        <v>5</v>
      </c>
      <c r="AA39" s="77">
        <v>4</v>
      </c>
      <c r="AB39" s="77">
        <v>9</v>
      </c>
      <c r="AC39" s="77"/>
      <c r="AD39" s="77"/>
      <c r="AE39" s="77"/>
      <c r="AF39" s="77">
        <v>5</v>
      </c>
      <c r="AG39" s="77">
        <v>8</v>
      </c>
      <c r="AH39" s="77">
        <v>10</v>
      </c>
      <c r="AI39" s="77">
        <v>12</v>
      </c>
      <c r="AJ39" s="77"/>
      <c r="AK39" s="77"/>
      <c r="AL39" s="77"/>
      <c r="AM39" s="77"/>
      <c r="AN39" s="77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</row>
    <row r="40" spans="1:96" x14ac:dyDescent="0.2">
      <c r="A40" s="78">
        <v>499</v>
      </c>
      <c r="B40" s="78"/>
      <c r="C40" s="73" t="s">
        <v>205</v>
      </c>
      <c r="D40" s="73">
        <v>77</v>
      </c>
      <c r="E40" s="73">
        <v>10</v>
      </c>
      <c r="F40" s="79" t="s">
        <v>130</v>
      </c>
      <c r="G40" s="80">
        <v>31</v>
      </c>
      <c r="H40" s="80">
        <v>33</v>
      </c>
      <c r="I40" s="80">
        <v>23</v>
      </c>
      <c r="J40" s="80">
        <v>32</v>
      </c>
      <c r="K40" s="80">
        <v>30</v>
      </c>
      <c r="L40" s="80">
        <v>28</v>
      </c>
      <c r="M40" s="80">
        <v>30</v>
      </c>
      <c r="N40" s="80">
        <v>21</v>
      </c>
      <c r="O40" s="80">
        <v>30</v>
      </c>
      <c r="P40" s="80">
        <v>27</v>
      </c>
      <c r="Q40" s="80">
        <v>13</v>
      </c>
      <c r="R40" s="80">
        <v>20</v>
      </c>
      <c r="S40" s="80">
        <v>5</v>
      </c>
      <c r="T40" s="80">
        <v>5</v>
      </c>
      <c r="U40" s="80">
        <v>8</v>
      </c>
      <c r="V40" s="80">
        <v>17</v>
      </c>
      <c r="W40" s="80">
        <v>24</v>
      </c>
      <c r="X40" s="80">
        <v>29</v>
      </c>
      <c r="Y40" s="80">
        <v>28</v>
      </c>
      <c r="Z40" s="80">
        <v>20</v>
      </c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</row>
    <row r="41" spans="1:96" x14ac:dyDescent="0.2">
      <c r="A41" s="78">
        <f t="shared" si="0"/>
        <v>499</v>
      </c>
      <c r="B41" s="78"/>
      <c r="C41" s="73" t="s">
        <v>205</v>
      </c>
      <c r="D41" s="73">
        <v>77</v>
      </c>
      <c r="E41" s="73">
        <v>10</v>
      </c>
      <c r="F41" s="80" t="s">
        <v>133</v>
      </c>
      <c r="G41" s="80">
        <v>12</v>
      </c>
      <c r="H41" s="80">
        <v>13</v>
      </c>
      <c r="I41" s="80">
        <v>11</v>
      </c>
      <c r="J41" s="80">
        <v>11</v>
      </c>
      <c r="K41" s="80">
        <v>10</v>
      </c>
      <c r="L41" s="80">
        <v>10</v>
      </c>
      <c r="M41" s="80">
        <v>12</v>
      </c>
      <c r="N41" s="80">
        <v>7</v>
      </c>
      <c r="O41" s="80">
        <v>12</v>
      </c>
      <c r="P41" s="80">
        <v>10</v>
      </c>
      <c r="Q41" s="80">
        <v>2</v>
      </c>
      <c r="R41" s="80">
        <v>6</v>
      </c>
      <c r="S41" s="80"/>
      <c r="T41" s="80"/>
      <c r="U41" s="80"/>
      <c r="V41" s="80">
        <v>2</v>
      </c>
      <c r="W41" s="80">
        <v>7</v>
      </c>
      <c r="X41" s="80">
        <v>11</v>
      </c>
      <c r="Y41" s="80">
        <v>10</v>
      </c>
      <c r="Z41" s="80">
        <v>7</v>
      </c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</row>
    <row r="42" spans="1:96" x14ac:dyDescent="0.2">
      <c r="A42" s="78">
        <v>506</v>
      </c>
      <c r="B42" s="78"/>
      <c r="C42" s="73" t="s">
        <v>87</v>
      </c>
      <c r="D42" s="73">
        <v>77</v>
      </c>
      <c r="E42" s="73">
        <v>11</v>
      </c>
      <c r="F42" s="74" t="s">
        <v>130</v>
      </c>
      <c r="G42" s="74">
        <v>37</v>
      </c>
      <c r="H42" s="74">
        <v>40</v>
      </c>
      <c r="I42" s="74">
        <v>41</v>
      </c>
      <c r="J42" s="74">
        <v>41</v>
      </c>
      <c r="K42" s="74">
        <v>26</v>
      </c>
      <c r="L42" s="74">
        <v>35</v>
      </c>
      <c r="M42" s="74">
        <v>36</v>
      </c>
      <c r="N42" s="74">
        <v>40</v>
      </c>
      <c r="O42" s="74">
        <v>38</v>
      </c>
      <c r="P42" s="74">
        <v>41</v>
      </c>
      <c r="Q42" s="74">
        <v>42</v>
      </c>
      <c r="R42" s="74">
        <v>32</v>
      </c>
      <c r="S42" s="74">
        <v>39</v>
      </c>
      <c r="T42" s="74">
        <v>41</v>
      </c>
      <c r="U42" s="74">
        <v>36</v>
      </c>
      <c r="V42" s="74">
        <v>32</v>
      </c>
      <c r="W42" s="74">
        <v>28</v>
      </c>
      <c r="X42" s="74">
        <v>26</v>
      </c>
      <c r="Y42" s="74">
        <v>31</v>
      </c>
      <c r="Z42" s="74">
        <v>18</v>
      </c>
      <c r="AA42" s="74">
        <v>14</v>
      </c>
      <c r="AB42" s="74">
        <v>7</v>
      </c>
      <c r="AC42" s="74">
        <v>9</v>
      </c>
      <c r="AD42" s="74">
        <v>21</v>
      </c>
      <c r="AE42" s="74">
        <v>27</v>
      </c>
      <c r="AF42" s="74">
        <v>32</v>
      </c>
      <c r="AG42" s="74">
        <v>35</v>
      </c>
      <c r="AH42" s="74">
        <v>40</v>
      </c>
      <c r="AI42" s="74"/>
      <c r="AJ42" s="74"/>
      <c r="AK42" s="74"/>
      <c r="AL42" s="74"/>
      <c r="AM42" s="74"/>
      <c r="AN42" s="74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</row>
    <row r="43" spans="1:96" x14ac:dyDescent="0.2">
      <c r="A43" s="78">
        <f t="shared" si="0"/>
        <v>506</v>
      </c>
      <c r="B43" s="78"/>
      <c r="C43" s="73" t="s">
        <v>87</v>
      </c>
      <c r="D43" s="73">
        <v>77</v>
      </c>
      <c r="E43" s="73">
        <v>11</v>
      </c>
      <c r="F43" s="77" t="s">
        <v>133</v>
      </c>
      <c r="G43" s="77">
        <v>17</v>
      </c>
      <c r="H43" s="77">
        <v>19</v>
      </c>
      <c r="I43" s="77">
        <v>21</v>
      </c>
      <c r="J43" s="77">
        <v>18</v>
      </c>
      <c r="K43" s="77">
        <v>9</v>
      </c>
      <c r="L43" s="77">
        <v>19</v>
      </c>
      <c r="M43" s="77">
        <v>19</v>
      </c>
      <c r="N43" s="77">
        <v>19</v>
      </c>
      <c r="O43" s="77">
        <v>17</v>
      </c>
      <c r="P43" s="77">
        <v>20</v>
      </c>
      <c r="Q43" s="77">
        <v>19</v>
      </c>
      <c r="R43" s="77">
        <v>15</v>
      </c>
      <c r="S43" s="77">
        <v>20</v>
      </c>
      <c r="T43" s="77">
        <v>21</v>
      </c>
      <c r="U43" s="77">
        <v>19</v>
      </c>
      <c r="V43" s="77">
        <v>17</v>
      </c>
      <c r="W43" s="77">
        <v>13</v>
      </c>
      <c r="X43" s="77">
        <v>12</v>
      </c>
      <c r="Y43" s="77">
        <v>15</v>
      </c>
      <c r="Z43" s="77">
        <v>7</v>
      </c>
      <c r="AA43" s="77">
        <v>4</v>
      </c>
      <c r="AB43" s="77"/>
      <c r="AC43" s="77"/>
      <c r="AD43" s="77">
        <v>8</v>
      </c>
      <c r="AE43" s="77">
        <v>13</v>
      </c>
      <c r="AF43" s="77">
        <v>18</v>
      </c>
      <c r="AG43" s="77">
        <v>16</v>
      </c>
      <c r="AH43" s="77">
        <v>18</v>
      </c>
      <c r="AI43" s="77"/>
      <c r="AJ43" s="77"/>
      <c r="AK43" s="77"/>
      <c r="AL43" s="77"/>
      <c r="AM43" s="77"/>
      <c r="AN43" s="77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</row>
    <row r="44" spans="1:96" x14ac:dyDescent="0.2">
      <c r="A44" s="78">
        <v>508</v>
      </c>
      <c r="B44" s="78"/>
      <c r="C44" s="73" t="s">
        <v>205</v>
      </c>
      <c r="D44" s="73">
        <v>77</v>
      </c>
      <c r="E44" s="73">
        <v>11</v>
      </c>
      <c r="F44" s="79" t="s">
        <v>130</v>
      </c>
      <c r="G44" s="80">
        <v>30</v>
      </c>
      <c r="H44" s="80">
        <v>34</v>
      </c>
      <c r="I44" s="80">
        <v>20</v>
      </c>
      <c r="J44" s="80">
        <v>22</v>
      </c>
      <c r="K44" s="80">
        <v>31</v>
      </c>
      <c r="L44" s="80">
        <v>25</v>
      </c>
      <c r="M44" s="80">
        <v>35</v>
      </c>
      <c r="N44" s="80">
        <v>24</v>
      </c>
      <c r="O44" s="80">
        <v>22</v>
      </c>
      <c r="P44" s="80">
        <v>15</v>
      </c>
      <c r="Q44" s="80">
        <v>8</v>
      </c>
      <c r="R44" s="80">
        <v>12</v>
      </c>
      <c r="S44" s="80">
        <v>24</v>
      </c>
      <c r="T44" s="80">
        <v>5</v>
      </c>
      <c r="U44" s="80">
        <v>16</v>
      </c>
      <c r="V44" s="80">
        <v>30</v>
      </c>
      <c r="W44" s="80">
        <v>26</v>
      </c>
      <c r="X44" s="80">
        <v>35</v>
      </c>
      <c r="Y44" s="80">
        <v>33</v>
      </c>
      <c r="Z44" s="80">
        <v>35</v>
      </c>
      <c r="AA44" s="80">
        <v>28</v>
      </c>
      <c r="AB44" s="80">
        <v>27</v>
      </c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</row>
    <row r="45" spans="1:96" x14ac:dyDescent="0.2">
      <c r="A45" s="78">
        <f t="shared" si="0"/>
        <v>508</v>
      </c>
      <c r="B45" s="78"/>
      <c r="C45" s="73" t="s">
        <v>205</v>
      </c>
      <c r="D45" s="73">
        <v>77</v>
      </c>
      <c r="E45" s="73">
        <v>11</v>
      </c>
      <c r="F45" s="80" t="s">
        <v>133</v>
      </c>
      <c r="G45" s="80">
        <v>13</v>
      </c>
      <c r="H45" s="80">
        <v>15</v>
      </c>
      <c r="I45" s="80">
        <v>7</v>
      </c>
      <c r="J45" s="80">
        <v>10</v>
      </c>
      <c r="K45" s="80">
        <v>14</v>
      </c>
      <c r="L45" s="80">
        <v>10</v>
      </c>
      <c r="M45" s="80">
        <v>16</v>
      </c>
      <c r="N45" s="80">
        <v>13</v>
      </c>
      <c r="O45" s="80">
        <v>8</v>
      </c>
      <c r="P45" s="80">
        <v>4</v>
      </c>
      <c r="Q45" s="80"/>
      <c r="R45" s="80">
        <v>2</v>
      </c>
      <c r="S45" s="80">
        <v>10</v>
      </c>
      <c r="T45" s="80"/>
      <c r="U45" s="80">
        <v>5</v>
      </c>
      <c r="V45" s="80">
        <v>15</v>
      </c>
      <c r="W45" s="80">
        <v>10</v>
      </c>
      <c r="X45" s="80">
        <v>16</v>
      </c>
      <c r="Y45" s="80">
        <v>15</v>
      </c>
      <c r="Z45" s="80">
        <v>16</v>
      </c>
      <c r="AA45" s="80">
        <v>13</v>
      </c>
      <c r="AB45" s="80">
        <v>11</v>
      </c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</row>
    <row r="46" spans="1:96" x14ac:dyDescent="0.2">
      <c r="A46" s="78">
        <v>513</v>
      </c>
      <c r="B46" s="78"/>
      <c r="C46" s="73" t="s">
        <v>87</v>
      </c>
      <c r="D46" s="73">
        <v>77</v>
      </c>
      <c r="E46" s="73">
        <v>12</v>
      </c>
      <c r="F46" s="74" t="s">
        <v>130</v>
      </c>
      <c r="G46" s="74">
        <v>31</v>
      </c>
      <c r="H46" s="74">
        <v>37</v>
      </c>
      <c r="I46" s="74">
        <v>28</v>
      </c>
      <c r="J46" s="74">
        <v>34</v>
      </c>
      <c r="K46" s="74">
        <v>24</v>
      </c>
      <c r="L46" s="74">
        <v>37</v>
      </c>
      <c r="M46" s="74">
        <v>30</v>
      </c>
      <c r="N46" s="74">
        <v>19</v>
      </c>
      <c r="O46" s="74">
        <v>20</v>
      </c>
      <c r="P46" s="74">
        <v>9</v>
      </c>
      <c r="Q46" s="74">
        <v>8</v>
      </c>
      <c r="R46" s="74">
        <v>13</v>
      </c>
      <c r="S46" s="74">
        <v>15</v>
      </c>
      <c r="T46" s="74">
        <v>8</v>
      </c>
      <c r="U46" s="74">
        <v>2</v>
      </c>
      <c r="V46" s="74">
        <v>28</v>
      </c>
      <c r="W46" s="74">
        <v>20</v>
      </c>
      <c r="X46" s="74">
        <v>30</v>
      </c>
      <c r="Y46" s="74">
        <v>33</v>
      </c>
      <c r="Z46" s="74">
        <v>34</v>
      </c>
      <c r="AA46" s="74">
        <v>24</v>
      </c>
      <c r="AB46" s="74">
        <v>37</v>
      </c>
      <c r="AC46" s="74">
        <v>30</v>
      </c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</row>
    <row r="47" spans="1:96" x14ac:dyDescent="0.2">
      <c r="A47" s="78">
        <f t="shared" si="0"/>
        <v>513</v>
      </c>
      <c r="B47" s="78"/>
      <c r="C47" s="73" t="s">
        <v>87</v>
      </c>
      <c r="D47" s="73">
        <v>77</v>
      </c>
      <c r="E47" s="73">
        <v>12</v>
      </c>
      <c r="F47" s="77" t="s">
        <v>133</v>
      </c>
      <c r="G47" s="77">
        <v>17</v>
      </c>
      <c r="H47" s="77">
        <v>17</v>
      </c>
      <c r="I47" s="77">
        <v>12</v>
      </c>
      <c r="J47" s="77">
        <v>16</v>
      </c>
      <c r="K47" s="77">
        <v>9</v>
      </c>
      <c r="L47" s="77">
        <v>14</v>
      </c>
      <c r="M47" s="77">
        <v>14</v>
      </c>
      <c r="N47" s="77">
        <v>7</v>
      </c>
      <c r="O47" s="77">
        <v>8</v>
      </c>
      <c r="P47" s="77">
        <v>2</v>
      </c>
      <c r="Q47" s="77"/>
      <c r="R47" s="77">
        <v>3</v>
      </c>
      <c r="S47" s="77">
        <v>4</v>
      </c>
      <c r="T47" s="77"/>
      <c r="U47" s="77"/>
      <c r="V47" s="77">
        <v>11</v>
      </c>
      <c r="W47" s="77">
        <v>7</v>
      </c>
      <c r="X47" s="77">
        <v>14</v>
      </c>
      <c r="Y47" s="77">
        <v>16</v>
      </c>
      <c r="Z47" s="77">
        <v>16</v>
      </c>
      <c r="AA47" s="77">
        <v>10</v>
      </c>
      <c r="AB47" s="77">
        <v>15</v>
      </c>
      <c r="AC47" s="77">
        <v>14</v>
      </c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</row>
    <row r="48" spans="1:96" x14ac:dyDescent="0.2">
      <c r="A48" s="78">
        <v>515</v>
      </c>
      <c r="B48" s="78"/>
      <c r="C48" s="73" t="s">
        <v>205</v>
      </c>
      <c r="D48" s="73">
        <v>77</v>
      </c>
      <c r="E48" s="73">
        <v>12</v>
      </c>
      <c r="F48" s="79" t="s">
        <v>130</v>
      </c>
      <c r="G48" s="80">
        <v>27</v>
      </c>
      <c r="H48" s="80">
        <v>34</v>
      </c>
      <c r="I48" s="80">
        <v>29</v>
      </c>
      <c r="J48" s="80">
        <v>30</v>
      </c>
      <c r="K48" s="80">
        <v>28</v>
      </c>
      <c r="L48" s="80">
        <v>34</v>
      </c>
      <c r="M48" s="80">
        <v>25</v>
      </c>
      <c r="N48" s="80">
        <v>30</v>
      </c>
      <c r="O48" s="80">
        <v>32</v>
      </c>
      <c r="P48" s="80">
        <v>28</v>
      </c>
      <c r="Q48" s="80">
        <v>20</v>
      </c>
      <c r="R48" s="80">
        <v>25</v>
      </c>
      <c r="S48" s="80">
        <v>19</v>
      </c>
      <c r="T48" s="80">
        <v>18</v>
      </c>
      <c r="U48" s="80">
        <v>21</v>
      </c>
      <c r="V48" s="80">
        <v>11</v>
      </c>
      <c r="W48" s="80">
        <v>8</v>
      </c>
      <c r="X48" s="80">
        <v>5</v>
      </c>
      <c r="Y48" s="80">
        <v>5</v>
      </c>
      <c r="Z48" s="80">
        <v>2</v>
      </c>
      <c r="AA48" s="80">
        <v>16</v>
      </c>
      <c r="AB48" s="80">
        <v>18</v>
      </c>
      <c r="AC48" s="80">
        <v>22</v>
      </c>
      <c r="AD48" s="80">
        <v>28</v>
      </c>
      <c r="AE48" s="80">
        <v>31</v>
      </c>
      <c r="AF48" s="80">
        <v>31</v>
      </c>
      <c r="AG48" s="80">
        <v>22</v>
      </c>
      <c r="AH48" s="80">
        <v>27</v>
      </c>
      <c r="AI48" s="80"/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</row>
    <row r="49" spans="1:96" x14ac:dyDescent="0.2">
      <c r="A49" s="78">
        <f t="shared" si="0"/>
        <v>515</v>
      </c>
      <c r="B49" s="78"/>
      <c r="C49" s="73" t="s">
        <v>205</v>
      </c>
      <c r="D49" s="73">
        <v>77</v>
      </c>
      <c r="E49" s="73">
        <v>12</v>
      </c>
      <c r="F49" s="80" t="s">
        <v>133</v>
      </c>
      <c r="G49" s="80">
        <v>12</v>
      </c>
      <c r="H49" s="80">
        <v>14</v>
      </c>
      <c r="I49" s="80">
        <v>12</v>
      </c>
      <c r="J49" s="80">
        <v>12</v>
      </c>
      <c r="K49" s="80">
        <v>10</v>
      </c>
      <c r="L49" s="80">
        <v>14</v>
      </c>
      <c r="M49" s="80">
        <v>10</v>
      </c>
      <c r="N49" s="80">
        <v>11</v>
      </c>
      <c r="O49" s="80">
        <v>13</v>
      </c>
      <c r="P49" s="80">
        <v>12</v>
      </c>
      <c r="Q49" s="80">
        <v>9</v>
      </c>
      <c r="R49" s="80">
        <v>9</v>
      </c>
      <c r="S49" s="80">
        <v>7</v>
      </c>
      <c r="T49" s="80">
        <v>5</v>
      </c>
      <c r="U49" s="80">
        <v>6</v>
      </c>
      <c r="V49" s="80">
        <v>2</v>
      </c>
      <c r="W49" s="80"/>
      <c r="X49" s="80"/>
      <c r="Y49" s="80"/>
      <c r="Z49" s="80"/>
      <c r="AA49" s="80">
        <v>3</v>
      </c>
      <c r="AB49" s="80">
        <v>5</v>
      </c>
      <c r="AC49" s="80">
        <v>8</v>
      </c>
      <c r="AD49" s="80">
        <v>12</v>
      </c>
      <c r="AE49" s="80">
        <v>13</v>
      </c>
      <c r="AF49" s="80">
        <v>12</v>
      </c>
      <c r="AG49" s="80">
        <v>9</v>
      </c>
      <c r="AH49" s="80">
        <v>12</v>
      </c>
      <c r="AI49" s="80"/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</row>
    <row r="50" spans="1:96" x14ac:dyDescent="0.2">
      <c r="A50" s="78">
        <v>525</v>
      </c>
      <c r="B50" s="78"/>
      <c r="C50" s="73" t="s">
        <v>87</v>
      </c>
      <c r="D50" s="73">
        <v>77</v>
      </c>
      <c r="E50" s="73">
        <v>13</v>
      </c>
      <c r="F50" s="74" t="s">
        <v>130</v>
      </c>
      <c r="G50" s="74">
        <v>28</v>
      </c>
      <c r="H50" s="74">
        <v>32</v>
      </c>
      <c r="I50" s="74">
        <v>26</v>
      </c>
      <c r="J50" s="74">
        <v>23</v>
      </c>
      <c r="K50" s="74">
        <v>22</v>
      </c>
      <c r="L50" s="74">
        <v>28</v>
      </c>
      <c r="M50" s="74">
        <v>30</v>
      </c>
      <c r="N50" s="74">
        <v>17</v>
      </c>
      <c r="O50" s="74">
        <v>20</v>
      </c>
      <c r="P50" s="74">
        <v>9</v>
      </c>
      <c r="Q50" s="74">
        <v>6</v>
      </c>
      <c r="R50" s="74">
        <v>3</v>
      </c>
      <c r="S50" s="74">
        <v>4</v>
      </c>
      <c r="T50" s="74">
        <v>14</v>
      </c>
      <c r="U50" s="74">
        <v>20</v>
      </c>
      <c r="V50" s="74">
        <v>26</v>
      </c>
      <c r="W50" s="74">
        <v>29</v>
      </c>
      <c r="X50" s="74">
        <v>21</v>
      </c>
      <c r="Y50" s="74">
        <v>19</v>
      </c>
      <c r="Z50" s="74">
        <v>25</v>
      </c>
      <c r="AA50" s="74">
        <v>27</v>
      </c>
      <c r="AB50" s="74">
        <v>32</v>
      </c>
      <c r="AC50" s="74">
        <v>23</v>
      </c>
      <c r="AD50" s="74">
        <v>27</v>
      </c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</row>
    <row r="51" spans="1:96" x14ac:dyDescent="0.2">
      <c r="A51" s="78">
        <f t="shared" si="0"/>
        <v>525</v>
      </c>
      <c r="B51" s="78"/>
      <c r="C51" s="73" t="s">
        <v>87</v>
      </c>
      <c r="D51" s="73">
        <v>77</v>
      </c>
      <c r="E51" s="73">
        <v>13</v>
      </c>
      <c r="F51" s="77" t="s">
        <v>133</v>
      </c>
      <c r="G51" s="77">
        <v>12</v>
      </c>
      <c r="H51" s="77">
        <v>15</v>
      </c>
      <c r="I51" s="77">
        <v>12</v>
      </c>
      <c r="J51" s="77">
        <v>10</v>
      </c>
      <c r="K51" s="77">
        <v>10</v>
      </c>
      <c r="L51" s="77">
        <v>13</v>
      </c>
      <c r="M51" s="77">
        <v>15</v>
      </c>
      <c r="N51" s="77">
        <v>6</v>
      </c>
      <c r="O51" s="77">
        <v>8</v>
      </c>
      <c r="P51" s="77">
        <v>2</v>
      </c>
      <c r="Q51" s="77"/>
      <c r="R51" s="77"/>
      <c r="S51" s="77"/>
      <c r="T51" s="77">
        <v>5</v>
      </c>
      <c r="U51" s="77">
        <v>9</v>
      </c>
      <c r="V51" s="77">
        <v>12</v>
      </c>
      <c r="W51" s="77">
        <v>14</v>
      </c>
      <c r="X51" s="77">
        <v>9</v>
      </c>
      <c r="Y51" s="77">
        <v>9</v>
      </c>
      <c r="Z51" s="77">
        <v>12</v>
      </c>
      <c r="AA51" s="77">
        <v>13</v>
      </c>
      <c r="AB51" s="77">
        <v>15</v>
      </c>
      <c r="AC51" s="77">
        <v>9</v>
      </c>
      <c r="AD51" s="77">
        <v>10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</row>
    <row r="52" spans="1:96" x14ac:dyDescent="0.2">
      <c r="A52" s="78">
        <v>526</v>
      </c>
      <c r="B52" s="78"/>
      <c r="C52" s="73" t="s">
        <v>205</v>
      </c>
      <c r="D52" s="73">
        <v>77</v>
      </c>
      <c r="E52" s="73">
        <v>13</v>
      </c>
      <c r="F52" s="79" t="s">
        <v>130</v>
      </c>
      <c r="G52" s="80">
        <v>18</v>
      </c>
      <c r="H52" s="80">
        <v>31</v>
      </c>
      <c r="I52" s="80">
        <v>29</v>
      </c>
      <c r="J52" s="80">
        <v>27</v>
      </c>
      <c r="K52" s="80">
        <v>24</v>
      </c>
      <c r="L52" s="80">
        <v>28</v>
      </c>
      <c r="M52" s="80">
        <v>30</v>
      </c>
      <c r="N52" s="80">
        <v>31</v>
      </c>
      <c r="O52" s="80">
        <v>24</v>
      </c>
      <c r="P52" s="80">
        <v>16</v>
      </c>
      <c r="Q52" s="80">
        <v>13</v>
      </c>
      <c r="R52" s="80">
        <v>3</v>
      </c>
      <c r="S52" s="80">
        <v>5</v>
      </c>
      <c r="T52" s="80">
        <v>3</v>
      </c>
      <c r="U52" s="80">
        <v>22</v>
      </c>
      <c r="V52" s="80">
        <v>19</v>
      </c>
      <c r="W52" s="80">
        <v>26</v>
      </c>
      <c r="X52" s="80">
        <v>32</v>
      </c>
      <c r="Y52" s="80">
        <v>37</v>
      </c>
      <c r="Z52" s="80">
        <v>30</v>
      </c>
      <c r="AA52" s="80">
        <v>26</v>
      </c>
      <c r="AB52" s="80">
        <v>33</v>
      </c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</row>
    <row r="53" spans="1:96" x14ac:dyDescent="0.2">
      <c r="A53" s="78">
        <f t="shared" si="0"/>
        <v>526</v>
      </c>
      <c r="B53" s="78"/>
      <c r="C53" s="73" t="s">
        <v>205</v>
      </c>
      <c r="D53" s="73">
        <v>77</v>
      </c>
      <c r="E53" s="73">
        <v>13</v>
      </c>
      <c r="F53" s="80" t="s">
        <v>133</v>
      </c>
      <c r="G53" s="80">
        <v>5</v>
      </c>
      <c r="H53" s="80">
        <v>13</v>
      </c>
      <c r="I53" s="80">
        <v>12</v>
      </c>
      <c r="J53" s="80">
        <v>10</v>
      </c>
      <c r="K53" s="80">
        <v>5</v>
      </c>
      <c r="L53" s="80">
        <v>10</v>
      </c>
      <c r="M53" s="80">
        <v>12</v>
      </c>
      <c r="N53" s="80">
        <v>12</v>
      </c>
      <c r="O53" s="80">
        <v>13</v>
      </c>
      <c r="P53" s="80">
        <v>5</v>
      </c>
      <c r="Q53" s="80">
        <v>2</v>
      </c>
      <c r="R53" s="80"/>
      <c r="S53" s="80"/>
      <c r="T53" s="80"/>
      <c r="U53" s="80">
        <v>7</v>
      </c>
      <c r="V53" s="80">
        <v>5</v>
      </c>
      <c r="W53" s="80">
        <v>12</v>
      </c>
      <c r="X53" s="80">
        <v>14</v>
      </c>
      <c r="Y53" s="80">
        <v>17</v>
      </c>
      <c r="Z53" s="80">
        <v>12</v>
      </c>
      <c r="AA53" s="80">
        <v>11</v>
      </c>
      <c r="AB53" s="80">
        <v>12</v>
      </c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</row>
    <row r="54" spans="1:96" x14ac:dyDescent="0.2">
      <c r="A54" s="78">
        <v>537</v>
      </c>
      <c r="B54" s="78"/>
      <c r="C54" s="73" t="s">
        <v>205</v>
      </c>
      <c r="D54" s="73">
        <v>77</v>
      </c>
      <c r="E54" s="73">
        <v>14</v>
      </c>
      <c r="F54" s="74" t="s">
        <v>130</v>
      </c>
      <c r="G54" s="74">
        <v>20</v>
      </c>
      <c r="H54" s="74">
        <v>28</v>
      </c>
      <c r="I54" s="74">
        <v>28</v>
      </c>
      <c r="J54" s="74">
        <v>25</v>
      </c>
      <c r="K54" s="74">
        <v>23</v>
      </c>
      <c r="L54" s="74">
        <v>20</v>
      </c>
      <c r="M54" s="74">
        <v>25</v>
      </c>
      <c r="N54" s="74">
        <v>26</v>
      </c>
      <c r="O54" s="74">
        <v>20</v>
      </c>
      <c r="P54" s="74">
        <v>27</v>
      </c>
      <c r="Q54" s="74">
        <v>27</v>
      </c>
      <c r="R54" s="74">
        <v>23</v>
      </c>
      <c r="S54" s="74">
        <v>16</v>
      </c>
      <c r="T54" s="74">
        <v>26</v>
      </c>
      <c r="U54" s="74">
        <v>25</v>
      </c>
      <c r="V54" s="74">
        <v>15</v>
      </c>
      <c r="W54" s="74">
        <v>25</v>
      </c>
      <c r="X54" s="74">
        <v>27</v>
      </c>
      <c r="Y54" s="74">
        <v>25</v>
      </c>
      <c r="Z54" s="74">
        <v>19</v>
      </c>
      <c r="AA54" s="74">
        <v>17</v>
      </c>
      <c r="AB54" s="74">
        <v>20</v>
      </c>
      <c r="AC54" s="74">
        <v>17</v>
      </c>
      <c r="AD54" s="74">
        <v>15</v>
      </c>
      <c r="AE54" s="74">
        <v>15</v>
      </c>
      <c r="AF54" s="74">
        <v>11</v>
      </c>
      <c r="AG54" s="74">
        <v>5</v>
      </c>
      <c r="AH54" s="74">
        <v>4</v>
      </c>
      <c r="AI54" s="74">
        <v>5</v>
      </c>
      <c r="AJ54" s="74">
        <v>12</v>
      </c>
      <c r="AK54" s="74"/>
      <c r="AL54" s="74"/>
      <c r="AM54" s="74"/>
      <c r="AN54" s="74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</row>
    <row r="55" spans="1:96" x14ac:dyDescent="0.2">
      <c r="A55" s="78">
        <f t="shared" si="0"/>
        <v>537</v>
      </c>
      <c r="B55" s="78"/>
      <c r="C55" s="73" t="s">
        <v>205</v>
      </c>
      <c r="D55" s="73">
        <v>77</v>
      </c>
      <c r="E55" s="73">
        <v>14</v>
      </c>
      <c r="F55" s="77" t="s">
        <v>133</v>
      </c>
      <c r="G55" s="77">
        <v>8</v>
      </c>
      <c r="H55" s="77">
        <v>13</v>
      </c>
      <c r="I55" s="77">
        <v>13</v>
      </c>
      <c r="J55" s="77">
        <v>10</v>
      </c>
      <c r="K55" s="77">
        <v>9</v>
      </c>
      <c r="L55" s="77">
        <v>7</v>
      </c>
      <c r="M55" s="77">
        <v>11</v>
      </c>
      <c r="N55" s="77">
        <v>12</v>
      </c>
      <c r="O55" s="77">
        <v>10</v>
      </c>
      <c r="P55" s="77">
        <v>13</v>
      </c>
      <c r="Q55" s="77">
        <v>12</v>
      </c>
      <c r="R55" s="77">
        <v>11</v>
      </c>
      <c r="S55" s="77">
        <v>7</v>
      </c>
      <c r="T55" s="77">
        <v>13</v>
      </c>
      <c r="U55" s="77">
        <v>11</v>
      </c>
      <c r="V55" s="77">
        <v>10</v>
      </c>
      <c r="W55" s="77">
        <v>12</v>
      </c>
      <c r="X55" s="77">
        <v>13</v>
      </c>
      <c r="Y55" s="77">
        <v>12</v>
      </c>
      <c r="Z55" s="77">
        <v>10</v>
      </c>
      <c r="AA55" s="77">
        <v>7</v>
      </c>
      <c r="AB55" s="77">
        <v>8</v>
      </c>
      <c r="AC55" s="77">
        <v>6</v>
      </c>
      <c r="AD55" s="77">
        <v>5</v>
      </c>
      <c r="AE55" s="77">
        <v>5</v>
      </c>
      <c r="AF55" s="77">
        <v>3</v>
      </c>
      <c r="AG55" s="77"/>
      <c r="AH55" s="77"/>
      <c r="AI55" s="77"/>
      <c r="AJ55" s="77">
        <v>2</v>
      </c>
      <c r="AK55" s="77"/>
      <c r="AL55" s="77"/>
      <c r="AM55" s="77"/>
      <c r="AN55" s="77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</row>
    <row r="56" spans="1:96" x14ac:dyDescent="0.2">
      <c r="A56" s="78">
        <v>539</v>
      </c>
      <c r="B56" s="78"/>
      <c r="C56" s="73" t="s">
        <v>87</v>
      </c>
      <c r="D56" s="73">
        <v>77</v>
      </c>
      <c r="E56" s="73">
        <v>14</v>
      </c>
      <c r="F56" s="79" t="s">
        <v>130</v>
      </c>
      <c r="G56" s="80">
        <v>27</v>
      </c>
      <c r="H56" s="80">
        <v>34</v>
      </c>
      <c r="I56" s="80">
        <v>35</v>
      </c>
      <c r="J56" s="80">
        <v>31</v>
      </c>
      <c r="K56" s="80">
        <v>32</v>
      </c>
      <c r="L56" s="80">
        <v>32</v>
      </c>
      <c r="M56" s="80">
        <v>26</v>
      </c>
      <c r="N56" s="80">
        <v>26</v>
      </c>
      <c r="O56" s="80">
        <v>19</v>
      </c>
      <c r="P56" s="80">
        <v>12</v>
      </c>
      <c r="Q56" s="80">
        <v>4</v>
      </c>
      <c r="R56" s="80">
        <v>5</v>
      </c>
      <c r="S56" s="80">
        <v>19</v>
      </c>
      <c r="T56" s="80">
        <v>30</v>
      </c>
      <c r="U56" s="80">
        <v>32</v>
      </c>
      <c r="V56" s="80">
        <v>30</v>
      </c>
      <c r="W56" s="80">
        <v>38</v>
      </c>
      <c r="X56" s="80">
        <v>36</v>
      </c>
      <c r="Y56" s="80">
        <v>23</v>
      </c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</row>
    <row r="57" spans="1:96" x14ac:dyDescent="0.2">
      <c r="A57" s="78">
        <f t="shared" si="0"/>
        <v>539</v>
      </c>
      <c r="B57" s="78"/>
      <c r="C57" s="73" t="s">
        <v>87</v>
      </c>
      <c r="D57" s="73">
        <v>77</v>
      </c>
      <c r="E57" s="73">
        <v>14</v>
      </c>
      <c r="F57" s="80" t="s">
        <v>133</v>
      </c>
      <c r="G57" s="80">
        <v>11</v>
      </c>
      <c r="H57" s="80">
        <v>12</v>
      </c>
      <c r="I57" s="80">
        <v>18</v>
      </c>
      <c r="J57" s="80">
        <v>15</v>
      </c>
      <c r="K57" s="80">
        <v>12</v>
      </c>
      <c r="L57" s="80">
        <v>15</v>
      </c>
      <c r="M57" s="80">
        <v>12</v>
      </c>
      <c r="N57" s="80">
        <v>9</v>
      </c>
      <c r="O57" s="80">
        <v>7</v>
      </c>
      <c r="P57" s="80">
        <v>4</v>
      </c>
      <c r="Q57" s="80"/>
      <c r="R57" s="80"/>
      <c r="S57" s="80">
        <v>5</v>
      </c>
      <c r="T57" s="80">
        <v>15</v>
      </c>
      <c r="U57" s="80">
        <v>16</v>
      </c>
      <c r="V57" s="80">
        <v>13</v>
      </c>
      <c r="W57" s="80">
        <v>20</v>
      </c>
      <c r="X57" s="80">
        <v>17</v>
      </c>
      <c r="Y57" s="80">
        <v>7</v>
      </c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</row>
    <row r="58" spans="1:96" x14ac:dyDescent="0.2">
      <c r="A58" s="78">
        <v>541</v>
      </c>
      <c r="B58" s="78"/>
      <c r="C58" s="73" t="s">
        <v>205</v>
      </c>
      <c r="D58" s="73">
        <v>77</v>
      </c>
      <c r="E58" s="73">
        <v>15</v>
      </c>
      <c r="F58" s="74" t="s">
        <v>130</v>
      </c>
      <c r="G58" s="74">
        <v>29</v>
      </c>
      <c r="H58" s="74">
        <v>31</v>
      </c>
      <c r="I58" s="74">
        <v>30</v>
      </c>
      <c r="J58" s="74">
        <v>29</v>
      </c>
      <c r="K58" s="74">
        <v>31</v>
      </c>
      <c r="L58" s="74">
        <v>29</v>
      </c>
      <c r="M58" s="74">
        <v>31</v>
      </c>
      <c r="N58" s="74">
        <v>20</v>
      </c>
      <c r="O58" s="74">
        <v>29</v>
      </c>
      <c r="P58" s="74">
        <v>27</v>
      </c>
      <c r="Q58" s="74">
        <v>33</v>
      </c>
      <c r="R58" s="74">
        <v>27</v>
      </c>
      <c r="S58" s="74">
        <v>31</v>
      </c>
      <c r="T58" s="74">
        <v>29</v>
      </c>
      <c r="U58" s="74">
        <v>27</v>
      </c>
      <c r="V58" s="74">
        <v>31</v>
      </c>
      <c r="W58" s="74">
        <v>25</v>
      </c>
      <c r="X58" s="74">
        <v>31</v>
      </c>
      <c r="Y58" s="74">
        <v>31</v>
      </c>
      <c r="Z58" s="74">
        <v>30</v>
      </c>
      <c r="AA58" s="74">
        <v>29</v>
      </c>
      <c r="AB58" s="74">
        <v>27</v>
      </c>
      <c r="AC58" s="74">
        <v>24</v>
      </c>
      <c r="AD58" s="74">
        <v>31</v>
      </c>
      <c r="AE58" s="74">
        <v>16</v>
      </c>
      <c r="AF58" s="74">
        <v>21</v>
      </c>
      <c r="AG58" s="74">
        <v>14</v>
      </c>
      <c r="AH58" s="74">
        <v>5</v>
      </c>
      <c r="AI58" s="74">
        <v>8</v>
      </c>
      <c r="AJ58" s="74">
        <v>16</v>
      </c>
      <c r="AK58" s="74">
        <v>22</v>
      </c>
      <c r="AL58" s="74">
        <v>25</v>
      </c>
      <c r="AM58" s="74">
        <v>25</v>
      </c>
      <c r="AN58" s="74">
        <v>30</v>
      </c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</row>
    <row r="59" spans="1:96" x14ac:dyDescent="0.2">
      <c r="A59" s="78">
        <f t="shared" si="0"/>
        <v>541</v>
      </c>
      <c r="B59" s="78"/>
      <c r="C59" s="73" t="s">
        <v>205</v>
      </c>
      <c r="D59" s="73">
        <v>77</v>
      </c>
      <c r="E59" s="73">
        <v>15</v>
      </c>
      <c r="F59" s="77" t="s">
        <v>133</v>
      </c>
      <c r="G59" s="77">
        <v>14</v>
      </c>
      <c r="H59" s="77">
        <v>14</v>
      </c>
      <c r="I59" s="77">
        <v>13</v>
      </c>
      <c r="J59" s="77">
        <v>13</v>
      </c>
      <c r="K59" s="77">
        <v>13</v>
      </c>
      <c r="L59" s="77">
        <v>11</v>
      </c>
      <c r="M59" s="77">
        <v>14</v>
      </c>
      <c r="N59" s="77">
        <v>9</v>
      </c>
      <c r="O59" s="77">
        <v>13</v>
      </c>
      <c r="P59" s="77">
        <v>11</v>
      </c>
      <c r="Q59" s="77">
        <v>15</v>
      </c>
      <c r="R59" s="77">
        <v>12</v>
      </c>
      <c r="S59" s="77">
        <v>13</v>
      </c>
      <c r="T59" s="77">
        <v>12</v>
      </c>
      <c r="U59" s="77">
        <v>13</v>
      </c>
      <c r="V59" s="77">
        <v>13</v>
      </c>
      <c r="W59" s="77">
        <v>10</v>
      </c>
      <c r="X59" s="77">
        <v>13</v>
      </c>
      <c r="Y59" s="77">
        <v>14</v>
      </c>
      <c r="Z59" s="77">
        <v>13</v>
      </c>
      <c r="AA59" s="77">
        <v>13</v>
      </c>
      <c r="AB59" s="77">
        <v>13</v>
      </c>
      <c r="AC59" s="77">
        <v>10</v>
      </c>
      <c r="AD59" s="77">
        <v>13</v>
      </c>
      <c r="AE59" s="77">
        <v>5</v>
      </c>
      <c r="AF59" s="77">
        <v>7</v>
      </c>
      <c r="AG59" s="77">
        <v>5</v>
      </c>
      <c r="AH59" s="77"/>
      <c r="AI59" s="77"/>
      <c r="AJ59" s="77">
        <v>3</v>
      </c>
      <c r="AK59" s="77">
        <v>9</v>
      </c>
      <c r="AL59" s="77">
        <v>11</v>
      </c>
      <c r="AM59" s="77">
        <v>11</v>
      </c>
      <c r="AN59" s="77">
        <v>15</v>
      </c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</row>
    <row r="60" spans="1:96" x14ac:dyDescent="0.2">
      <c r="A60" s="78">
        <v>550</v>
      </c>
      <c r="B60" s="78"/>
      <c r="C60" s="73" t="s">
        <v>87</v>
      </c>
      <c r="D60" s="73">
        <v>77</v>
      </c>
      <c r="E60" s="73">
        <v>15</v>
      </c>
      <c r="F60" s="79" t="s">
        <v>130</v>
      </c>
      <c r="G60" s="79">
        <v>29</v>
      </c>
      <c r="H60" s="80">
        <v>19</v>
      </c>
      <c r="I60" s="80">
        <v>24</v>
      </c>
      <c r="J60" s="80">
        <v>31</v>
      </c>
      <c r="K60" s="80">
        <v>23</v>
      </c>
      <c r="L60" s="80">
        <v>24</v>
      </c>
      <c r="M60" s="80">
        <v>17</v>
      </c>
      <c r="N60" s="80">
        <v>27</v>
      </c>
      <c r="O60" s="80">
        <v>25</v>
      </c>
      <c r="P60" s="80">
        <v>27</v>
      </c>
      <c r="Q60" s="80">
        <v>17</v>
      </c>
      <c r="R60" s="80">
        <v>21</v>
      </c>
      <c r="S60" s="80">
        <v>9</v>
      </c>
      <c r="T60" s="80">
        <v>11</v>
      </c>
      <c r="U60" s="80">
        <v>5</v>
      </c>
      <c r="V60" s="80">
        <v>2</v>
      </c>
      <c r="W60" s="80">
        <v>5</v>
      </c>
      <c r="X60" s="80">
        <v>13</v>
      </c>
      <c r="Y60" s="80">
        <v>26</v>
      </c>
      <c r="Z60" s="80">
        <v>22</v>
      </c>
      <c r="AA60" s="80">
        <v>29</v>
      </c>
      <c r="AB60" s="80">
        <v>26</v>
      </c>
      <c r="AC60" s="80">
        <v>25</v>
      </c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</row>
    <row r="61" spans="1:96" x14ac:dyDescent="0.2">
      <c r="A61" s="83">
        <f t="shared" si="0"/>
        <v>550</v>
      </c>
      <c r="B61" s="83"/>
      <c r="C61" s="73" t="s">
        <v>87</v>
      </c>
      <c r="D61" s="73">
        <v>77</v>
      </c>
      <c r="E61" s="73">
        <v>15</v>
      </c>
      <c r="F61" s="80" t="s">
        <v>133</v>
      </c>
      <c r="G61" s="80">
        <v>11</v>
      </c>
      <c r="H61" s="80">
        <v>7</v>
      </c>
      <c r="I61" s="80">
        <v>10</v>
      </c>
      <c r="J61" s="80">
        <v>11</v>
      </c>
      <c r="K61" s="80">
        <v>7</v>
      </c>
      <c r="L61" s="80">
        <v>9</v>
      </c>
      <c r="M61" s="80">
        <v>5</v>
      </c>
      <c r="N61" s="80">
        <v>10</v>
      </c>
      <c r="O61" s="80">
        <v>8</v>
      </c>
      <c r="P61" s="80">
        <v>9</v>
      </c>
      <c r="Q61" s="80">
        <v>4</v>
      </c>
      <c r="R61" s="80">
        <v>6</v>
      </c>
      <c r="S61" s="80"/>
      <c r="T61" s="80"/>
      <c r="U61" s="80"/>
      <c r="V61" s="80"/>
      <c r="W61" s="80"/>
      <c r="X61" s="80">
        <v>2</v>
      </c>
      <c r="Y61" s="80">
        <v>10</v>
      </c>
      <c r="Z61" s="80">
        <v>7</v>
      </c>
      <c r="AA61" s="80">
        <v>11</v>
      </c>
      <c r="AB61" s="80">
        <v>11</v>
      </c>
      <c r="AC61" s="80">
        <v>8</v>
      </c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4"/>
  <sheetViews>
    <sheetView topLeftCell="A18" workbookViewId="0">
      <selection activeCell="F1" sqref="F1:F104"/>
    </sheetView>
  </sheetViews>
  <sheetFormatPr baseColWidth="10" defaultColWidth="8.83203125" defaultRowHeight="15" x14ac:dyDescent="0.2"/>
  <sheetData>
    <row r="1" spans="1:6" x14ac:dyDescent="0.2">
      <c r="A1" s="47">
        <v>403</v>
      </c>
      <c r="B1">
        <v>403</v>
      </c>
      <c r="C1">
        <v>3</v>
      </c>
      <c r="D1" t="s">
        <v>87</v>
      </c>
      <c r="E1">
        <v>1</v>
      </c>
      <c r="F1">
        <v>32</v>
      </c>
    </row>
    <row r="2" spans="1:6" x14ac:dyDescent="0.2">
      <c r="A2" s="47">
        <v>404</v>
      </c>
      <c r="B2">
        <v>404</v>
      </c>
      <c r="C2">
        <v>4</v>
      </c>
      <c r="D2" t="s">
        <v>121</v>
      </c>
      <c r="E2">
        <v>1</v>
      </c>
      <c r="F2">
        <v>32</v>
      </c>
    </row>
    <row r="3" spans="1:6" x14ac:dyDescent="0.2">
      <c r="A3" s="47">
        <v>406</v>
      </c>
      <c r="B3">
        <v>406</v>
      </c>
      <c r="C3">
        <v>6</v>
      </c>
      <c r="D3" t="s">
        <v>119</v>
      </c>
      <c r="E3">
        <v>1</v>
      </c>
      <c r="F3">
        <v>32</v>
      </c>
    </row>
    <row r="4" spans="1:6" x14ac:dyDescent="0.2">
      <c r="A4" s="47">
        <v>407</v>
      </c>
      <c r="B4">
        <v>407</v>
      </c>
      <c r="C4">
        <v>7</v>
      </c>
      <c r="D4" t="s">
        <v>87</v>
      </c>
      <c r="E4">
        <v>1</v>
      </c>
      <c r="F4">
        <v>50</v>
      </c>
    </row>
    <row r="5" spans="1:6" x14ac:dyDescent="0.2">
      <c r="A5" s="47">
        <v>408</v>
      </c>
      <c r="B5">
        <v>408</v>
      </c>
      <c r="C5">
        <v>8</v>
      </c>
      <c r="D5" t="s">
        <v>119</v>
      </c>
      <c r="E5">
        <v>1</v>
      </c>
      <c r="F5">
        <v>50</v>
      </c>
    </row>
    <row r="6" spans="1:6" x14ac:dyDescent="0.2">
      <c r="A6" s="47">
        <v>409</v>
      </c>
      <c r="B6">
        <v>409</v>
      </c>
      <c r="C6">
        <v>9</v>
      </c>
      <c r="D6" t="s">
        <v>87</v>
      </c>
      <c r="E6">
        <v>1</v>
      </c>
      <c r="F6">
        <v>77</v>
      </c>
    </row>
    <row r="7" spans="1:6" x14ac:dyDescent="0.2">
      <c r="A7" s="47">
        <v>410</v>
      </c>
      <c r="B7">
        <v>410</v>
      </c>
      <c r="C7">
        <v>10</v>
      </c>
      <c r="D7" t="s">
        <v>119</v>
      </c>
      <c r="E7">
        <v>1</v>
      </c>
      <c r="F7">
        <v>77</v>
      </c>
    </row>
    <row r="8" spans="1:6" x14ac:dyDescent="0.2">
      <c r="A8" s="47">
        <v>411</v>
      </c>
      <c r="B8">
        <v>411</v>
      </c>
      <c r="C8">
        <v>8</v>
      </c>
      <c r="D8" t="s">
        <v>119</v>
      </c>
      <c r="E8">
        <v>2</v>
      </c>
      <c r="F8">
        <v>50</v>
      </c>
    </row>
    <row r="9" spans="1:6" x14ac:dyDescent="0.2">
      <c r="A9" s="47">
        <v>414</v>
      </c>
      <c r="B9">
        <v>414</v>
      </c>
      <c r="C9">
        <v>10</v>
      </c>
      <c r="D9" t="s">
        <v>119</v>
      </c>
      <c r="E9">
        <v>2</v>
      </c>
      <c r="F9">
        <v>77</v>
      </c>
    </row>
    <row r="10" spans="1:6" x14ac:dyDescent="0.2">
      <c r="A10" s="47">
        <v>415</v>
      </c>
      <c r="B10">
        <v>415</v>
      </c>
      <c r="C10">
        <v>9</v>
      </c>
      <c r="D10" t="s">
        <v>87</v>
      </c>
      <c r="E10">
        <v>2</v>
      </c>
      <c r="F10">
        <v>77</v>
      </c>
    </row>
    <row r="11" spans="1:6" x14ac:dyDescent="0.2">
      <c r="A11" s="47">
        <v>417</v>
      </c>
      <c r="B11">
        <v>417</v>
      </c>
      <c r="C11">
        <v>4</v>
      </c>
      <c r="D11" t="s">
        <v>121</v>
      </c>
      <c r="E11">
        <v>2</v>
      </c>
      <c r="F11">
        <v>32</v>
      </c>
    </row>
    <row r="12" spans="1:6" x14ac:dyDescent="0.2">
      <c r="A12" s="47">
        <v>418</v>
      </c>
      <c r="B12">
        <v>418</v>
      </c>
      <c r="C12">
        <v>7</v>
      </c>
      <c r="D12" t="s">
        <v>87</v>
      </c>
      <c r="E12">
        <v>2</v>
      </c>
      <c r="F12">
        <v>50</v>
      </c>
    </row>
    <row r="13" spans="1:6" x14ac:dyDescent="0.2">
      <c r="A13" s="47">
        <v>419</v>
      </c>
      <c r="B13">
        <v>419</v>
      </c>
      <c r="C13">
        <v>3</v>
      </c>
      <c r="D13" t="s">
        <v>87</v>
      </c>
      <c r="E13">
        <v>2</v>
      </c>
      <c r="F13">
        <v>32</v>
      </c>
    </row>
    <row r="14" spans="1:6" x14ac:dyDescent="0.2">
      <c r="A14" s="47">
        <v>420</v>
      </c>
      <c r="B14">
        <v>420</v>
      </c>
      <c r="C14">
        <v>6</v>
      </c>
      <c r="D14" t="s">
        <v>119</v>
      </c>
      <c r="E14">
        <v>2</v>
      </c>
      <c r="F14">
        <v>32</v>
      </c>
    </row>
    <row r="15" spans="1:6" x14ac:dyDescent="0.2">
      <c r="A15" s="47">
        <v>421</v>
      </c>
      <c r="B15">
        <v>421</v>
      </c>
      <c r="C15">
        <v>5</v>
      </c>
      <c r="D15" t="s">
        <v>122</v>
      </c>
      <c r="E15">
        <v>3</v>
      </c>
      <c r="F15">
        <v>32</v>
      </c>
    </row>
    <row r="16" spans="1:6" x14ac:dyDescent="0.2">
      <c r="A16" s="47">
        <v>422</v>
      </c>
      <c r="B16">
        <v>422</v>
      </c>
      <c r="C16">
        <v>3</v>
      </c>
      <c r="D16" t="s">
        <v>87</v>
      </c>
      <c r="E16">
        <v>3</v>
      </c>
      <c r="F16">
        <v>32</v>
      </c>
    </row>
    <row r="17" spans="1:6" x14ac:dyDescent="0.2">
      <c r="A17" s="47">
        <v>423</v>
      </c>
      <c r="B17">
        <v>423</v>
      </c>
      <c r="C17">
        <v>9</v>
      </c>
      <c r="D17" t="s">
        <v>87</v>
      </c>
      <c r="E17">
        <v>3</v>
      </c>
      <c r="F17">
        <v>77</v>
      </c>
    </row>
    <row r="18" spans="1:6" x14ac:dyDescent="0.2">
      <c r="A18" s="47">
        <v>424</v>
      </c>
      <c r="B18">
        <v>424</v>
      </c>
      <c r="C18">
        <v>6</v>
      </c>
      <c r="D18" t="s">
        <v>119</v>
      </c>
      <c r="E18">
        <v>3</v>
      </c>
      <c r="F18">
        <v>32</v>
      </c>
    </row>
    <row r="19" spans="1:6" x14ac:dyDescent="0.2">
      <c r="A19" s="47">
        <v>426</v>
      </c>
      <c r="B19">
        <v>426</v>
      </c>
      <c r="C19">
        <v>4</v>
      </c>
      <c r="D19" t="s">
        <v>121</v>
      </c>
      <c r="E19">
        <v>3</v>
      </c>
      <c r="F19">
        <v>32</v>
      </c>
    </row>
    <row r="20" spans="1:6" x14ac:dyDescent="0.2">
      <c r="A20" s="47">
        <v>427</v>
      </c>
      <c r="B20">
        <v>427</v>
      </c>
      <c r="C20">
        <v>10</v>
      </c>
      <c r="D20" t="s">
        <v>119</v>
      </c>
      <c r="E20">
        <v>3</v>
      </c>
      <c r="F20">
        <v>77</v>
      </c>
    </row>
    <row r="21" spans="1:6" x14ac:dyDescent="0.2">
      <c r="A21" s="47">
        <v>429</v>
      </c>
      <c r="B21">
        <v>429</v>
      </c>
      <c r="C21">
        <v>8</v>
      </c>
      <c r="D21" t="s">
        <v>119</v>
      </c>
      <c r="E21">
        <v>3</v>
      </c>
      <c r="F21">
        <v>50</v>
      </c>
    </row>
    <row r="22" spans="1:6" x14ac:dyDescent="0.2">
      <c r="A22" s="47">
        <v>430</v>
      </c>
      <c r="B22">
        <v>430</v>
      </c>
      <c r="C22">
        <v>7</v>
      </c>
      <c r="D22" t="s">
        <v>87</v>
      </c>
      <c r="E22">
        <v>3</v>
      </c>
      <c r="F22">
        <v>50</v>
      </c>
    </row>
    <row r="23" spans="1:6" x14ac:dyDescent="0.2">
      <c r="A23" s="47">
        <v>431</v>
      </c>
      <c r="B23">
        <v>431</v>
      </c>
      <c r="C23">
        <v>8</v>
      </c>
      <c r="D23" t="s">
        <v>119</v>
      </c>
      <c r="E23">
        <v>4</v>
      </c>
      <c r="F23">
        <v>50</v>
      </c>
    </row>
    <row r="24" spans="1:6" x14ac:dyDescent="0.2">
      <c r="A24" s="47">
        <v>432</v>
      </c>
      <c r="B24">
        <v>432</v>
      </c>
      <c r="C24">
        <v>4</v>
      </c>
      <c r="D24" t="s">
        <v>121</v>
      </c>
      <c r="E24">
        <v>4</v>
      </c>
      <c r="F24">
        <v>32</v>
      </c>
    </row>
    <row r="25" spans="1:6" x14ac:dyDescent="0.2">
      <c r="A25" s="47">
        <v>433</v>
      </c>
      <c r="B25">
        <v>433</v>
      </c>
      <c r="C25">
        <v>3</v>
      </c>
      <c r="D25" t="s">
        <v>87</v>
      </c>
      <c r="E25">
        <v>4</v>
      </c>
      <c r="F25">
        <v>32</v>
      </c>
    </row>
    <row r="26" spans="1:6" x14ac:dyDescent="0.2">
      <c r="A26" s="47">
        <v>435</v>
      </c>
      <c r="B26">
        <v>435</v>
      </c>
      <c r="C26">
        <v>10</v>
      </c>
      <c r="D26" t="s">
        <v>119</v>
      </c>
      <c r="E26">
        <v>4</v>
      </c>
      <c r="F26">
        <v>77</v>
      </c>
    </row>
    <row r="27" spans="1:6" x14ac:dyDescent="0.2">
      <c r="A27" s="47">
        <v>436</v>
      </c>
      <c r="B27">
        <v>436</v>
      </c>
      <c r="C27">
        <v>6</v>
      </c>
      <c r="D27" t="s">
        <v>119</v>
      </c>
      <c r="E27">
        <v>4</v>
      </c>
      <c r="F27">
        <v>32</v>
      </c>
    </row>
    <row r="28" spans="1:6" x14ac:dyDescent="0.2">
      <c r="A28" s="47">
        <v>439</v>
      </c>
      <c r="B28">
        <v>439</v>
      </c>
      <c r="C28">
        <v>7</v>
      </c>
      <c r="D28" t="s">
        <v>87</v>
      </c>
      <c r="E28">
        <v>4</v>
      </c>
      <c r="F28">
        <v>50</v>
      </c>
    </row>
    <row r="29" spans="1:6" x14ac:dyDescent="0.2">
      <c r="A29" s="47">
        <v>440</v>
      </c>
      <c r="B29">
        <v>440</v>
      </c>
      <c r="C29">
        <v>9</v>
      </c>
      <c r="D29" t="s">
        <v>87</v>
      </c>
      <c r="E29">
        <v>4</v>
      </c>
      <c r="F29">
        <v>77</v>
      </c>
    </row>
    <row r="30" spans="1:6" x14ac:dyDescent="0.2">
      <c r="A30" s="47">
        <v>441</v>
      </c>
      <c r="B30">
        <v>441</v>
      </c>
      <c r="C30">
        <v>5</v>
      </c>
      <c r="D30" t="s">
        <v>122</v>
      </c>
      <c r="E30">
        <v>5</v>
      </c>
      <c r="F30">
        <v>32</v>
      </c>
    </row>
    <row r="31" spans="1:6" x14ac:dyDescent="0.2">
      <c r="A31" s="47">
        <v>442</v>
      </c>
      <c r="B31">
        <v>442</v>
      </c>
      <c r="C31">
        <v>10</v>
      </c>
      <c r="D31" t="s">
        <v>119</v>
      </c>
      <c r="E31">
        <v>5</v>
      </c>
      <c r="F31">
        <v>77</v>
      </c>
    </row>
    <row r="32" spans="1:6" x14ac:dyDescent="0.2">
      <c r="A32" s="47">
        <v>445</v>
      </c>
      <c r="B32">
        <v>445</v>
      </c>
      <c r="C32">
        <v>7</v>
      </c>
      <c r="D32" t="s">
        <v>87</v>
      </c>
      <c r="E32">
        <v>5</v>
      </c>
      <c r="F32">
        <v>50</v>
      </c>
    </row>
    <row r="33" spans="1:6" x14ac:dyDescent="0.2">
      <c r="A33" s="47">
        <v>446</v>
      </c>
      <c r="B33">
        <v>446</v>
      </c>
      <c r="C33">
        <v>8</v>
      </c>
      <c r="D33" t="s">
        <v>119</v>
      </c>
      <c r="E33">
        <v>5</v>
      </c>
      <c r="F33">
        <v>50</v>
      </c>
    </row>
    <row r="34" spans="1:6" x14ac:dyDescent="0.2">
      <c r="A34" s="47">
        <v>447</v>
      </c>
      <c r="B34">
        <v>447</v>
      </c>
      <c r="C34">
        <v>9</v>
      </c>
      <c r="D34" t="s">
        <v>87</v>
      </c>
      <c r="E34">
        <v>5</v>
      </c>
      <c r="F34">
        <v>77</v>
      </c>
    </row>
    <row r="35" spans="1:6" x14ac:dyDescent="0.2">
      <c r="A35" s="47">
        <v>448</v>
      </c>
      <c r="B35">
        <v>448</v>
      </c>
      <c r="C35">
        <v>6</v>
      </c>
      <c r="D35" t="s">
        <v>119</v>
      </c>
      <c r="E35">
        <v>5</v>
      </c>
      <c r="F35">
        <v>32</v>
      </c>
    </row>
    <row r="36" spans="1:6" x14ac:dyDescent="0.2">
      <c r="A36" s="47">
        <v>449</v>
      </c>
      <c r="B36">
        <v>449</v>
      </c>
      <c r="C36">
        <v>4</v>
      </c>
      <c r="D36" t="s">
        <v>121</v>
      </c>
      <c r="E36">
        <v>5</v>
      </c>
      <c r="F36">
        <v>32</v>
      </c>
    </row>
    <row r="37" spans="1:6" x14ac:dyDescent="0.2">
      <c r="A37" s="47">
        <v>450</v>
      </c>
      <c r="B37">
        <v>450</v>
      </c>
      <c r="C37">
        <v>3</v>
      </c>
      <c r="D37" t="s">
        <v>87</v>
      </c>
      <c r="E37">
        <v>5</v>
      </c>
      <c r="F37">
        <v>32</v>
      </c>
    </row>
    <row r="38" spans="1:6" x14ac:dyDescent="0.2">
      <c r="A38" s="47">
        <v>452</v>
      </c>
      <c r="B38">
        <v>452</v>
      </c>
      <c r="C38">
        <v>6</v>
      </c>
      <c r="D38" t="s">
        <v>119</v>
      </c>
      <c r="E38">
        <v>6</v>
      </c>
      <c r="F38">
        <v>32</v>
      </c>
    </row>
    <row r="39" spans="1:6" x14ac:dyDescent="0.2">
      <c r="A39" s="47">
        <v>455</v>
      </c>
      <c r="B39">
        <v>455</v>
      </c>
      <c r="C39">
        <v>5</v>
      </c>
      <c r="D39" t="s">
        <v>122</v>
      </c>
      <c r="E39">
        <v>6</v>
      </c>
      <c r="F39">
        <v>32</v>
      </c>
    </row>
    <row r="40" spans="1:6" x14ac:dyDescent="0.2">
      <c r="A40" s="47">
        <v>456</v>
      </c>
      <c r="B40">
        <v>456</v>
      </c>
      <c r="C40">
        <v>9</v>
      </c>
      <c r="D40" t="s">
        <v>87</v>
      </c>
      <c r="E40">
        <v>6</v>
      </c>
      <c r="F40">
        <v>77</v>
      </c>
    </row>
    <row r="41" spans="1:6" x14ac:dyDescent="0.2">
      <c r="A41" s="47">
        <v>457</v>
      </c>
      <c r="B41">
        <v>457</v>
      </c>
      <c r="C41">
        <v>10</v>
      </c>
      <c r="D41" t="s">
        <v>119</v>
      </c>
      <c r="E41">
        <v>6</v>
      </c>
      <c r="F41">
        <v>77</v>
      </c>
    </row>
    <row r="42" spans="1:6" x14ac:dyDescent="0.2">
      <c r="A42" s="47">
        <v>459</v>
      </c>
      <c r="B42">
        <v>459</v>
      </c>
      <c r="C42">
        <v>7</v>
      </c>
      <c r="D42" t="s">
        <v>87</v>
      </c>
      <c r="E42">
        <v>6</v>
      </c>
      <c r="F42">
        <v>50</v>
      </c>
    </row>
    <row r="43" spans="1:6" x14ac:dyDescent="0.2">
      <c r="A43" s="47">
        <v>462</v>
      </c>
      <c r="B43">
        <v>462</v>
      </c>
      <c r="C43">
        <v>3</v>
      </c>
      <c r="D43" t="s">
        <v>87</v>
      </c>
      <c r="E43">
        <v>7</v>
      </c>
      <c r="F43">
        <v>32</v>
      </c>
    </row>
    <row r="44" spans="1:6" x14ac:dyDescent="0.2">
      <c r="A44" s="47">
        <v>465</v>
      </c>
      <c r="B44">
        <v>465</v>
      </c>
      <c r="C44">
        <v>9</v>
      </c>
      <c r="D44" t="s">
        <v>87</v>
      </c>
      <c r="E44">
        <v>7</v>
      </c>
      <c r="F44">
        <v>77</v>
      </c>
    </row>
    <row r="45" spans="1:6" x14ac:dyDescent="0.2">
      <c r="A45" s="47">
        <v>466</v>
      </c>
      <c r="B45">
        <v>466</v>
      </c>
      <c r="C45">
        <v>10</v>
      </c>
      <c r="D45" t="s">
        <v>119</v>
      </c>
      <c r="E45">
        <v>7</v>
      </c>
      <c r="F45">
        <v>77</v>
      </c>
    </row>
    <row r="46" spans="1:6" x14ac:dyDescent="0.2">
      <c r="A46" s="47">
        <v>467</v>
      </c>
      <c r="B46">
        <v>467</v>
      </c>
      <c r="C46">
        <v>8</v>
      </c>
      <c r="D46" t="s">
        <v>119</v>
      </c>
      <c r="E46">
        <v>7</v>
      </c>
      <c r="F46">
        <v>50</v>
      </c>
    </row>
    <row r="47" spans="1:6" x14ac:dyDescent="0.2">
      <c r="A47" s="47">
        <v>468</v>
      </c>
      <c r="B47">
        <v>468</v>
      </c>
      <c r="C47">
        <v>5</v>
      </c>
      <c r="D47" t="s">
        <v>122</v>
      </c>
      <c r="E47">
        <v>7</v>
      </c>
      <c r="F47">
        <v>32</v>
      </c>
    </row>
    <row r="48" spans="1:6" x14ac:dyDescent="0.2">
      <c r="A48" s="47">
        <v>469</v>
      </c>
      <c r="B48">
        <v>469</v>
      </c>
      <c r="C48">
        <v>6</v>
      </c>
      <c r="D48" t="s">
        <v>119</v>
      </c>
      <c r="E48">
        <v>7</v>
      </c>
      <c r="F48">
        <v>32</v>
      </c>
    </row>
    <row r="49" spans="1:6" x14ac:dyDescent="0.2">
      <c r="A49" s="47">
        <v>471</v>
      </c>
      <c r="B49">
        <v>471</v>
      </c>
      <c r="C49">
        <v>10</v>
      </c>
      <c r="D49" t="s">
        <v>119</v>
      </c>
      <c r="E49">
        <v>8</v>
      </c>
      <c r="F49">
        <v>77</v>
      </c>
    </row>
    <row r="50" spans="1:6" x14ac:dyDescent="0.2">
      <c r="A50" s="47">
        <v>473</v>
      </c>
      <c r="B50">
        <v>473</v>
      </c>
      <c r="C50">
        <v>5</v>
      </c>
      <c r="D50" t="s">
        <v>122</v>
      </c>
      <c r="E50">
        <v>8</v>
      </c>
      <c r="F50">
        <v>32</v>
      </c>
    </row>
    <row r="51" spans="1:6" x14ac:dyDescent="0.2">
      <c r="A51" s="47">
        <v>474</v>
      </c>
      <c r="B51">
        <v>474</v>
      </c>
      <c r="C51">
        <v>4</v>
      </c>
      <c r="D51" t="s">
        <v>121</v>
      </c>
      <c r="E51">
        <v>8</v>
      </c>
      <c r="F51">
        <v>32</v>
      </c>
    </row>
    <row r="52" spans="1:6" x14ac:dyDescent="0.2">
      <c r="A52" s="47">
        <v>475</v>
      </c>
      <c r="B52">
        <v>475</v>
      </c>
      <c r="C52">
        <v>7</v>
      </c>
      <c r="D52" t="s">
        <v>87</v>
      </c>
      <c r="E52">
        <v>8</v>
      </c>
      <c r="F52">
        <v>50</v>
      </c>
    </row>
    <row r="53" spans="1:6" x14ac:dyDescent="0.2">
      <c r="A53" s="47">
        <v>476</v>
      </c>
      <c r="B53">
        <v>476</v>
      </c>
      <c r="C53">
        <v>8</v>
      </c>
      <c r="D53" t="s">
        <v>119</v>
      </c>
      <c r="E53">
        <v>8</v>
      </c>
      <c r="F53">
        <v>50</v>
      </c>
    </row>
    <row r="54" spans="1:6" x14ac:dyDescent="0.2">
      <c r="A54" s="47">
        <v>478</v>
      </c>
      <c r="B54">
        <v>478</v>
      </c>
      <c r="C54">
        <v>6</v>
      </c>
      <c r="D54" t="s">
        <v>119</v>
      </c>
      <c r="E54">
        <v>8</v>
      </c>
      <c r="F54">
        <v>32</v>
      </c>
    </row>
    <row r="55" spans="1:6" x14ac:dyDescent="0.2">
      <c r="A55" s="47">
        <v>480</v>
      </c>
      <c r="B55">
        <v>480</v>
      </c>
      <c r="C55">
        <v>9</v>
      </c>
      <c r="D55" t="s">
        <v>87</v>
      </c>
      <c r="E55">
        <v>8</v>
      </c>
      <c r="F55">
        <v>77</v>
      </c>
    </row>
    <row r="56" spans="1:6" x14ac:dyDescent="0.2">
      <c r="A56" s="47">
        <v>482</v>
      </c>
      <c r="B56">
        <v>482</v>
      </c>
      <c r="C56">
        <v>4</v>
      </c>
      <c r="D56" t="s">
        <v>121</v>
      </c>
      <c r="E56">
        <v>9</v>
      </c>
      <c r="F56">
        <v>32</v>
      </c>
    </row>
    <row r="57" spans="1:6" x14ac:dyDescent="0.2">
      <c r="A57" s="47">
        <v>484</v>
      </c>
      <c r="B57">
        <v>484</v>
      </c>
      <c r="C57">
        <v>7</v>
      </c>
      <c r="D57" t="s">
        <v>87</v>
      </c>
      <c r="E57">
        <v>9</v>
      </c>
      <c r="F57">
        <v>50</v>
      </c>
    </row>
    <row r="58" spans="1:6" x14ac:dyDescent="0.2">
      <c r="A58" s="47">
        <v>485</v>
      </c>
      <c r="B58">
        <v>485</v>
      </c>
      <c r="C58">
        <v>10</v>
      </c>
      <c r="D58" t="s">
        <v>119</v>
      </c>
      <c r="E58">
        <v>9</v>
      </c>
      <c r="F58">
        <v>77</v>
      </c>
    </row>
    <row r="59" spans="1:6" x14ac:dyDescent="0.2">
      <c r="A59" s="47">
        <v>486</v>
      </c>
      <c r="B59">
        <v>486</v>
      </c>
      <c r="C59">
        <v>3</v>
      </c>
      <c r="D59" t="s">
        <v>87</v>
      </c>
      <c r="E59">
        <v>9</v>
      </c>
      <c r="F59">
        <v>32</v>
      </c>
    </row>
    <row r="60" spans="1:6" x14ac:dyDescent="0.2">
      <c r="A60" s="47">
        <v>487</v>
      </c>
      <c r="B60">
        <v>487</v>
      </c>
      <c r="C60">
        <v>8</v>
      </c>
      <c r="D60" t="s">
        <v>119</v>
      </c>
      <c r="E60">
        <v>9</v>
      </c>
      <c r="F60">
        <v>50</v>
      </c>
    </row>
    <row r="61" spans="1:6" x14ac:dyDescent="0.2">
      <c r="A61" s="47">
        <v>488</v>
      </c>
      <c r="B61">
        <v>488</v>
      </c>
      <c r="C61">
        <v>5</v>
      </c>
      <c r="D61" t="s">
        <v>122</v>
      </c>
      <c r="E61">
        <v>9</v>
      </c>
      <c r="F61">
        <v>32</v>
      </c>
    </row>
    <row r="62" spans="1:6" x14ac:dyDescent="0.2">
      <c r="A62" s="47">
        <v>489</v>
      </c>
      <c r="B62">
        <v>489</v>
      </c>
      <c r="C62">
        <v>9</v>
      </c>
      <c r="D62" t="s">
        <v>87</v>
      </c>
      <c r="E62">
        <v>9</v>
      </c>
      <c r="F62">
        <v>77</v>
      </c>
    </row>
    <row r="63" spans="1:6" x14ac:dyDescent="0.2">
      <c r="A63" s="47">
        <v>490</v>
      </c>
      <c r="B63">
        <v>490</v>
      </c>
      <c r="C63">
        <v>6</v>
      </c>
      <c r="D63" t="s">
        <v>119</v>
      </c>
      <c r="E63">
        <v>9</v>
      </c>
      <c r="F63">
        <v>32</v>
      </c>
    </row>
    <row r="64" spans="1:6" x14ac:dyDescent="0.2">
      <c r="A64" s="47">
        <v>491</v>
      </c>
      <c r="B64">
        <v>491</v>
      </c>
      <c r="C64">
        <v>9</v>
      </c>
      <c r="D64" t="s">
        <v>87</v>
      </c>
      <c r="E64">
        <v>10</v>
      </c>
      <c r="F64">
        <v>77</v>
      </c>
    </row>
    <row r="65" spans="1:6" x14ac:dyDescent="0.2">
      <c r="A65" s="47">
        <v>492</v>
      </c>
      <c r="B65">
        <v>492</v>
      </c>
      <c r="C65">
        <v>6</v>
      </c>
      <c r="D65" t="s">
        <v>119</v>
      </c>
      <c r="E65">
        <v>10</v>
      </c>
      <c r="F65">
        <v>32</v>
      </c>
    </row>
    <row r="66" spans="1:6" x14ac:dyDescent="0.2">
      <c r="A66" s="47">
        <v>493</v>
      </c>
      <c r="B66">
        <v>493</v>
      </c>
      <c r="C66">
        <v>4</v>
      </c>
      <c r="D66" t="s">
        <v>121</v>
      </c>
      <c r="E66">
        <v>10</v>
      </c>
      <c r="F66">
        <v>32</v>
      </c>
    </row>
    <row r="67" spans="1:6" x14ac:dyDescent="0.2">
      <c r="A67" s="47">
        <v>494</v>
      </c>
      <c r="B67">
        <v>494</v>
      </c>
      <c r="C67">
        <v>3</v>
      </c>
      <c r="D67" t="s">
        <v>87</v>
      </c>
      <c r="E67">
        <v>10</v>
      </c>
      <c r="F67">
        <v>32</v>
      </c>
    </row>
    <row r="68" spans="1:6" x14ac:dyDescent="0.2">
      <c r="A68" s="47">
        <v>495</v>
      </c>
      <c r="B68">
        <v>495</v>
      </c>
      <c r="C68">
        <v>8</v>
      </c>
      <c r="D68" t="s">
        <v>119</v>
      </c>
      <c r="E68">
        <v>10</v>
      </c>
      <c r="F68">
        <v>50</v>
      </c>
    </row>
    <row r="69" spans="1:6" x14ac:dyDescent="0.2">
      <c r="A69" s="47">
        <v>496</v>
      </c>
      <c r="B69">
        <v>496</v>
      </c>
      <c r="C69">
        <v>7</v>
      </c>
      <c r="D69" t="s">
        <v>87</v>
      </c>
      <c r="E69">
        <v>10</v>
      </c>
      <c r="F69">
        <v>50</v>
      </c>
    </row>
    <row r="70" spans="1:6" x14ac:dyDescent="0.2">
      <c r="A70" s="47">
        <v>499</v>
      </c>
      <c r="B70">
        <v>499</v>
      </c>
      <c r="C70">
        <v>10</v>
      </c>
      <c r="D70" t="s">
        <v>119</v>
      </c>
      <c r="E70">
        <v>10</v>
      </c>
      <c r="F70">
        <v>77</v>
      </c>
    </row>
    <row r="71" spans="1:6" x14ac:dyDescent="0.2">
      <c r="A71" s="47">
        <v>500</v>
      </c>
      <c r="B71">
        <v>500</v>
      </c>
      <c r="C71">
        <v>5</v>
      </c>
      <c r="D71" t="s">
        <v>122</v>
      </c>
      <c r="E71">
        <v>10</v>
      </c>
      <c r="F71">
        <v>32</v>
      </c>
    </row>
    <row r="72" spans="1:6" x14ac:dyDescent="0.2">
      <c r="A72" s="47">
        <v>501</v>
      </c>
      <c r="B72">
        <v>501</v>
      </c>
      <c r="C72">
        <v>8</v>
      </c>
      <c r="D72" t="s">
        <v>119</v>
      </c>
      <c r="E72">
        <v>11</v>
      </c>
      <c r="F72">
        <v>50</v>
      </c>
    </row>
    <row r="73" spans="1:6" x14ac:dyDescent="0.2">
      <c r="A73" s="47">
        <v>502</v>
      </c>
      <c r="B73">
        <v>502</v>
      </c>
      <c r="C73">
        <v>7</v>
      </c>
      <c r="D73" t="s">
        <v>87</v>
      </c>
      <c r="E73">
        <v>11</v>
      </c>
      <c r="F73">
        <v>50</v>
      </c>
    </row>
    <row r="74" spans="1:6" x14ac:dyDescent="0.2">
      <c r="A74" s="47">
        <v>503</v>
      </c>
      <c r="B74">
        <v>503</v>
      </c>
      <c r="C74">
        <v>3</v>
      </c>
      <c r="D74" t="s">
        <v>87</v>
      </c>
      <c r="E74">
        <v>11</v>
      </c>
      <c r="F74">
        <v>32</v>
      </c>
    </row>
    <row r="75" spans="1:6" x14ac:dyDescent="0.2">
      <c r="A75" s="47">
        <v>505</v>
      </c>
      <c r="B75">
        <v>505</v>
      </c>
      <c r="C75">
        <v>4</v>
      </c>
      <c r="D75" t="s">
        <v>121</v>
      </c>
      <c r="E75">
        <v>11</v>
      </c>
      <c r="F75">
        <v>32</v>
      </c>
    </row>
    <row r="76" spans="1:6" x14ac:dyDescent="0.2">
      <c r="A76" s="47">
        <v>506</v>
      </c>
      <c r="B76">
        <v>506</v>
      </c>
      <c r="C76">
        <v>9</v>
      </c>
      <c r="D76" t="s">
        <v>87</v>
      </c>
      <c r="E76">
        <v>11</v>
      </c>
      <c r="F76">
        <v>77</v>
      </c>
    </row>
    <row r="77" spans="1:6" x14ac:dyDescent="0.2">
      <c r="A77" s="47">
        <v>508</v>
      </c>
      <c r="B77">
        <v>508</v>
      </c>
      <c r="C77">
        <v>10</v>
      </c>
      <c r="D77" t="s">
        <v>119</v>
      </c>
      <c r="E77">
        <v>11</v>
      </c>
      <c r="F77">
        <v>77</v>
      </c>
    </row>
    <row r="78" spans="1:6" x14ac:dyDescent="0.2">
      <c r="A78" s="47">
        <v>509</v>
      </c>
      <c r="B78">
        <v>509</v>
      </c>
      <c r="C78">
        <v>5</v>
      </c>
      <c r="D78" t="s">
        <v>122</v>
      </c>
      <c r="E78">
        <v>11</v>
      </c>
      <c r="F78">
        <v>32</v>
      </c>
    </row>
    <row r="79" spans="1:6" x14ac:dyDescent="0.2">
      <c r="A79" s="47">
        <v>511</v>
      </c>
      <c r="B79">
        <v>511</v>
      </c>
      <c r="C79">
        <v>4</v>
      </c>
      <c r="D79" t="s">
        <v>121</v>
      </c>
      <c r="E79">
        <v>12</v>
      </c>
      <c r="F79">
        <v>32</v>
      </c>
    </row>
    <row r="80" spans="1:6" x14ac:dyDescent="0.2">
      <c r="A80" s="47">
        <v>512</v>
      </c>
      <c r="B80">
        <v>512</v>
      </c>
      <c r="C80">
        <v>5</v>
      </c>
      <c r="D80" t="s">
        <v>122</v>
      </c>
      <c r="E80">
        <v>12</v>
      </c>
      <c r="F80">
        <v>32</v>
      </c>
    </row>
    <row r="81" spans="1:6" x14ac:dyDescent="0.2">
      <c r="A81" s="47">
        <v>513</v>
      </c>
      <c r="B81">
        <v>513</v>
      </c>
      <c r="C81">
        <v>9</v>
      </c>
      <c r="D81" t="s">
        <v>87</v>
      </c>
      <c r="E81">
        <v>12</v>
      </c>
      <c r="F81">
        <v>77</v>
      </c>
    </row>
    <row r="82" spans="1:6" x14ac:dyDescent="0.2">
      <c r="A82" s="47">
        <v>514</v>
      </c>
      <c r="B82">
        <v>514</v>
      </c>
      <c r="C82">
        <v>3</v>
      </c>
      <c r="D82" t="s">
        <v>87</v>
      </c>
      <c r="E82">
        <v>12</v>
      </c>
      <c r="F82">
        <v>32</v>
      </c>
    </row>
    <row r="83" spans="1:6" x14ac:dyDescent="0.2">
      <c r="A83" s="47">
        <v>515</v>
      </c>
      <c r="B83">
        <v>515</v>
      </c>
      <c r="C83">
        <v>10</v>
      </c>
      <c r="D83" t="s">
        <v>119</v>
      </c>
      <c r="E83">
        <v>12</v>
      </c>
      <c r="F83">
        <v>77</v>
      </c>
    </row>
    <row r="84" spans="1:6" x14ac:dyDescent="0.2">
      <c r="A84" s="47">
        <v>518</v>
      </c>
      <c r="B84">
        <v>518</v>
      </c>
      <c r="C84">
        <v>6</v>
      </c>
      <c r="D84" t="s">
        <v>119</v>
      </c>
      <c r="E84">
        <v>12</v>
      </c>
      <c r="F84">
        <v>32</v>
      </c>
    </row>
    <row r="85" spans="1:6" x14ac:dyDescent="0.2">
      <c r="A85" s="47">
        <v>519</v>
      </c>
      <c r="B85">
        <v>519</v>
      </c>
      <c r="C85">
        <v>8</v>
      </c>
      <c r="D85" t="s">
        <v>119</v>
      </c>
      <c r="E85">
        <v>12</v>
      </c>
      <c r="F85">
        <v>50</v>
      </c>
    </row>
    <row r="86" spans="1:6" x14ac:dyDescent="0.2">
      <c r="A86" s="47">
        <v>520</v>
      </c>
      <c r="B86">
        <v>520</v>
      </c>
      <c r="C86">
        <v>7</v>
      </c>
      <c r="D86" t="s">
        <v>87</v>
      </c>
      <c r="E86">
        <v>12</v>
      </c>
      <c r="F86">
        <v>50</v>
      </c>
    </row>
    <row r="87" spans="1:6" x14ac:dyDescent="0.2">
      <c r="A87" s="47">
        <v>522</v>
      </c>
      <c r="B87">
        <v>522</v>
      </c>
      <c r="C87">
        <v>3</v>
      </c>
      <c r="D87" t="s">
        <v>87</v>
      </c>
      <c r="E87">
        <v>13</v>
      </c>
      <c r="F87">
        <v>32</v>
      </c>
    </row>
    <row r="88" spans="1:6" x14ac:dyDescent="0.2">
      <c r="A88" s="47">
        <v>523</v>
      </c>
      <c r="B88">
        <v>523</v>
      </c>
      <c r="C88">
        <v>7</v>
      </c>
      <c r="D88" t="s">
        <v>87</v>
      </c>
      <c r="E88">
        <v>13</v>
      </c>
      <c r="F88">
        <v>50</v>
      </c>
    </row>
    <row r="89" spans="1:6" x14ac:dyDescent="0.2">
      <c r="A89" s="47">
        <v>524</v>
      </c>
      <c r="B89">
        <v>524</v>
      </c>
      <c r="C89">
        <v>4</v>
      </c>
      <c r="D89" t="s">
        <v>121</v>
      </c>
      <c r="E89">
        <v>13</v>
      </c>
      <c r="F89">
        <v>32</v>
      </c>
    </row>
    <row r="90" spans="1:6" x14ac:dyDescent="0.2">
      <c r="A90" s="47">
        <v>525</v>
      </c>
      <c r="B90">
        <v>525</v>
      </c>
      <c r="C90">
        <v>9</v>
      </c>
      <c r="D90" t="s">
        <v>87</v>
      </c>
      <c r="E90">
        <v>13</v>
      </c>
      <c r="F90">
        <v>77</v>
      </c>
    </row>
    <row r="91" spans="1:6" x14ac:dyDescent="0.2">
      <c r="A91" s="47">
        <v>526</v>
      </c>
      <c r="B91">
        <v>526</v>
      </c>
      <c r="C91">
        <v>10</v>
      </c>
      <c r="D91" t="s">
        <v>119</v>
      </c>
      <c r="E91">
        <v>13</v>
      </c>
      <c r="F91">
        <v>77</v>
      </c>
    </row>
    <row r="92" spans="1:6" x14ac:dyDescent="0.2">
      <c r="A92" s="47">
        <v>530</v>
      </c>
      <c r="B92">
        <v>530</v>
      </c>
      <c r="C92">
        <v>8</v>
      </c>
      <c r="D92" t="s">
        <v>119</v>
      </c>
      <c r="E92">
        <v>13</v>
      </c>
      <c r="F92">
        <v>50</v>
      </c>
    </row>
    <row r="93" spans="1:6" x14ac:dyDescent="0.2">
      <c r="A93" s="47">
        <v>532</v>
      </c>
      <c r="B93">
        <v>532</v>
      </c>
      <c r="C93">
        <v>4</v>
      </c>
      <c r="D93" t="s">
        <v>121</v>
      </c>
      <c r="E93">
        <v>14</v>
      </c>
      <c r="F93">
        <v>32</v>
      </c>
    </row>
    <row r="94" spans="1:6" x14ac:dyDescent="0.2">
      <c r="A94" s="47">
        <v>536</v>
      </c>
      <c r="B94">
        <v>536</v>
      </c>
      <c r="C94">
        <v>6</v>
      </c>
      <c r="D94" t="s">
        <v>119</v>
      </c>
      <c r="E94">
        <v>14</v>
      </c>
      <c r="F94">
        <v>32</v>
      </c>
    </row>
    <row r="95" spans="1:6" x14ac:dyDescent="0.2">
      <c r="A95" s="47">
        <v>537</v>
      </c>
      <c r="B95">
        <v>537</v>
      </c>
      <c r="C95">
        <v>10</v>
      </c>
      <c r="D95" t="s">
        <v>119</v>
      </c>
      <c r="E95">
        <v>14</v>
      </c>
      <c r="F95">
        <v>77</v>
      </c>
    </row>
    <row r="96" spans="1:6" x14ac:dyDescent="0.2">
      <c r="A96" s="47">
        <v>538</v>
      </c>
      <c r="B96">
        <v>538</v>
      </c>
      <c r="C96">
        <v>7</v>
      </c>
      <c r="D96" t="s">
        <v>87</v>
      </c>
      <c r="E96">
        <v>14</v>
      </c>
      <c r="F96">
        <v>50</v>
      </c>
    </row>
    <row r="97" spans="1:6" x14ac:dyDescent="0.2">
      <c r="A97" s="47">
        <v>539</v>
      </c>
      <c r="B97">
        <v>539</v>
      </c>
      <c r="C97">
        <v>9</v>
      </c>
      <c r="D97" t="s">
        <v>87</v>
      </c>
      <c r="E97">
        <v>14</v>
      </c>
      <c r="F97">
        <v>77</v>
      </c>
    </row>
    <row r="98" spans="1:6" x14ac:dyDescent="0.2">
      <c r="A98" s="47">
        <v>540</v>
      </c>
      <c r="B98">
        <v>540</v>
      </c>
      <c r="C98">
        <v>5</v>
      </c>
      <c r="D98" t="s">
        <v>122</v>
      </c>
      <c r="E98">
        <v>14</v>
      </c>
      <c r="F98">
        <v>32</v>
      </c>
    </row>
    <row r="99" spans="1:6" x14ac:dyDescent="0.2">
      <c r="A99" s="47">
        <v>541</v>
      </c>
      <c r="B99">
        <v>541</v>
      </c>
      <c r="C99">
        <v>10</v>
      </c>
      <c r="D99" t="s">
        <v>119</v>
      </c>
      <c r="E99">
        <v>15</v>
      </c>
      <c r="F99">
        <v>77</v>
      </c>
    </row>
    <row r="100" spans="1:6" x14ac:dyDescent="0.2">
      <c r="A100" s="47">
        <v>543</v>
      </c>
      <c r="B100">
        <v>543</v>
      </c>
      <c r="C100">
        <v>5</v>
      </c>
      <c r="D100" t="s">
        <v>122</v>
      </c>
      <c r="E100">
        <v>15</v>
      </c>
      <c r="F100">
        <v>32</v>
      </c>
    </row>
    <row r="101" spans="1:6" x14ac:dyDescent="0.2">
      <c r="A101" s="47">
        <v>545</v>
      </c>
      <c r="B101">
        <v>545</v>
      </c>
      <c r="C101">
        <v>4</v>
      </c>
      <c r="D101" t="s">
        <v>121</v>
      </c>
      <c r="E101">
        <v>15</v>
      </c>
      <c r="F101">
        <v>32</v>
      </c>
    </row>
    <row r="102" spans="1:6" x14ac:dyDescent="0.2">
      <c r="A102" s="47">
        <v>546</v>
      </c>
      <c r="B102">
        <v>546</v>
      </c>
      <c r="C102">
        <v>7</v>
      </c>
      <c r="D102" t="s">
        <v>87</v>
      </c>
      <c r="E102">
        <v>15</v>
      </c>
      <c r="F102">
        <v>50</v>
      </c>
    </row>
    <row r="103" spans="1:6" x14ac:dyDescent="0.2">
      <c r="A103" s="47">
        <v>547</v>
      </c>
      <c r="B103">
        <v>547</v>
      </c>
      <c r="C103">
        <v>8</v>
      </c>
      <c r="D103" t="s">
        <v>119</v>
      </c>
      <c r="E103">
        <v>15</v>
      </c>
      <c r="F103">
        <v>50</v>
      </c>
    </row>
    <row r="104" spans="1:6" x14ac:dyDescent="0.2">
      <c r="A104" s="47">
        <v>550</v>
      </c>
      <c r="B104">
        <v>550</v>
      </c>
      <c r="C104">
        <v>9</v>
      </c>
      <c r="D104" t="s">
        <v>87</v>
      </c>
      <c r="E104">
        <v>15</v>
      </c>
      <c r="F104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1"/>
  <sheetViews>
    <sheetView tabSelected="1" zoomScale="90" zoomScaleNormal="90" workbookViewId="0">
      <pane xSplit="6" ySplit="1" topLeftCell="G255" activePane="bottomRight" state="frozen"/>
      <selection pane="topRight" activeCell="G1" sqref="G1"/>
      <selection pane="bottomLeft" activeCell="A2" sqref="A2"/>
      <selection pane="bottomRight" activeCell="K254" sqref="K254"/>
    </sheetView>
  </sheetViews>
  <sheetFormatPr baseColWidth="10" defaultColWidth="8.83203125" defaultRowHeight="15" x14ac:dyDescent="0.2"/>
  <cols>
    <col min="1" max="1" width="8.1640625" bestFit="1" customWidth="1"/>
    <col min="2" max="2" width="4" bestFit="1" customWidth="1"/>
    <col min="3" max="3" width="6.6640625" bestFit="1" customWidth="1"/>
    <col min="4" max="4" width="4.83203125" bestFit="1" customWidth="1"/>
    <col min="5" max="5" width="14.83203125" bestFit="1" customWidth="1"/>
    <col min="6" max="6" width="4.6640625" style="84" bestFit="1" customWidth="1"/>
    <col min="7" max="7" width="4.6640625" bestFit="1" customWidth="1"/>
    <col min="8" max="8" width="10.6640625" bestFit="1" customWidth="1"/>
    <col min="9" max="9" width="7.6640625" bestFit="1" customWidth="1"/>
    <col min="10" max="10" width="9.33203125" bestFit="1" customWidth="1"/>
    <col min="11" max="11" width="8.1640625" bestFit="1" customWidth="1"/>
    <col min="12" max="13" width="6.6640625" bestFit="1" customWidth="1"/>
    <col min="14" max="14" width="11.6640625" bestFit="1" customWidth="1"/>
    <col min="15" max="15" width="7.6640625" bestFit="1" customWidth="1"/>
    <col min="16" max="16" width="9.6640625" bestFit="1" customWidth="1"/>
    <col min="17" max="17" width="8.83203125" bestFit="1" customWidth="1"/>
    <col min="18" max="18" width="10.6640625" bestFit="1" customWidth="1"/>
  </cols>
  <sheetData>
    <row r="1" spans="1:20" x14ac:dyDescent="0.2">
      <c r="A1" s="93" t="s">
        <v>210</v>
      </c>
      <c r="B1" s="93" t="s">
        <v>81</v>
      </c>
      <c r="C1" s="93" t="s">
        <v>246</v>
      </c>
      <c r="D1" s="93" t="s">
        <v>209</v>
      </c>
      <c r="E1" s="93" t="s">
        <v>124</v>
      </c>
      <c r="F1" s="93" t="s">
        <v>125</v>
      </c>
      <c r="G1" s="93" t="s">
        <v>211</v>
      </c>
      <c r="H1" s="93" t="s">
        <v>162</v>
      </c>
      <c r="I1" s="93" t="s">
        <v>163</v>
      </c>
      <c r="J1" s="93" t="s">
        <v>135</v>
      </c>
      <c r="K1" s="93" t="s">
        <v>136</v>
      </c>
      <c r="L1" s="93" t="s">
        <v>164</v>
      </c>
      <c r="M1" s="93" t="s">
        <v>206</v>
      </c>
      <c r="N1" s="93" t="s">
        <v>166</v>
      </c>
      <c r="O1" s="93" t="s">
        <v>165</v>
      </c>
      <c r="P1" s="93" t="s">
        <v>207</v>
      </c>
      <c r="Q1" s="93" t="s">
        <v>167</v>
      </c>
      <c r="R1" s="93" t="s">
        <v>168</v>
      </c>
      <c r="S1" s="93" t="s">
        <v>212</v>
      </c>
      <c r="T1" s="93" t="s">
        <v>208</v>
      </c>
    </row>
    <row r="2" spans="1:20" x14ac:dyDescent="0.2">
      <c r="A2" s="93">
        <v>401</v>
      </c>
      <c r="B2" s="93">
        <v>15</v>
      </c>
      <c r="C2" s="93">
        <v>227.65</v>
      </c>
      <c r="D2" s="93">
        <v>1</v>
      </c>
      <c r="E2" s="93" t="s">
        <v>87</v>
      </c>
      <c r="F2" s="93">
        <v>1</v>
      </c>
      <c r="G2" s="93">
        <v>2017</v>
      </c>
      <c r="H2" s="93">
        <v>1.1000000000000001</v>
      </c>
      <c r="I2" s="93">
        <v>1.74</v>
      </c>
      <c r="J2" s="93">
        <v>4.7</v>
      </c>
      <c r="K2" s="93">
        <v>1.04</v>
      </c>
      <c r="L2" s="93">
        <v>2.4E-2</v>
      </c>
      <c r="M2" s="93">
        <v>9.1999999999999998E-2</v>
      </c>
      <c r="N2" s="93">
        <v>1.57E-3</v>
      </c>
      <c r="O2" s="94">
        <v>7.7799999999999996E-3</v>
      </c>
      <c r="P2" s="94">
        <f>O2/N2</f>
        <v>4.9554140127388528</v>
      </c>
      <c r="Q2" s="93">
        <v>2.1500000000000004</v>
      </c>
      <c r="R2" s="93">
        <v>0.6</v>
      </c>
      <c r="S2" s="94">
        <v>0.53500000000000003</v>
      </c>
      <c r="T2" s="94">
        <f t="shared" ref="T2:T61" si="0">Q2/R2</f>
        <v>3.5833333333333339</v>
      </c>
    </row>
    <row r="3" spans="1:20" x14ac:dyDescent="0.2">
      <c r="A3" s="93">
        <v>402</v>
      </c>
      <c r="B3" s="93">
        <v>15</v>
      </c>
      <c r="C3" s="93">
        <v>227.65</v>
      </c>
      <c r="D3" s="93">
        <v>2</v>
      </c>
      <c r="E3" s="93" t="s">
        <v>205</v>
      </c>
      <c r="F3" s="93">
        <v>1</v>
      </c>
      <c r="G3" s="93">
        <v>2017</v>
      </c>
      <c r="H3" s="93">
        <v>1.1000000000000001</v>
      </c>
      <c r="I3" s="93">
        <v>1.22</v>
      </c>
      <c r="J3" s="93">
        <v>7.3</v>
      </c>
      <c r="K3" s="93">
        <v>1.04</v>
      </c>
      <c r="L3" s="93">
        <v>2.3E-2</v>
      </c>
      <c r="M3" s="93">
        <v>7.4999999999999997E-2</v>
      </c>
      <c r="N3" s="93">
        <v>1.65E-3</v>
      </c>
      <c r="O3" s="94">
        <v>5.6299999999999996E-3</v>
      </c>
      <c r="P3" s="94">
        <f t="shared" ref="P3:P66" si="1">O3/N3</f>
        <v>3.4121212121212121</v>
      </c>
      <c r="Q3" s="93">
        <v>1.65</v>
      </c>
      <c r="R3" s="93">
        <v>0.55000000000000004</v>
      </c>
      <c r="S3" s="94">
        <v>0.66500000000000004</v>
      </c>
      <c r="T3" s="94">
        <f t="shared" si="0"/>
        <v>2.9999999999999996</v>
      </c>
    </row>
    <row r="4" spans="1:20" x14ac:dyDescent="0.2">
      <c r="A4" s="93">
        <v>412</v>
      </c>
      <c r="B4" s="93">
        <v>15</v>
      </c>
      <c r="C4" s="93">
        <v>227.65</v>
      </c>
      <c r="D4" s="93">
        <v>1</v>
      </c>
      <c r="E4" s="93" t="s">
        <v>87</v>
      </c>
      <c r="F4" s="93">
        <v>2</v>
      </c>
      <c r="G4" s="93">
        <v>2017</v>
      </c>
      <c r="H4" s="93">
        <v>1</v>
      </c>
      <c r="I4" s="93">
        <v>1</v>
      </c>
      <c r="J4" s="93">
        <v>4.7</v>
      </c>
      <c r="K4" s="93">
        <v>0.93</v>
      </c>
      <c r="L4" s="93">
        <v>0.02</v>
      </c>
      <c r="M4" s="93">
        <v>5.0999999999999997E-2</v>
      </c>
      <c r="N4" s="93">
        <v>1.4599999999999999E-3</v>
      </c>
      <c r="O4" s="94">
        <v>3.7399999999999998E-3</v>
      </c>
      <c r="P4" s="94">
        <f t="shared" si="1"/>
        <v>2.5616438356164384</v>
      </c>
      <c r="Q4" s="93">
        <v>1.75</v>
      </c>
      <c r="R4" s="93">
        <v>0.45</v>
      </c>
      <c r="S4" s="94">
        <v>0.56000000000000005</v>
      </c>
      <c r="T4" s="94">
        <f t="shared" si="0"/>
        <v>3.8888888888888888</v>
      </c>
    </row>
    <row r="5" spans="1:20" x14ac:dyDescent="0.2">
      <c r="A5" s="93">
        <v>415</v>
      </c>
      <c r="B5" s="93">
        <v>15</v>
      </c>
      <c r="C5" s="93">
        <v>227.65</v>
      </c>
      <c r="D5" s="93">
        <v>2</v>
      </c>
      <c r="E5" s="93" t="s">
        <v>205</v>
      </c>
      <c r="F5" s="93">
        <v>2</v>
      </c>
      <c r="G5" s="93">
        <v>2017</v>
      </c>
      <c r="H5" s="93">
        <v>1.2</v>
      </c>
      <c r="I5" s="93">
        <v>1.25</v>
      </c>
      <c r="J5" s="93">
        <v>7.8</v>
      </c>
      <c r="K5" s="93">
        <v>0.96</v>
      </c>
      <c r="L5" s="93">
        <v>5.1999999999999998E-2</v>
      </c>
      <c r="M5" s="93">
        <v>0.08</v>
      </c>
      <c r="N5" s="93">
        <v>2.3600000000000001E-3</v>
      </c>
      <c r="O5" s="94">
        <v>5.8399999999999997E-3</v>
      </c>
      <c r="P5" s="94">
        <f t="shared" si="1"/>
        <v>2.4745762711864403</v>
      </c>
      <c r="Q5" s="93">
        <v>2.2999999999999998</v>
      </c>
      <c r="R5" s="93">
        <v>0.45</v>
      </c>
      <c r="S5" s="94">
        <v>0.55499999999999994</v>
      </c>
      <c r="T5" s="94">
        <f t="shared" si="0"/>
        <v>5.1111111111111107</v>
      </c>
    </row>
    <row r="6" spans="1:20" x14ac:dyDescent="0.2">
      <c r="A6" s="93">
        <v>425</v>
      </c>
      <c r="B6" s="93">
        <v>15</v>
      </c>
      <c r="C6" s="93">
        <v>227.65</v>
      </c>
      <c r="D6" s="93">
        <v>1</v>
      </c>
      <c r="E6" s="93" t="s">
        <v>87</v>
      </c>
      <c r="F6" s="93">
        <v>3</v>
      </c>
      <c r="G6" s="93">
        <v>2017</v>
      </c>
      <c r="H6" s="93">
        <v>1.5</v>
      </c>
      <c r="I6" s="93">
        <f>2.31+0.55</f>
        <v>2.8600000000000003</v>
      </c>
      <c r="J6" s="93">
        <v>3.5</v>
      </c>
      <c r="K6" s="93">
        <v>1.43</v>
      </c>
      <c r="L6" s="93">
        <v>0.03</v>
      </c>
      <c r="M6" s="93">
        <v>0.16</v>
      </c>
      <c r="N6" s="93">
        <v>1.6199999999999999E-3</v>
      </c>
      <c r="O6" s="94">
        <v>1.1220000000000001E-2</v>
      </c>
      <c r="P6" s="94">
        <f t="shared" si="1"/>
        <v>6.9259259259259265</v>
      </c>
      <c r="Q6" s="93">
        <v>2.95</v>
      </c>
      <c r="R6" s="93">
        <v>0.64999999999999991</v>
      </c>
      <c r="S6" s="94">
        <v>0.64</v>
      </c>
      <c r="T6" s="94">
        <f t="shared" si="0"/>
        <v>4.5384615384615392</v>
      </c>
    </row>
    <row r="7" spans="1:20" x14ac:dyDescent="0.2">
      <c r="A7" s="93">
        <v>428</v>
      </c>
      <c r="B7" s="93">
        <v>15</v>
      </c>
      <c r="C7" s="93">
        <v>227.65</v>
      </c>
      <c r="D7" s="93">
        <v>2</v>
      </c>
      <c r="E7" s="93" t="s">
        <v>205</v>
      </c>
      <c r="F7" s="93">
        <v>3</v>
      </c>
      <c r="G7" s="93">
        <v>2017</v>
      </c>
      <c r="H7" s="93">
        <v>1.2</v>
      </c>
      <c r="I7" s="93">
        <v>1.68</v>
      </c>
      <c r="J7" s="93">
        <v>10.199999999999999</v>
      </c>
      <c r="K7" s="93">
        <v>1.1200000000000001</v>
      </c>
      <c r="L7" s="93">
        <v>3.6999999999999998E-2</v>
      </c>
      <c r="M7" s="93">
        <v>0.09</v>
      </c>
      <c r="N7" s="93">
        <v>2.2599999999999999E-3</v>
      </c>
      <c r="O7" s="94">
        <v>6.6400000000000001E-3</v>
      </c>
      <c r="P7" s="94">
        <f t="shared" si="1"/>
        <v>2.9380530973451329</v>
      </c>
      <c r="Q7" s="93">
        <v>2.4500000000000002</v>
      </c>
      <c r="R7" s="93">
        <v>0.5</v>
      </c>
      <c r="S7" s="94">
        <v>0.59</v>
      </c>
      <c r="T7" s="94">
        <f t="shared" si="0"/>
        <v>4.9000000000000004</v>
      </c>
    </row>
    <row r="8" spans="1:20" x14ac:dyDescent="0.2">
      <c r="A8" s="93">
        <v>436</v>
      </c>
      <c r="B8" s="93">
        <v>15</v>
      </c>
      <c r="C8" s="93">
        <v>227.65</v>
      </c>
      <c r="D8" s="93">
        <v>2</v>
      </c>
      <c r="E8" s="93" t="s">
        <v>205</v>
      </c>
      <c r="F8" s="93">
        <v>4</v>
      </c>
      <c r="G8" s="93">
        <v>2017</v>
      </c>
      <c r="H8" s="93">
        <v>1</v>
      </c>
      <c r="I8" s="93">
        <v>0.65</v>
      </c>
      <c r="J8" s="93">
        <v>7.3</v>
      </c>
      <c r="K8" s="93">
        <v>0.99</v>
      </c>
      <c r="L8" s="93">
        <v>2.5000000000000001E-2</v>
      </c>
      <c r="M8" s="93">
        <v>3.2000000000000001E-2</v>
      </c>
      <c r="N8" s="93">
        <v>2.2899999999999999E-3</v>
      </c>
      <c r="O8" s="94">
        <v>4.8700000000000002E-3</v>
      </c>
      <c r="P8" s="94">
        <f t="shared" si="1"/>
        <v>2.126637554585153</v>
      </c>
      <c r="Q8" s="93">
        <v>1.4500000000000002</v>
      </c>
      <c r="R8" s="93">
        <v>0.35</v>
      </c>
      <c r="S8" s="94">
        <v>0.51500000000000001</v>
      </c>
      <c r="T8" s="94">
        <f t="shared" si="0"/>
        <v>4.1428571428571432</v>
      </c>
    </row>
    <row r="9" spans="1:20" x14ac:dyDescent="0.2">
      <c r="A9" s="95">
        <v>440</v>
      </c>
      <c r="B9" s="95">
        <v>15</v>
      </c>
      <c r="C9" s="93">
        <v>227.65</v>
      </c>
      <c r="D9" s="95">
        <v>1</v>
      </c>
      <c r="E9" s="93" t="s">
        <v>87</v>
      </c>
      <c r="F9" s="95">
        <v>4</v>
      </c>
      <c r="G9" s="93">
        <v>2017</v>
      </c>
      <c r="H9" s="95">
        <v>1.1000000000000001</v>
      </c>
      <c r="I9" s="95">
        <v>1.45</v>
      </c>
      <c r="J9" s="95"/>
      <c r="K9" s="95"/>
      <c r="L9" s="95"/>
      <c r="M9" s="95">
        <v>7.0999999999999994E-2</v>
      </c>
      <c r="N9" s="95"/>
      <c r="O9" s="96">
        <v>7.3299999999999997E-3</v>
      </c>
      <c r="P9" s="96"/>
      <c r="Q9" s="93">
        <v>2.4500000000000002</v>
      </c>
      <c r="R9" s="93">
        <v>0.45</v>
      </c>
      <c r="S9" s="96">
        <v>0.52</v>
      </c>
      <c r="T9" s="94">
        <f t="shared" si="0"/>
        <v>5.4444444444444446</v>
      </c>
    </row>
    <row r="10" spans="1:20" x14ac:dyDescent="0.2">
      <c r="A10" s="95">
        <v>447</v>
      </c>
      <c r="B10" s="95">
        <v>15</v>
      </c>
      <c r="C10" s="93">
        <v>227.65</v>
      </c>
      <c r="D10" s="95">
        <v>2</v>
      </c>
      <c r="E10" s="93" t="s">
        <v>205</v>
      </c>
      <c r="F10" s="95">
        <v>5</v>
      </c>
      <c r="G10" s="93">
        <v>2017</v>
      </c>
      <c r="H10" s="95">
        <v>1.3</v>
      </c>
      <c r="I10" s="95">
        <v>2.14</v>
      </c>
      <c r="J10" s="95"/>
      <c r="K10" s="95"/>
      <c r="L10" s="95"/>
      <c r="M10" s="95">
        <v>0.13400000000000001</v>
      </c>
      <c r="N10" s="95"/>
      <c r="O10" s="96">
        <v>1.009E-2</v>
      </c>
      <c r="P10" s="96"/>
      <c r="Q10" s="93">
        <v>2.7</v>
      </c>
      <c r="R10" s="93">
        <v>0.64999999999999991</v>
      </c>
      <c r="S10" s="96">
        <v>0.64</v>
      </c>
      <c r="T10" s="94">
        <f t="shared" si="0"/>
        <v>4.1538461538461551</v>
      </c>
    </row>
    <row r="11" spans="1:20" x14ac:dyDescent="0.2">
      <c r="A11" s="93">
        <v>449</v>
      </c>
      <c r="B11" s="93">
        <v>15</v>
      </c>
      <c r="C11" s="93">
        <v>227.65</v>
      </c>
      <c r="D11" s="93">
        <v>1</v>
      </c>
      <c r="E11" s="93" t="s">
        <v>87</v>
      </c>
      <c r="F11" s="93">
        <v>5</v>
      </c>
      <c r="G11" s="93">
        <v>2017</v>
      </c>
      <c r="H11" s="93">
        <v>1</v>
      </c>
      <c r="I11" s="93">
        <v>0.6</v>
      </c>
      <c r="J11" s="93">
        <v>6.4</v>
      </c>
      <c r="K11" s="93">
        <v>0.92</v>
      </c>
      <c r="L11" s="93">
        <v>2.5000000000000001E-2</v>
      </c>
      <c r="M11" s="93">
        <v>2.5999999999999999E-2</v>
      </c>
      <c r="N11" s="93">
        <v>2.5999999999999999E-3</v>
      </c>
      <c r="O11" s="94">
        <v>5.3099999999999996E-3</v>
      </c>
      <c r="P11" s="94">
        <f t="shared" si="1"/>
        <v>2.0423076923076922</v>
      </c>
      <c r="Q11" s="93">
        <v>1.6</v>
      </c>
      <c r="R11" s="93">
        <v>0.3</v>
      </c>
      <c r="S11" s="94">
        <v>0.495</v>
      </c>
      <c r="T11" s="94">
        <f t="shared" si="0"/>
        <v>5.3333333333333339</v>
      </c>
    </row>
    <row r="12" spans="1:20" x14ac:dyDescent="0.2">
      <c r="A12" s="95">
        <v>452</v>
      </c>
      <c r="B12" s="95">
        <v>15</v>
      </c>
      <c r="C12" s="93">
        <v>227.65</v>
      </c>
      <c r="D12" s="95">
        <v>1</v>
      </c>
      <c r="E12" s="93" t="s">
        <v>87</v>
      </c>
      <c r="F12" s="95">
        <v>6</v>
      </c>
      <c r="G12" s="93">
        <v>2017</v>
      </c>
      <c r="H12" s="95">
        <v>1.1000000000000001</v>
      </c>
      <c r="I12" s="95">
        <v>1.49</v>
      </c>
      <c r="J12" s="95"/>
      <c r="K12" s="95"/>
      <c r="L12" s="95"/>
      <c r="M12" s="95">
        <v>9.9000000000000005E-2</v>
      </c>
      <c r="N12" s="95"/>
      <c r="O12" s="96">
        <v>8.5299999999999994E-3</v>
      </c>
      <c r="P12" s="96"/>
      <c r="Q12" s="93">
        <v>2.35</v>
      </c>
      <c r="R12" s="93">
        <v>0.55000000000000004</v>
      </c>
      <c r="S12" s="96">
        <v>0.66500000000000004</v>
      </c>
      <c r="T12" s="94">
        <f t="shared" si="0"/>
        <v>4.2727272727272725</v>
      </c>
    </row>
    <row r="13" spans="1:20" x14ac:dyDescent="0.2">
      <c r="A13" s="95">
        <v>455</v>
      </c>
      <c r="B13" s="95">
        <v>15</v>
      </c>
      <c r="C13" s="93">
        <v>227.65</v>
      </c>
      <c r="D13" s="95">
        <v>2</v>
      </c>
      <c r="E13" s="93" t="s">
        <v>205</v>
      </c>
      <c r="F13" s="95">
        <v>6</v>
      </c>
      <c r="G13" s="93">
        <v>2017</v>
      </c>
      <c r="H13" s="95">
        <v>1.6</v>
      </c>
      <c r="I13" s="95">
        <f>2.8+0.75</f>
        <v>3.55</v>
      </c>
      <c r="J13" s="95"/>
      <c r="K13" s="95"/>
      <c r="L13" s="95"/>
      <c r="M13" s="95">
        <v>0.23300000000000001</v>
      </c>
      <c r="N13" s="95"/>
      <c r="O13" s="96">
        <v>1.6830000000000001E-2</v>
      </c>
      <c r="P13" s="96"/>
      <c r="Q13" s="93">
        <v>3.35</v>
      </c>
      <c r="R13" s="93">
        <v>0.75</v>
      </c>
      <c r="S13" s="96">
        <v>0.72499999999999998</v>
      </c>
      <c r="T13" s="94">
        <f t="shared" si="0"/>
        <v>4.4666666666666668</v>
      </c>
    </row>
    <row r="14" spans="1:20" x14ac:dyDescent="0.2">
      <c r="A14" s="93">
        <v>466</v>
      </c>
      <c r="B14" s="93">
        <v>15</v>
      </c>
      <c r="C14" s="93">
        <v>227.65</v>
      </c>
      <c r="D14" s="93">
        <v>2</v>
      </c>
      <c r="E14" s="93" t="s">
        <v>205</v>
      </c>
      <c r="F14" s="93">
        <v>7</v>
      </c>
      <c r="G14" s="93">
        <v>2017</v>
      </c>
      <c r="H14" s="93">
        <v>1.4</v>
      </c>
      <c r="I14" s="93">
        <v>3.76</v>
      </c>
      <c r="J14" s="93">
        <v>8.1999999999999993</v>
      </c>
      <c r="K14" s="93">
        <v>1.42</v>
      </c>
      <c r="L14" s="93">
        <v>0.04</v>
      </c>
      <c r="M14" s="93">
        <v>0.23300000000000001</v>
      </c>
      <c r="N14" s="93">
        <v>2.16E-3</v>
      </c>
      <c r="O14" s="94">
        <v>1.8540000000000001E-2</v>
      </c>
      <c r="P14" s="94">
        <f t="shared" si="1"/>
        <v>8.5833333333333339</v>
      </c>
      <c r="Q14" s="93">
        <v>3.75</v>
      </c>
      <c r="R14" s="93">
        <v>0.75</v>
      </c>
      <c r="S14" s="94">
        <v>0.67500000000000004</v>
      </c>
      <c r="T14" s="94">
        <f t="shared" si="0"/>
        <v>5</v>
      </c>
    </row>
    <row r="15" spans="1:20" x14ac:dyDescent="0.2">
      <c r="A15" s="93">
        <v>468</v>
      </c>
      <c r="B15" s="93">
        <v>15</v>
      </c>
      <c r="C15" s="93">
        <v>227.65</v>
      </c>
      <c r="D15" s="93">
        <v>1</v>
      </c>
      <c r="E15" s="93" t="s">
        <v>87</v>
      </c>
      <c r="F15" s="93">
        <v>7</v>
      </c>
      <c r="G15" s="93">
        <v>2017</v>
      </c>
      <c r="H15" s="93">
        <v>1.3</v>
      </c>
      <c r="I15" s="93">
        <v>1.34</v>
      </c>
      <c r="J15" s="93">
        <v>7.3</v>
      </c>
      <c r="K15" s="93">
        <v>1.04</v>
      </c>
      <c r="L15" s="93">
        <v>3.5000000000000003E-2</v>
      </c>
      <c r="M15" s="93">
        <v>9.2999999999999999E-2</v>
      </c>
      <c r="N15" s="93">
        <v>2.3E-3</v>
      </c>
      <c r="O15" s="94">
        <v>7.4099999999999999E-3</v>
      </c>
      <c r="P15" s="94">
        <f t="shared" si="1"/>
        <v>3.2217391304347824</v>
      </c>
      <c r="Q15" s="93">
        <v>2.6</v>
      </c>
      <c r="R15" s="93">
        <v>0.45</v>
      </c>
      <c r="S15" s="94">
        <v>0.72499999999999998</v>
      </c>
      <c r="T15" s="94">
        <f t="shared" si="0"/>
        <v>5.7777777777777777</v>
      </c>
    </row>
    <row r="16" spans="1:20" x14ac:dyDescent="0.2">
      <c r="A16" s="93">
        <v>471</v>
      </c>
      <c r="B16" s="93">
        <v>15</v>
      </c>
      <c r="C16" s="93">
        <v>227.65</v>
      </c>
      <c r="D16" s="93">
        <v>2</v>
      </c>
      <c r="E16" s="93" t="s">
        <v>205</v>
      </c>
      <c r="F16" s="93">
        <v>8</v>
      </c>
      <c r="G16" s="93">
        <v>2017</v>
      </c>
      <c r="H16" s="93">
        <v>1.2</v>
      </c>
      <c r="I16" s="93">
        <v>1.61</v>
      </c>
      <c r="J16" s="93">
        <v>6</v>
      </c>
      <c r="K16" s="93">
        <v>1.0900000000000001</v>
      </c>
      <c r="L16" s="93">
        <v>2.9000000000000001E-2</v>
      </c>
      <c r="M16" s="93">
        <v>8.6999999999999994E-2</v>
      </c>
      <c r="N16" s="93">
        <v>1.7899999999999999E-3</v>
      </c>
      <c r="O16" s="94">
        <v>7.0099999999999997E-3</v>
      </c>
      <c r="P16" s="94">
        <f t="shared" si="1"/>
        <v>3.9162011173184359</v>
      </c>
      <c r="Q16" s="93">
        <v>2.4000000000000004</v>
      </c>
      <c r="R16" s="93">
        <v>0.5</v>
      </c>
      <c r="S16" s="94">
        <v>0.59499999999999997</v>
      </c>
      <c r="T16" s="94">
        <f t="shared" si="0"/>
        <v>4.8000000000000007</v>
      </c>
    </row>
    <row r="17" spans="1:20" x14ac:dyDescent="0.2">
      <c r="A17" s="93">
        <v>473</v>
      </c>
      <c r="B17" s="93">
        <v>15</v>
      </c>
      <c r="C17" s="93">
        <v>227.65</v>
      </c>
      <c r="D17" s="93">
        <v>1</v>
      </c>
      <c r="E17" s="93" t="s">
        <v>87</v>
      </c>
      <c r="F17" s="93">
        <v>8</v>
      </c>
      <c r="G17" s="93">
        <v>2017</v>
      </c>
      <c r="H17" s="93">
        <v>1.8</v>
      </c>
      <c r="I17" s="93">
        <f>3.06+1.83</f>
        <v>4.8900000000000006</v>
      </c>
      <c r="J17" s="93">
        <v>9</v>
      </c>
      <c r="K17" s="93">
        <v>2</v>
      </c>
      <c r="L17" s="93">
        <v>5.8999999999999997E-2</v>
      </c>
      <c r="M17" s="93">
        <v>0.27700000000000002</v>
      </c>
      <c r="N17" s="93">
        <v>2.8E-3</v>
      </c>
      <c r="O17" s="94">
        <v>1.9959999999999999E-2</v>
      </c>
      <c r="P17" s="94">
        <f t="shared" si="1"/>
        <v>7.1285714285714281</v>
      </c>
      <c r="Q17" s="93">
        <v>2.95</v>
      </c>
      <c r="R17" s="93">
        <v>0.85000000000000009</v>
      </c>
      <c r="S17" s="94">
        <v>0.76500000000000001</v>
      </c>
      <c r="T17" s="94">
        <f t="shared" si="0"/>
        <v>3.4705882352941173</v>
      </c>
    </row>
    <row r="18" spans="1:20" x14ac:dyDescent="0.2">
      <c r="A18" s="93">
        <v>484</v>
      </c>
      <c r="B18" s="93">
        <v>15</v>
      </c>
      <c r="C18" s="93">
        <v>227.65</v>
      </c>
      <c r="D18" s="93">
        <v>2</v>
      </c>
      <c r="E18" s="93" t="s">
        <v>205</v>
      </c>
      <c r="F18" s="93">
        <v>9</v>
      </c>
      <c r="G18" s="93">
        <v>2017</v>
      </c>
      <c r="H18" s="93">
        <v>1.1000000000000001</v>
      </c>
      <c r="I18" s="93">
        <v>3.4</v>
      </c>
      <c r="J18" s="93">
        <v>6.6</v>
      </c>
      <c r="K18" s="93">
        <v>1.51</v>
      </c>
      <c r="L18" s="93">
        <v>5.3999999999999999E-2</v>
      </c>
      <c r="M18" s="93">
        <v>0.214</v>
      </c>
      <c r="N18" s="93">
        <v>3.3400000000000001E-3</v>
      </c>
      <c r="O18" s="94">
        <v>1.4919999999999999E-2</v>
      </c>
      <c r="P18" s="94">
        <f t="shared" si="1"/>
        <v>4.4670658682634725</v>
      </c>
      <c r="Q18" s="93">
        <v>3.25</v>
      </c>
      <c r="R18" s="93">
        <v>0.75</v>
      </c>
      <c r="S18" s="94">
        <v>0.75</v>
      </c>
      <c r="T18" s="94">
        <f t="shared" si="0"/>
        <v>4.333333333333333</v>
      </c>
    </row>
    <row r="19" spans="1:20" x14ac:dyDescent="0.2">
      <c r="A19" s="93">
        <v>485</v>
      </c>
      <c r="B19" s="93">
        <v>15</v>
      </c>
      <c r="C19" s="93">
        <v>227.65</v>
      </c>
      <c r="D19" s="93">
        <v>1</v>
      </c>
      <c r="E19" s="93" t="s">
        <v>87</v>
      </c>
      <c r="F19" s="93">
        <v>9</v>
      </c>
      <c r="G19" s="93">
        <v>2017</v>
      </c>
      <c r="H19" s="93">
        <v>1.1000000000000001</v>
      </c>
      <c r="I19" s="93">
        <v>2.5099999999999998</v>
      </c>
      <c r="J19" s="93">
        <v>4.4000000000000004</v>
      </c>
      <c r="K19" s="93">
        <v>1.46</v>
      </c>
      <c r="L19" s="93">
        <v>0.03</v>
      </c>
      <c r="M19" s="93">
        <v>0.14000000000000001</v>
      </c>
      <c r="N19" s="93">
        <v>1.98E-3</v>
      </c>
      <c r="O19" s="94">
        <v>1.013E-2</v>
      </c>
      <c r="P19" s="94">
        <f t="shared" si="1"/>
        <v>5.1161616161616159</v>
      </c>
      <c r="Q19" s="93">
        <v>3.1500000000000004</v>
      </c>
      <c r="R19" s="93">
        <v>0.64999999999999991</v>
      </c>
      <c r="S19" s="94">
        <v>0.6</v>
      </c>
      <c r="T19" s="94">
        <f t="shared" si="0"/>
        <v>4.8461538461538476</v>
      </c>
    </row>
    <row r="20" spans="1:20" x14ac:dyDescent="0.2">
      <c r="A20" s="93">
        <v>492</v>
      </c>
      <c r="B20" s="93">
        <v>15</v>
      </c>
      <c r="C20" s="93">
        <v>227.65</v>
      </c>
      <c r="D20" s="93">
        <v>2</v>
      </c>
      <c r="E20" s="93" t="s">
        <v>205</v>
      </c>
      <c r="F20" s="93">
        <v>10</v>
      </c>
      <c r="G20" s="93">
        <v>2017</v>
      </c>
      <c r="H20" s="93">
        <v>1.2</v>
      </c>
      <c r="I20" s="93">
        <v>2.31</v>
      </c>
      <c r="J20" s="93">
        <v>4.4000000000000004</v>
      </c>
      <c r="K20" s="93">
        <v>1.47</v>
      </c>
      <c r="L20" s="93">
        <v>3.2000000000000001E-2</v>
      </c>
      <c r="M20" s="93">
        <v>0.152</v>
      </c>
      <c r="N20" s="93">
        <v>1.6999999999999999E-3</v>
      </c>
      <c r="O20" s="94">
        <v>1.146E-2</v>
      </c>
      <c r="P20" s="94">
        <f t="shared" si="1"/>
        <v>6.7411764705882353</v>
      </c>
      <c r="Q20" s="93">
        <v>3</v>
      </c>
      <c r="R20" s="93">
        <v>0.64999999999999991</v>
      </c>
      <c r="S20" s="94">
        <v>0.69500000000000006</v>
      </c>
      <c r="T20" s="94">
        <f t="shared" si="0"/>
        <v>4.6153846153846159</v>
      </c>
    </row>
    <row r="21" spans="1:20" x14ac:dyDescent="0.2">
      <c r="A21" s="93">
        <v>497</v>
      </c>
      <c r="B21" s="93">
        <v>15</v>
      </c>
      <c r="C21" s="93">
        <v>227.65</v>
      </c>
      <c r="D21" s="93">
        <v>1</v>
      </c>
      <c r="E21" s="93" t="s">
        <v>87</v>
      </c>
      <c r="F21" s="93">
        <v>10</v>
      </c>
      <c r="G21" s="93">
        <v>2017</v>
      </c>
      <c r="H21" s="93">
        <v>1</v>
      </c>
      <c r="I21" s="93">
        <v>1.31</v>
      </c>
      <c r="J21" s="93">
        <v>6</v>
      </c>
      <c r="K21" s="93">
        <v>0.98</v>
      </c>
      <c r="L21" s="93">
        <v>3.4000000000000002E-2</v>
      </c>
      <c r="M21" s="93">
        <v>6.6000000000000003E-2</v>
      </c>
      <c r="N21" s="93">
        <v>1.9599999999999999E-3</v>
      </c>
      <c r="O21" s="94">
        <v>5.2199999999999998E-3</v>
      </c>
      <c r="P21" s="94">
        <f t="shared" si="1"/>
        <v>2.6632653061224492</v>
      </c>
      <c r="Q21" s="93">
        <v>2.1</v>
      </c>
      <c r="R21" s="93">
        <v>0.5</v>
      </c>
      <c r="S21" s="94">
        <v>0.625</v>
      </c>
      <c r="T21" s="94">
        <f t="shared" si="0"/>
        <v>4.2</v>
      </c>
    </row>
    <row r="22" spans="1:20" x14ac:dyDescent="0.2">
      <c r="A22" s="93">
        <v>505</v>
      </c>
      <c r="B22" s="93">
        <v>15</v>
      </c>
      <c r="C22" s="93">
        <v>227.65</v>
      </c>
      <c r="D22" s="93">
        <v>1</v>
      </c>
      <c r="E22" s="93" t="s">
        <v>87</v>
      </c>
      <c r="F22" s="93">
        <v>11</v>
      </c>
      <c r="G22" s="93">
        <v>2017</v>
      </c>
      <c r="H22" s="93">
        <v>1.1000000000000001</v>
      </c>
      <c r="I22" s="93">
        <v>1.61</v>
      </c>
      <c r="J22" s="93">
        <v>8.9</v>
      </c>
      <c r="K22" s="93">
        <v>1.1200000000000001</v>
      </c>
      <c r="L22" s="93">
        <v>5.0999999999999997E-2</v>
      </c>
      <c r="M22" s="93">
        <v>0.10100000000000001</v>
      </c>
      <c r="N22" s="93">
        <v>2.0999999999999999E-3</v>
      </c>
      <c r="O22" s="94">
        <v>6.5300000000000002E-3</v>
      </c>
      <c r="P22" s="94">
        <f t="shared" si="1"/>
        <v>3.10952380952381</v>
      </c>
      <c r="Q22" s="93">
        <v>2.4500000000000002</v>
      </c>
      <c r="R22" s="93">
        <v>0.6</v>
      </c>
      <c r="S22" s="94">
        <v>0.67999999999999994</v>
      </c>
      <c r="T22" s="94">
        <f t="shared" si="0"/>
        <v>4.0833333333333339</v>
      </c>
    </row>
    <row r="23" spans="1:20" x14ac:dyDescent="0.2">
      <c r="A23" s="93">
        <v>509</v>
      </c>
      <c r="B23" s="93">
        <v>15</v>
      </c>
      <c r="C23" s="93">
        <v>227.65</v>
      </c>
      <c r="D23" s="93">
        <v>2</v>
      </c>
      <c r="E23" s="93" t="s">
        <v>205</v>
      </c>
      <c r="F23" s="93">
        <v>11</v>
      </c>
      <c r="G23" s="93">
        <v>2017</v>
      </c>
      <c r="H23" s="93">
        <v>1.1000000000000001</v>
      </c>
      <c r="I23" s="93">
        <v>1.59</v>
      </c>
      <c r="J23" s="93">
        <v>8.8000000000000007</v>
      </c>
      <c r="K23" s="93">
        <v>1.1599999999999999</v>
      </c>
      <c r="L23" s="93">
        <v>3.2000000000000001E-2</v>
      </c>
      <c r="M23" s="93">
        <v>9.2999999999999999E-2</v>
      </c>
      <c r="N23" s="93">
        <v>2.2899999999999999E-3</v>
      </c>
      <c r="O23" s="94">
        <v>7.6699999999999997E-3</v>
      </c>
      <c r="P23" s="94">
        <f t="shared" si="1"/>
        <v>3.3493449781659388</v>
      </c>
      <c r="Q23" s="93">
        <v>2.4000000000000004</v>
      </c>
      <c r="R23" s="93">
        <v>0.6</v>
      </c>
      <c r="S23" s="94">
        <v>0.69</v>
      </c>
      <c r="T23" s="94">
        <f t="shared" si="0"/>
        <v>4.0000000000000009</v>
      </c>
    </row>
    <row r="24" spans="1:20" x14ac:dyDescent="0.2">
      <c r="A24" s="93">
        <v>513</v>
      </c>
      <c r="B24" s="93">
        <v>15</v>
      </c>
      <c r="C24" s="93">
        <v>227.65</v>
      </c>
      <c r="D24" s="93">
        <v>1</v>
      </c>
      <c r="E24" s="93" t="s">
        <v>87</v>
      </c>
      <c r="F24" s="93">
        <v>12</v>
      </c>
      <c r="G24" s="93">
        <v>2017</v>
      </c>
      <c r="H24" s="93">
        <v>1.4</v>
      </c>
      <c r="I24" s="93">
        <v>3.01</v>
      </c>
      <c r="J24" s="93">
        <v>8.1999999999999993</v>
      </c>
      <c r="K24" s="93">
        <v>1.46</v>
      </c>
      <c r="L24" s="93">
        <v>4.4999999999999998E-2</v>
      </c>
      <c r="M24" s="93">
        <v>0.16200000000000001</v>
      </c>
      <c r="N24" s="93">
        <v>2.8600000000000001E-3</v>
      </c>
      <c r="O24" s="94">
        <v>1.1129999999999999E-2</v>
      </c>
      <c r="P24" s="94">
        <f t="shared" si="1"/>
        <v>3.8916083916083912</v>
      </c>
      <c r="Q24" s="93">
        <v>3.35</v>
      </c>
      <c r="R24" s="93">
        <v>0.7</v>
      </c>
      <c r="S24" s="94">
        <v>0.60499999999999998</v>
      </c>
      <c r="T24" s="94">
        <f t="shared" si="0"/>
        <v>4.7857142857142865</v>
      </c>
    </row>
    <row r="25" spans="1:20" x14ac:dyDescent="0.2">
      <c r="A25" s="95">
        <v>514</v>
      </c>
      <c r="B25" s="95">
        <v>15</v>
      </c>
      <c r="C25" s="93">
        <v>227.65</v>
      </c>
      <c r="D25" s="95">
        <v>2</v>
      </c>
      <c r="E25" s="93" t="s">
        <v>205</v>
      </c>
      <c r="F25" s="95">
        <v>12</v>
      </c>
      <c r="G25" s="93">
        <v>2017</v>
      </c>
      <c r="H25" s="95">
        <v>1.3</v>
      </c>
      <c r="I25" s="95">
        <f>2.1+0.54</f>
        <v>2.64</v>
      </c>
      <c r="J25" s="95"/>
      <c r="K25" s="95"/>
      <c r="L25" s="95"/>
      <c r="M25" s="95">
        <v>0.14599999999999999</v>
      </c>
      <c r="N25" s="95"/>
      <c r="O25" s="96">
        <v>1.376E-2</v>
      </c>
      <c r="P25" s="96"/>
      <c r="Q25" s="93">
        <v>2.75</v>
      </c>
      <c r="R25" s="93">
        <v>0.64999999999999991</v>
      </c>
      <c r="S25" s="96">
        <v>0.625</v>
      </c>
      <c r="T25" s="94">
        <f t="shared" si="0"/>
        <v>4.2307692307692317</v>
      </c>
    </row>
    <row r="26" spans="1:20" x14ac:dyDescent="0.2">
      <c r="A26" s="95">
        <v>522</v>
      </c>
      <c r="B26" s="95">
        <v>15</v>
      </c>
      <c r="C26" s="93">
        <v>227.65</v>
      </c>
      <c r="D26" s="95">
        <v>1</v>
      </c>
      <c r="E26" s="93" t="s">
        <v>87</v>
      </c>
      <c r="F26" s="95">
        <v>13</v>
      </c>
      <c r="G26" s="93">
        <v>2017</v>
      </c>
      <c r="H26" s="95">
        <v>1.2</v>
      </c>
      <c r="I26" s="95">
        <v>1.19</v>
      </c>
      <c r="J26" s="95"/>
      <c r="K26" s="95"/>
      <c r="L26" s="95"/>
      <c r="M26" s="95">
        <v>7.3999999999999996E-2</v>
      </c>
      <c r="N26" s="95"/>
      <c r="O26" s="96">
        <v>6.5700000000000003E-3</v>
      </c>
      <c r="P26" s="96"/>
      <c r="Q26" s="93">
        <v>2.6</v>
      </c>
      <c r="R26" s="93">
        <v>0.5</v>
      </c>
      <c r="S26" s="96">
        <v>0.56000000000000005</v>
      </c>
      <c r="T26" s="94">
        <f t="shared" si="0"/>
        <v>5.2</v>
      </c>
    </row>
    <row r="27" spans="1:20" x14ac:dyDescent="0.2">
      <c r="A27" s="93">
        <v>529</v>
      </c>
      <c r="B27" s="93">
        <v>15</v>
      </c>
      <c r="C27" s="93">
        <v>227.65</v>
      </c>
      <c r="D27" s="93">
        <v>2</v>
      </c>
      <c r="E27" s="93" t="s">
        <v>205</v>
      </c>
      <c r="F27" s="93">
        <v>13</v>
      </c>
      <c r="G27" s="93">
        <v>2017</v>
      </c>
      <c r="H27" s="93">
        <v>1.3</v>
      </c>
      <c r="I27" s="93">
        <v>2.41</v>
      </c>
      <c r="J27" s="93">
        <v>8.1</v>
      </c>
      <c r="K27" s="93">
        <v>1.1499999999999999</v>
      </c>
      <c r="L27" s="93">
        <v>3.6999999999999998E-2</v>
      </c>
      <c r="M27" s="93">
        <v>0.152</v>
      </c>
      <c r="N27" s="93">
        <v>2.3800000000000002E-3</v>
      </c>
      <c r="O27" s="94">
        <v>1.153E-2</v>
      </c>
      <c r="P27" s="94">
        <f t="shared" si="1"/>
        <v>4.8445378151260501</v>
      </c>
      <c r="Q27" s="93">
        <v>2.75</v>
      </c>
      <c r="R27" s="93">
        <v>0.6</v>
      </c>
      <c r="S27" s="94">
        <v>0.755</v>
      </c>
      <c r="T27" s="94">
        <f t="shared" si="0"/>
        <v>4.5833333333333339</v>
      </c>
    </row>
    <row r="28" spans="1:20" x14ac:dyDescent="0.2">
      <c r="A28" s="93">
        <v>538</v>
      </c>
      <c r="B28" s="93">
        <v>15</v>
      </c>
      <c r="C28" s="93">
        <v>227.65</v>
      </c>
      <c r="D28" s="93">
        <v>2</v>
      </c>
      <c r="E28" s="93" t="s">
        <v>205</v>
      </c>
      <c r="F28" s="93">
        <v>14</v>
      </c>
      <c r="G28" s="93">
        <v>2017</v>
      </c>
      <c r="H28" s="93">
        <v>1.2</v>
      </c>
      <c r="I28" s="93">
        <v>2.0299999999999998</v>
      </c>
      <c r="J28" s="93">
        <v>6.6</v>
      </c>
      <c r="K28" s="93">
        <v>1.63</v>
      </c>
      <c r="L28" s="93">
        <v>3.9E-2</v>
      </c>
      <c r="M28" s="93">
        <v>0.159</v>
      </c>
      <c r="N28" s="93">
        <v>2.1700000000000001E-3</v>
      </c>
      <c r="O28" s="94">
        <v>8.9999999999999993E-3</v>
      </c>
      <c r="P28" s="94">
        <f t="shared" si="1"/>
        <v>4.1474654377880178</v>
      </c>
      <c r="Q28" s="93">
        <v>2.15</v>
      </c>
      <c r="R28" s="93">
        <v>0.6</v>
      </c>
      <c r="S28" s="94">
        <v>0.76</v>
      </c>
      <c r="T28" s="94">
        <f t="shared" si="0"/>
        <v>3.5833333333333335</v>
      </c>
    </row>
    <row r="29" spans="1:20" x14ac:dyDescent="0.2">
      <c r="A29" s="93">
        <v>539</v>
      </c>
      <c r="B29" s="93">
        <v>15</v>
      </c>
      <c r="C29" s="93">
        <v>227.65</v>
      </c>
      <c r="D29" s="93">
        <v>1</v>
      </c>
      <c r="E29" s="93" t="s">
        <v>87</v>
      </c>
      <c r="F29" s="93">
        <v>14</v>
      </c>
      <c r="G29" s="93">
        <v>2017</v>
      </c>
      <c r="H29" s="93">
        <v>1</v>
      </c>
      <c r="I29" s="93">
        <v>0.6</v>
      </c>
      <c r="J29" s="93">
        <v>5</v>
      </c>
      <c r="K29" s="93">
        <v>0.77</v>
      </c>
      <c r="L29" s="93">
        <v>2.8000000000000001E-2</v>
      </c>
      <c r="M29" s="93">
        <v>2.4E-2</v>
      </c>
      <c r="N29" s="93">
        <v>2.3800000000000002E-3</v>
      </c>
      <c r="O29" s="94">
        <v>4.4000000000000003E-3</v>
      </c>
      <c r="P29" s="94">
        <f t="shared" si="1"/>
        <v>1.8487394957983192</v>
      </c>
      <c r="Q29" s="93">
        <v>1.4</v>
      </c>
      <c r="R29" s="93">
        <v>0.3</v>
      </c>
      <c r="S29" s="94">
        <v>0.39500000000000002</v>
      </c>
      <c r="T29" s="94">
        <f t="shared" si="0"/>
        <v>4.666666666666667</v>
      </c>
    </row>
    <row r="30" spans="1:20" x14ac:dyDescent="0.2">
      <c r="A30" s="93">
        <v>543</v>
      </c>
      <c r="B30" s="93">
        <v>15</v>
      </c>
      <c r="C30" s="93">
        <v>227.65</v>
      </c>
      <c r="D30" s="93">
        <v>2</v>
      </c>
      <c r="E30" s="93" t="s">
        <v>205</v>
      </c>
      <c r="F30" s="93">
        <v>15</v>
      </c>
      <c r="G30" s="93">
        <v>2017</v>
      </c>
      <c r="H30" s="93">
        <v>1.2</v>
      </c>
      <c r="I30" s="93">
        <v>1.65</v>
      </c>
      <c r="J30" s="93">
        <v>5.9</v>
      </c>
      <c r="K30" s="93">
        <v>1.03</v>
      </c>
      <c r="L30" s="93">
        <v>4.2000000000000003E-2</v>
      </c>
      <c r="M30" s="93">
        <v>0.105</v>
      </c>
      <c r="N30" s="93">
        <v>1.8E-3</v>
      </c>
      <c r="O30" s="94">
        <v>7.7799999999999996E-3</v>
      </c>
      <c r="P30" s="94">
        <f t="shared" si="1"/>
        <v>4.322222222222222</v>
      </c>
      <c r="Q30" s="93">
        <v>2.25</v>
      </c>
      <c r="R30" s="93">
        <v>0.55000000000000004</v>
      </c>
      <c r="S30" s="94">
        <v>0.67500000000000004</v>
      </c>
      <c r="T30" s="94">
        <f t="shared" si="0"/>
        <v>4.0909090909090908</v>
      </c>
    </row>
    <row r="31" spans="1:20" x14ac:dyDescent="0.2">
      <c r="A31" s="93">
        <v>547</v>
      </c>
      <c r="B31" s="93">
        <v>15</v>
      </c>
      <c r="C31" s="93">
        <v>227.65</v>
      </c>
      <c r="D31" s="93">
        <v>1</v>
      </c>
      <c r="E31" s="93" t="s">
        <v>87</v>
      </c>
      <c r="F31" s="93">
        <v>15</v>
      </c>
      <c r="G31" s="93">
        <v>2017</v>
      </c>
      <c r="H31" s="93">
        <v>1.2</v>
      </c>
      <c r="I31" s="93">
        <v>2.25</v>
      </c>
      <c r="J31" s="93">
        <v>8.5</v>
      </c>
      <c r="K31" s="93">
        <v>1</v>
      </c>
      <c r="L31" s="93">
        <v>3.7999999999999999E-2</v>
      </c>
      <c r="M31" s="93">
        <v>0.109</v>
      </c>
      <c r="N31" s="93">
        <v>2.3500000000000001E-3</v>
      </c>
      <c r="O31" s="94">
        <v>8.3300000000000006E-3</v>
      </c>
      <c r="P31" s="94">
        <f t="shared" si="1"/>
        <v>3.5446808510638297</v>
      </c>
      <c r="Q31" s="93">
        <v>2.9000000000000004</v>
      </c>
      <c r="R31" s="93">
        <v>0.6</v>
      </c>
      <c r="S31" s="94">
        <v>0.56499999999999995</v>
      </c>
      <c r="T31" s="94">
        <f t="shared" si="0"/>
        <v>4.8333333333333339</v>
      </c>
    </row>
    <row r="32" spans="1:20" x14ac:dyDescent="0.2">
      <c r="A32" s="93">
        <v>551</v>
      </c>
      <c r="B32" s="93">
        <v>15</v>
      </c>
      <c r="C32" s="93">
        <v>227.65</v>
      </c>
      <c r="D32" s="93">
        <v>1</v>
      </c>
      <c r="E32" s="93" t="s">
        <v>87</v>
      </c>
      <c r="F32" s="93">
        <v>26</v>
      </c>
      <c r="G32" s="93">
        <v>2017</v>
      </c>
      <c r="H32" s="93">
        <v>1.2</v>
      </c>
      <c r="I32" s="93">
        <v>1.7</v>
      </c>
      <c r="J32" s="93">
        <v>6.2</v>
      </c>
      <c r="K32" s="93">
        <v>1.25</v>
      </c>
      <c r="L32" s="93">
        <v>3.9E-2</v>
      </c>
      <c r="M32" s="93">
        <v>0.09</v>
      </c>
      <c r="N32" s="93">
        <v>2.7399999999999998E-3</v>
      </c>
      <c r="O32" s="94">
        <v>9.5999999999999992E-3</v>
      </c>
      <c r="P32" s="94">
        <f t="shared" si="1"/>
        <v>3.5036496350364961</v>
      </c>
      <c r="Q32" s="93">
        <v>2.25</v>
      </c>
      <c r="R32" s="93">
        <v>0.5</v>
      </c>
      <c r="S32" s="94">
        <v>0.55500000000000005</v>
      </c>
      <c r="T32" s="94">
        <f t="shared" si="0"/>
        <v>4.5</v>
      </c>
    </row>
    <row r="33" spans="1:20" x14ac:dyDescent="0.2">
      <c r="A33" s="93">
        <v>552</v>
      </c>
      <c r="B33" s="93">
        <v>15</v>
      </c>
      <c r="C33" s="93">
        <v>227.65</v>
      </c>
      <c r="D33" s="93">
        <v>1</v>
      </c>
      <c r="E33" s="93" t="s">
        <v>87</v>
      </c>
      <c r="F33" s="93">
        <v>16</v>
      </c>
      <c r="G33" s="93">
        <v>2017</v>
      </c>
      <c r="H33" s="93">
        <v>1.1000000000000001</v>
      </c>
      <c r="I33" s="93">
        <v>2.2999999999999998</v>
      </c>
      <c r="J33" s="93">
        <v>5.5</v>
      </c>
      <c r="K33" s="93">
        <v>1.22</v>
      </c>
      <c r="L33" s="93">
        <v>0.04</v>
      </c>
      <c r="M33" s="93">
        <v>0.13300000000000001</v>
      </c>
      <c r="N33" s="93">
        <v>1.9499999999999999E-3</v>
      </c>
      <c r="O33" s="94">
        <v>8.8500000000000002E-3</v>
      </c>
      <c r="P33" s="94">
        <f t="shared" si="1"/>
        <v>4.5384615384615392</v>
      </c>
      <c r="Q33" s="93">
        <v>3.1</v>
      </c>
      <c r="R33" s="93">
        <v>0.64999999999999991</v>
      </c>
      <c r="S33" s="94">
        <v>0.59499999999999997</v>
      </c>
      <c r="T33" s="94">
        <f t="shared" si="0"/>
        <v>4.7692307692307701</v>
      </c>
    </row>
    <row r="34" spans="1:20" x14ac:dyDescent="0.2">
      <c r="A34" s="93">
        <v>553</v>
      </c>
      <c r="B34" s="93">
        <v>15</v>
      </c>
      <c r="C34" s="93">
        <v>227.65</v>
      </c>
      <c r="D34" s="93">
        <v>2</v>
      </c>
      <c r="E34" s="93" t="s">
        <v>205</v>
      </c>
      <c r="F34" s="93">
        <v>16</v>
      </c>
      <c r="G34" s="93">
        <v>2017</v>
      </c>
      <c r="H34" s="93">
        <v>1.8</v>
      </c>
      <c r="I34" s="93">
        <f>3.77+2.15</f>
        <v>5.92</v>
      </c>
      <c r="J34" s="93">
        <v>9.4</v>
      </c>
      <c r="K34" s="93">
        <v>1.56</v>
      </c>
      <c r="L34" s="93">
        <v>5.5E-2</v>
      </c>
      <c r="M34" s="93">
        <v>0.34399999999999997</v>
      </c>
      <c r="N34" s="93">
        <v>3.31E-3</v>
      </c>
      <c r="O34" s="94">
        <v>2.3810000000000001E-2</v>
      </c>
      <c r="P34" s="94">
        <f t="shared" si="1"/>
        <v>7.1933534743202419</v>
      </c>
      <c r="Q34" s="93">
        <v>3.8</v>
      </c>
      <c r="R34" s="93">
        <v>0.8</v>
      </c>
      <c r="S34" s="94">
        <v>0.745</v>
      </c>
      <c r="T34" s="94">
        <f t="shared" si="0"/>
        <v>4.7499999999999991</v>
      </c>
    </row>
    <row r="35" spans="1:20" x14ac:dyDescent="0.2">
      <c r="A35" s="93">
        <v>556</v>
      </c>
      <c r="B35" s="93">
        <v>15</v>
      </c>
      <c r="C35" s="93">
        <v>227.65</v>
      </c>
      <c r="D35" s="93">
        <v>2</v>
      </c>
      <c r="E35" s="93" t="s">
        <v>205</v>
      </c>
      <c r="F35" s="93">
        <v>21</v>
      </c>
      <c r="G35" s="93">
        <v>2017</v>
      </c>
      <c r="H35" s="93">
        <v>1.1000000000000001</v>
      </c>
      <c r="I35" s="93">
        <v>1.6</v>
      </c>
      <c r="J35" s="93">
        <v>5.9</v>
      </c>
      <c r="K35" s="93">
        <v>1.1200000000000001</v>
      </c>
      <c r="L35" s="93">
        <v>3.4000000000000002E-2</v>
      </c>
      <c r="M35" s="93">
        <v>0.105</v>
      </c>
      <c r="N35" s="93">
        <v>1.6199999999999999E-3</v>
      </c>
      <c r="O35" s="94">
        <v>6.8100000000000001E-3</v>
      </c>
      <c r="P35" s="94">
        <f t="shared" si="1"/>
        <v>4.2037037037037042</v>
      </c>
      <c r="Q35" s="93">
        <v>2.15</v>
      </c>
      <c r="R35" s="93">
        <v>0.55000000000000004</v>
      </c>
      <c r="S35" s="94">
        <v>0.70499999999999996</v>
      </c>
      <c r="T35" s="94">
        <f t="shared" si="0"/>
        <v>3.9090909090909087</v>
      </c>
    </row>
    <row r="36" spans="1:20" x14ac:dyDescent="0.2">
      <c r="A36" s="93">
        <v>557</v>
      </c>
      <c r="B36" s="93">
        <v>15</v>
      </c>
      <c r="C36" s="93">
        <v>227.65</v>
      </c>
      <c r="D36" s="93">
        <v>2</v>
      </c>
      <c r="E36" s="93" t="s">
        <v>205</v>
      </c>
      <c r="F36" s="93">
        <v>26</v>
      </c>
      <c r="G36" s="93">
        <v>2017</v>
      </c>
      <c r="H36" s="93">
        <v>1.3</v>
      </c>
      <c r="I36" s="93">
        <v>1.69</v>
      </c>
      <c r="J36" s="93">
        <v>8.5</v>
      </c>
      <c r="K36" s="93">
        <v>1.1399999999999999</v>
      </c>
      <c r="L36" s="93">
        <v>3.7999999999999999E-2</v>
      </c>
      <c r="M36" s="93">
        <v>0.10100000000000001</v>
      </c>
      <c r="N36" s="93">
        <v>1.98E-3</v>
      </c>
      <c r="O36" s="94">
        <v>7.8100000000000001E-3</v>
      </c>
      <c r="P36" s="94">
        <f t="shared" si="1"/>
        <v>3.9444444444444446</v>
      </c>
      <c r="Q36" s="93">
        <v>2.25</v>
      </c>
      <c r="R36" s="93">
        <v>0.55000000000000004</v>
      </c>
      <c r="S36" s="94">
        <v>0.82000000000000006</v>
      </c>
      <c r="T36" s="94">
        <f t="shared" si="0"/>
        <v>4.0909090909090908</v>
      </c>
    </row>
    <row r="37" spans="1:20" x14ac:dyDescent="0.2">
      <c r="A37" s="93">
        <v>558</v>
      </c>
      <c r="B37" s="93">
        <v>15</v>
      </c>
      <c r="C37" s="93">
        <v>227.65</v>
      </c>
      <c r="D37" s="93">
        <v>1</v>
      </c>
      <c r="E37" s="93" t="s">
        <v>87</v>
      </c>
      <c r="F37" s="93">
        <v>21</v>
      </c>
      <c r="G37" s="93">
        <v>2017</v>
      </c>
      <c r="H37" s="93">
        <v>1.6</v>
      </c>
      <c r="I37" s="93">
        <f>3.85+1.19</f>
        <v>5.04</v>
      </c>
      <c r="J37" s="93">
        <v>9</v>
      </c>
      <c r="K37" s="93">
        <v>1.63</v>
      </c>
      <c r="L37" s="93">
        <v>5.6000000000000001E-2</v>
      </c>
      <c r="M37" s="93">
        <v>0.27500000000000002</v>
      </c>
      <c r="N37" s="93">
        <v>3.2299999999999998E-3</v>
      </c>
      <c r="O37" s="94">
        <v>1.949E-2</v>
      </c>
      <c r="P37" s="94">
        <f t="shared" si="1"/>
        <v>6.03405572755418</v>
      </c>
      <c r="Q37" s="93">
        <v>4.4000000000000004</v>
      </c>
      <c r="R37" s="93">
        <v>0.8</v>
      </c>
      <c r="S37" s="94">
        <v>0.66</v>
      </c>
      <c r="T37" s="94">
        <f t="shared" si="0"/>
        <v>5.5</v>
      </c>
    </row>
    <row r="38" spans="1:20" x14ac:dyDescent="0.2">
      <c r="A38" s="93">
        <v>560</v>
      </c>
      <c r="B38" s="93">
        <v>15</v>
      </c>
      <c r="C38" s="93">
        <v>227.65</v>
      </c>
      <c r="D38" s="93">
        <v>1</v>
      </c>
      <c r="E38" s="93" t="s">
        <v>87</v>
      </c>
      <c r="F38" s="93">
        <v>22</v>
      </c>
      <c r="G38" s="93">
        <v>2017</v>
      </c>
      <c r="H38" s="93">
        <v>1.2</v>
      </c>
      <c r="I38" s="93">
        <v>2.1800000000000002</v>
      </c>
      <c r="J38" s="93">
        <v>9</v>
      </c>
      <c r="K38" s="93">
        <v>1.2</v>
      </c>
      <c r="L38" s="93">
        <v>3.9E-2</v>
      </c>
      <c r="M38" s="93">
        <v>0.13100000000000001</v>
      </c>
      <c r="N38" s="93">
        <v>1.8400000000000001E-3</v>
      </c>
      <c r="O38" s="94">
        <v>9.1599999999999997E-3</v>
      </c>
      <c r="P38" s="94">
        <f t="shared" si="1"/>
        <v>4.9782608695652169</v>
      </c>
      <c r="Q38" s="93">
        <v>2.95</v>
      </c>
      <c r="R38" s="93">
        <v>0.64999999999999991</v>
      </c>
      <c r="S38" s="94">
        <v>0.67500000000000004</v>
      </c>
      <c r="T38" s="94">
        <f t="shared" si="0"/>
        <v>4.5384615384615392</v>
      </c>
    </row>
    <row r="39" spans="1:20" x14ac:dyDescent="0.2">
      <c r="A39" s="93">
        <v>561</v>
      </c>
      <c r="B39" s="93">
        <v>15</v>
      </c>
      <c r="C39" s="93">
        <v>227.65</v>
      </c>
      <c r="D39" s="93">
        <v>2</v>
      </c>
      <c r="E39" s="93" t="s">
        <v>205</v>
      </c>
      <c r="F39" s="93">
        <v>22</v>
      </c>
      <c r="G39" s="93">
        <v>2017</v>
      </c>
      <c r="H39" s="93">
        <v>1.4</v>
      </c>
      <c r="I39" s="93">
        <v>3.68</v>
      </c>
      <c r="J39" s="93">
        <v>9.6999999999999993</v>
      </c>
      <c r="K39" s="93">
        <v>1.33</v>
      </c>
      <c r="L39" s="93">
        <v>6.5000000000000002E-2</v>
      </c>
      <c r="M39" s="93">
        <v>0.21199999999999999</v>
      </c>
      <c r="N39" s="93">
        <v>3.3800000000000002E-3</v>
      </c>
      <c r="O39" s="94">
        <v>1.6320000000000001E-2</v>
      </c>
      <c r="P39" s="94">
        <f t="shared" si="1"/>
        <v>4.8284023668639051</v>
      </c>
      <c r="Q39" s="93">
        <v>3.5999999999999996</v>
      </c>
      <c r="R39" s="93">
        <v>0.75</v>
      </c>
      <c r="S39" s="94">
        <v>0.67500000000000004</v>
      </c>
      <c r="T39" s="94">
        <f t="shared" si="0"/>
        <v>4.8</v>
      </c>
    </row>
    <row r="40" spans="1:20" x14ac:dyDescent="0.2">
      <c r="A40" s="93">
        <v>562</v>
      </c>
      <c r="B40" s="93">
        <v>15</v>
      </c>
      <c r="C40" s="93">
        <v>227.65</v>
      </c>
      <c r="D40" s="93">
        <v>1</v>
      </c>
      <c r="E40" s="93" t="s">
        <v>87</v>
      </c>
      <c r="F40" s="93">
        <v>27</v>
      </c>
      <c r="G40" s="93">
        <v>2017</v>
      </c>
      <c r="H40" s="93">
        <v>1.2</v>
      </c>
      <c r="I40" s="93">
        <v>2.3199999999999998</v>
      </c>
      <c r="J40" s="93">
        <v>8.6</v>
      </c>
      <c r="K40" s="93">
        <v>1.24</v>
      </c>
      <c r="L40" s="93">
        <v>5.7000000000000002E-2</v>
      </c>
      <c r="M40" s="93">
        <v>0.129</v>
      </c>
      <c r="N40" s="93">
        <v>3.0799999999999998E-3</v>
      </c>
      <c r="O40" s="94">
        <v>9.8700000000000003E-3</v>
      </c>
      <c r="P40" s="94">
        <f t="shared" si="1"/>
        <v>3.204545454545455</v>
      </c>
      <c r="Q40" s="93">
        <v>2.8</v>
      </c>
      <c r="R40" s="93">
        <v>0.7</v>
      </c>
      <c r="S40" s="94">
        <v>0.59499999999999997</v>
      </c>
      <c r="T40" s="94">
        <f t="shared" si="0"/>
        <v>4</v>
      </c>
    </row>
    <row r="41" spans="1:20" x14ac:dyDescent="0.2">
      <c r="A41" s="93">
        <v>563</v>
      </c>
      <c r="B41" s="93">
        <v>15</v>
      </c>
      <c r="C41" s="93">
        <v>227.65</v>
      </c>
      <c r="D41" s="93">
        <v>2</v>
      </c>
      <c r="E41" s="93" t="s">
        <v>205</v>
      </c>
      <c r="F41" s="93">
        <v>17</v>
      </c>
      <c r="G41" s="93">
        <v>2017</v>
      </c>
      <c r="H41" s="93">
        <v>1.1000000000000001</v>
      </c>
      <c r="I41" s="93">
        <v>2.5099999999999998</v>
      </c>
      <c r="J41" s="93">
        <v>6</v>
      </c>
      <c r="K41" s="93">
        <v>1.33</v>
      </c>
      <c r="L41" s="93">
        <v>3.6999999999999998E-2</v>
      </c>
      <c r="M41" s="93">
        <v>0.14799999999999999</v>
      </c>
      <c r="N41" s="93">
        <v>3.4499999999999999E-3</v>
      </c>
      <c r="O41" s="94">
        <v>1.499E-2</v>
      </c>
      <c r="P41" s="94">
        <f t="shared" si="1"/>
        <v>4.344927536231884</v>
      </c>
      <c r="Q41" s="93">
        <v>2.75</v>
      </c>
      <c r="R41" s="93">
        <v>0.64999999999999991</v>
      </c>
      <c r="S41" s="94">
        <v>0.68500000000000005</v>
      </c>
      <c r="T41" s="94">
        <f t="shared" si="0"/>
        <v>4.2307692307692317</v>
      </c>
    </row>
    <row r="42" spans="1:20" x14ac:dyDescent="0.2">
      <c r="A42" s="93">
        <v>564</v>
      </c>
      <c r="B42" s="93">
        <v>15</v>
      </c>
      <c r="C42" s="93">
        <v>227.65</v>
      </c>
      <c r="D42" s="93">
        <v>1</v>
      </c>
      <c r="E42" s="93" t="s">
        <v>87</v>
      </c>
      <c r="F42" s="93">
        <v>17</v>
      </c>
      <c r="G42" s="93">
        <v>2017</v>
      </c>
      <c r="H42" s="93">
        <v>1.2</v>
      </c>
      <c r="I42" s="93">
        <v>2.25</v>
      </c>
      <c r="J42" s="93">
        <v>10.199999999999999</v>
      </c>
      <c r="K42" s="93">
        <v>1.1399999999999999</v>
      </c>
      <c r="L42" s="93">
        <v>4.5999999999999999E-2</v>
      </c>
      <c r="M42" s="93">
        <v>0.12</v>
      </c>
      <c r="N42" s="93">
        <v>1.97E-3</v>
      </c>
      <c r="O42" s="94">
        <v>8.5900000000000004E-3</v>
      </c>
      <c r="P42" s="94">
        <f t="shared" si="1"/>
        <v>4.3604060913705585</v>
      </c>
      <c r="Q42" s="93">
        <v>3</v>
      </c>
      <c r="R42" s="93">
        <v>0.64999999999999991</v>
      </c>
      <c r="S42" s="94">
        <v>0.59</v>
      </c>
      <c r="T42" s="94">
        <f t="shared" si="0"/>
        <v>4.6153846153846159</v>
      </c>
    </row>
    <row r="43" spans="1:20" x14ac:dyDescent="0.2">
      <c r="A43" s="93">
        <v>566</v>
      </c>
      <c r="B43" s="93">
        <v>15</v>
      </c>
      <c r="C43" s="93">
        <v>227.65</v>
      </c>
      <c r="D43" s="93">
        <v>2</v>
      </c>
      <c r="E43" s="93" t="s">
        <v>205</v>
      </c>
      <c r="F43" s="93">
        <v>27</v>
      </c>
      <c r="G43" s="93">
        <v>2017</v>
      </c>
      <c r="H43" s="93">
        <v>1.4</v>
      </c>
      <c r="I43" s="93">
        <v>4.03</v>
      </c>
      <c r="J43" s="93">
        <v>8.6</v>
      </c>
      <c r="K43" s="93">
        <v>1.75</v>
      </c>
      <c r="L43" s="93">
        <v>5.0999999999999997E-2</v>
      </c>
      <c r="M43" s="93">
        <v>0.27900000000000003</v>
      </c>
      <c r="N43" s="93">
        <v>2.99E-3</v>
      </c>
      <c r="O43" s="94">
        <v>1.9810000000000001E-2</v>
      </c>
      <c r="P43" s="94">
        <f t="shared" si="1"/>
        <v>6.6254180602006691</v>
      </c>
      <c r="Q43" s="93">
        <v>3.5999999999999996</v>
      </c>
      <c r="R43" s="93">
        <v>0.75</v>
      </c>
      <c r="S43" s="94">
        <v>0.79</v>
      </c>
      <c r="T43" s="94">
        <f t="shared" si="0"/>
        <v>4.8</v>
      </c>
    </row>
    <row r="44" spans="1:20" x14ac:dyDescent="0.2">
      <c r="A44" s="93">
        <v>567</v>
      </c>
      <c r="B44" s="93">
        <v>15</v>
      </c>
      <c r="C44" s="93">
        <v>227.65</v>
      </c>
      <c r="D44" s="93">
        <v>2</v>
      </c>
      <c r="E44" s="93" t="s">
        <v>205</v>
      </c>
      <c r="F44" s="93">
        <v>18</v>
      </c>
      <c r="G44" s="93">
        <v>2017</v>
      </c>
      <c r="H44" s="93">
        <v>1.1000000000000001</v>
      </c>
      <c r="I44" s="93">
        <v>2.76</v>
      </c>
      <c r="J44" s="93">
        <v>4.3</v>
      </c>
      <c r="K44" s="93">
        <v>1.28</v>
      </c>
      <c r="L44" s="93">
        <v>3.4000000000000002E-2</v>
      </c>
      <c r="M44" s="93">
        <v>0.17799999999999999</v>
      </c>
      <c r="N44" s="93">
        <v>1.7799999999999999E-3</v>
      </c>
      <c r="O44" s="94">
        <v>1.149E-2</v>
      </c>
      <c r="P44" s="94">
        <f t="shared" si="1"/>
        <v>6.4550561797752817</v>
      </c>
      <c r="Q44" s="93">
        <v>3.0999999999999996</v>
      </c>
      <c r="R44" s="93">
        <v>0.7</v>
      </c>
      <c r="S44" s="94">
        <v>0.7649999999999999</v>
      </c>
      <c r="T44" s="94">
        <f t="shared" si="0"/>
        <v>4.4285714285714279</v>
      </c>
    </row>
    <row r="45" spans="1:20" x14ac:dyDescent="0.2">
      <c r="A45" s="93">
        <v>568</v>
      </c>
      <c r="B45" s="93">
        <v>15</v>
      </c>
      <c r="C45" s="93">
        <v>227.65</v>
      </c>
      <c r="D45" s="93">
        <v>2</v>
      </c>
      <c r="E45" s="93" t="s">
        <v>205</v>
      </c>
      <c r="F45" s="93">
        <v>23</v>
      </c>
      <c r="G45" s="93">
        <v>2017</v>
      </c>
      <c r="H45" s="93">
        <v>1.1000000000000001</v>
      </c>
      <c r="I45" s="93">
        <v>1.58</v>
      </c>
      <c r="J45" s="93">
        <v>5.5</v>
      </c>
      <c r="K45" s="93">
        <v>1.1399999999999999</v>
      </c>
      <c r="L45" s="93">
        <v>3.1E-2</v>
      </c>
      <c r="M45" s="93">
        <v>8.8999999999999996E-2</v>
      </c>
      <c r="N45" s="93">
        <v>1.97E-3</v>
      </c>
      <c r="O45" s="94">
        <v>6.7799999999999996E-3</v>
      </c>
      <c r="P45" s="94">
        <f t="shared" si="1"/>
        <v>3.4416243654822334</v>
      </c>
      <c r="Q45" s="93">
        <v>2.2000000000000002</v>
      </c>
      <c r="R45" s="93">
        <v>0.55000000000000004</v>
      </c>
      <c r="S45" s="94">
        <v>0.63</v>
      </c>
      <c r="T45" s="94">
        <f t="shared" si="0"/>
        <v>4</v>
      </c>
    </row>
    <row r="46" spans="1:20" x14ac:dyDescent="0.2">
      <c r="A46" s="93">
        <v>570</v>
      </c>
      <c r="B46" s="93">
        <v>15</v>
      </c>
      <c r="C46" s="93">
        <v>227.65</v>
      </c>
      <c r="D46" s="93">
        <v>1</v>
      </c>
      <c r="E46" s="93" t="s">
        <v>87</v>
      </c>
      <c r="F46" s="93">
        <v>18</v>
      </c>
      <c r="G46" s="93">
        <v>2017</v>
      </c>
      <c r="H46" s="93">
        <v>1.1000000000000001</v>
      </c>
      <c r="I46" s="93">
        <v>2.2799999999999998</v>
      </c>
      <c r="J46" s="93">
        <v>6.3</v>
      </c>
      <c r="K46" s="93">
        <v>0.94</v>
      </c>
      <c r="L46" s="93">
        <v>3.2000000000000001E-2</v>
      </c>
      <c r="M46" s="93">
        <v>0.121</v>
      </c>
      <c r="N46" s="93">
        <v>1.8600000000000001E-3</v>
      </c>
      <c r="O46" s="94">
        <v>7.4599999999999996E-3</v>
      </c>
      <c r="P46" s="94">
        <f t="shared" si="1"/>
        <v>4.010752688172043</v>
      </c>
      <c r="Q46" s="93">
        <v>2.8</v>
      </c>
      <c r="R46" s="93">
        <v>0.7</v>
      </c>
      <c r="S46" s="94">
        <v>0.63</v>
      </c>
      <c r="T46" s="94">
        <f t="shared" si="0"/>
        <v>4</v>
      </c>
    </row>
    <row r="47" spans="1:20" x14ac:dyDescent="0.2">
      <c r="A47" s="93">
        <v>572</v>
      </c>
      <c r="B47" s="93">
        <v>15</v>
      </c>
      <c r="C47" s="93">
        <v>227.65</v>
      </c>
      <c r="D47" s="93">
        <v>1</v>
      </c>
      <c r="E47" s="93" t="s">
        <v>87</v>
      </c>
      <c r="F47" s="93">
        <v>23</v>
      </c>
      <c r="G47" s="93">
        <v>2017</v>
      </c>
      <c r="H47" s="93">
        <v>1.7</v>
      </c>
      <c r="I47" s="93">
        <f>3.63+1.21</f>
        <v>4.84</v>
      </c>
      <c r="J47" s="93">
        <v>9.5</v>
      </c>
      <c r="K47" s="93">
        <v>1.7</v>
      </c>
      <c r="L47" s="93">
        <v>5.6000000000000001E-2</v>
      </c>
      <c r="M47" s="93">
        <v>0.27100000000000002</v>
      </c>
      <c r="N47" s="93">
        <v>2.8700000000000002E-3</v>
      </c>
      <c r="O47" s="94">
        <v>1.7600000000000001E-2</v>
      </c>
      <c r="P47" s="94">
        <f t="shared" si="1"/>
        <v>6.1324041811846692</v>
      </c>
      <c r="Q47" s="93">
        <v>4</v>
      </c>
      <c r="R47" s="93">
        <v>0.8</v>
      </c>
      <c r="S47" s="94">
        <v>0.72499999999999998</v>
      </c>
      <c r="T47" s="94">
        <f t="shared" si="0"/>
        <v>5</v>
      </c>
    </row>
    <row r="48" spans="1:20" x14ac:dyDescent="0.2">
      <c r="A48" s="93">
        <v>573</v>
      </c>
      <c r="B48" s="93">
        <v>15</v>
      </c>
      <c r="C48" s="93">
        <v>227.65</v>
      </c>
      <c r="D48" s="93">
        <v>2</v>
      </c>
      <c r="E48" s="93" t="s">
        <v>205</v>
      </c>
      <c r="F48" s="93">
        <v>28</v>
      </c>
      <c r="G48" s="93">
        <v>2017</v>
      </c>
      <c r="H48" s="93">
        <v>1.1000000000000001</v>
      </c>
      <c r="I48" s="93">
        <v>1.82</v>
      </c>
      <c r="J48" s="93">
        <v>6</v>
      </c>
      <c r="K48" s="93">
        <v>0.96</v>
      </c>
      <c r="L48" s="93">
        <v>3.1E-2</v>
      </c>
      <c r="M48" s="93">
        <v>0.112</v>
      </c>
      <c r="N48" s="93">
        <v>2.2200000000000002E-3</v>
      </c>
      <c r="O48" s="94">
        <v>8.43E-3</v>
      </c>
      <c r="P48" s="94">
        <f t="shared" si="1"/>
        <v>3.7972972972972969</v>
      </c>
      <c r="Q48" s="93">
        <v>2.2999999999999998</v>
      </c>
      <c r="R48" s="93">
        <v>0.64999999999999991</v>
      </c>
      <c r="S48" s="94">
        <v>0.64500000000000002</v>
      </c>
      <c r="T48" s="94">
        <f t="shared" si="0"/>
        <v>3.5384615384615388</v>
      </c>
    </row>
    <row r="49" spans="1:20" x14ac:dyDescent="0.2">
      <c r="A49" s="93">
        <v>574</v>
      </c>
      <c r="B49" s="93">
        <v>15</v>
      </c>
      <c r="C49" s="93">
        <v>227.65</v>
      </c>
      <c r="D49" s="93">
        <v>1</v>
      </c>
      <c r="E49" s="93" t="s">
        <v>87</v>
      </c>
      <c r="F49" s="93">
        <v>28</v>
      </c>
      <c r="G49" s="93">
        <v>2017</v>
      </c>
      <c r="H49" s="93">
        <v>1.2</v>
      </c>
      <c r="I49" s="93">
        <v>2.27</v>
      </c>
      <c r="J49" s="93">
        <v>9.8000000000000007</v>
      </c>
      <c r="K49" s="93">
        <v>1.1100000000000001</v>
      </c>
      <c r="L49" s="93">
        <v>4.8000000000000001E-2</v>
      </c>
      <c r="M49" s="93">
        <v>0.122</v>
      </c>
      <c r="N49" s="93">
        <v>2.3999999999999998E-3</v>
      </c>
      <c r="O49" s="94">
        <v>8.0099999999999998E-3</v>
      </c>
      <c r="P49" s="94">
        <f t="shared" si="1"/>
        <v>3.3375000000000004</v>
      </c>
      <c r="Q49" s="93">
        <v>2.95</v>
      </c>
      <c r="R49" s="93">
        <v>0.6</v>
      </c>
      <c r="S49" s="94">
        <v>0.66</v>
      </c>
      <c r="T49" s="94">
        <f t="shared" si="0"/>
        <v>4.916666666666667</v>
      </c>
    </row>
    <row r="50" spans="1:20" x14ac:dyDescent="0.2">
      <c r="A50" s="93">
        <v>575</v>
      </c>
      <c r="B50" s="93">
        <v>15</v>
      </c>
      <c r="C50" s="93">
        <v>227.65</v>
      </c>
      <c r="D50" s="93">
        <v>1</v>
      </c>
      <c r="E50" s="93" t="s">
        <v>87</v>
      </c>
      <c r="F50" s="93">
        <v>24</v>
      </c>
      <c r="G50" s="93">
        <v>2017</v>
      </c>
      <c r="H50" s="93">
        <v>1.2</v>
      </c>
      <c r="I50" s="93">
        <v>3.94</v>
      </c>
      <c r="J50" s="93">
        <v>5.0999999999999996</v>
      </c>
      <c r="K50" s="93">
        <v>1.47</v>
      </c>
      <c r="L50" s="93">
        <v>4.2999999999999997E-2</v>
      </c>
      <c r="M50" s="93">
        <v>0.21099999999999999</v>
      </c>
      <c r="N50" s="93">
        <v>2.5100000000000001E-3</v>
      </c>
      <c r="O50" s="94">
        <v>1.6459999999999999E-2</v>
      </c>
      <c r="P50" s="94">
        <f t="shared" si="1"/>
        <v>6.5577689243027883</v>
      </c>
      <c r="Q50" s="93">
        <v>4.1500000000000004</v>
      </c>
      <c r="R50" s="93">
        <v>0.7</v>
      </c>
      <c r="S50" s="94">
        <v>0.63500000000000001</v>
      </c>
      <c r="T50" s="94">
        <f t="shared" si="0"/>
        <v>5.9285714285714297</v>
      </c>
    </row>
    <row r="51" spans="1:20" x14ac:dyDescent="0.2">
      <c r="A51" s="93">
        <v>576</v>
      </c>
      <c r="B51" s="93">
        <v>15</v>
      </c>
      <c r="C51" s="93">
        <v>227.65</v>
      </c>
      <c r="D51" s="93">
        <v>1</v>
      </c>
      <c r="E51" s="93" t="s">
        <v>87</v>
      </c>
      <c r="F51" s="93">
        <v>29</v>
      </c>
      <c r="G51" s="93">
        <v>2017</v>
      </c>
      <c r="H51" s="93">
        <v>1.1000000000000001</v>
      </c>
      <c r="I51" s="93">
        <v>1.59</v>
      </c>
      <c r="J51" s="93">
        <v>4.2</v>
      </c>
      <c r="K51" s="93">
        <v>1.0900000000000001</v>
      </c>
      <c r="L51" s="93">
        <v>3.2000000000000001E-2</v>
      </c>
      <c r="M51" s="93">
        <v>8.3000000000000004E-2</v>
      </c>
      <c r="N51" s="93">
        <v>1.49E-3</v>
      </c>
      <c r="O51" s="94">
        <v>6.11E-3</v>
      </c>
      <c r="P51" s="94">
        <f t="shared" si="1"/>
        <v>4.1006711409395971</v>
      </c>
      <c r="Q51" s="93">
        <v>2.2000000000000002</v>
      </c>
      <c r="R51" s="93">
        <v>0.55000000000000004</v>
      </c>
      <c r="S51" s="94">
        <v>0.5</v>
      </c>
      <c r="T51" s="94">
        <f t="shared" si="0"/>
        <v>4</v>
      </c>
    </row>
    <row r="52" spans="1:20" x14ac:dyDescent="0.2">
      <c r="A52" s="93">
        <v>578</v>
      </c>
      <c r="B52" s="93">
        <v>15</v>
      </c>
      <c r="C52" s="93">
        <v>227.65</v>
      </c>
      <c r="D52" s="93">
        <v>2</v>
      </c>
      <c r="E52" s="93" t="s">
        <v>205</v>
      </c>
      <c r="F52" s="93">
        <v>24</v>
      </c>
      <c r="G52" s="93">
        <v>2017</v>
      </c>
      <c r="H52" s="93">
        <v>1</v>
      </c>
      <c r="I52" s="93">
        <v>1.08</v>
      </c>
      <c r="J52" s="93">
        <v>3</v>
      </c>
      <c r="K52" s="93">
        <v>1.04</v>
      </c>
      <c r="L52" s="93">
        <v>2.5000000000000001E-2</v>
      </c>
      <c r="M52" s="93">
        <v>6.6000000000000003E-2</v>
      </c>
      <c r="N52" s="93">
        <v>1.1900000000000001E-3</v>
      </c>
      <c r="O52" s="94">
        <v>5.3699999999999998E-3</v>
      </c>
      <c r="P52" s="94">
        <f t="shared" si="1"/>
        <v>4.5126050420168058</v>
      </c>
      <c r="Q52" s="93">
        <v>1.7000000000000002</v>
      </c>
      <c r="R52" s="93">
        <v>0.5</v>
      </c>
      <c r="S52" s="94">
        <v>0.625</v>
      </c>
      <c r="T52" s="94">
        <f t="shared" si="0"/>
        <v>3.4000000000000004</v>
      </c>
    </row>
    <row r="53" spans="1:20" x14ac:dyDescent="0.2">
      <c r="A53" s="95">
        <v>580</v>
      </c>
      <c r="B53" s="95">
        <v>15</v>
      </c>
      <c r="C53" s="93">
        <v>227.65</v>
      </c>
      <c r="D53" s="95">
        <v>2</v>
      </c>
      <c r="E53" s="93" t="s">
        <v>205</v>
      </c>
      <c r="F53" s="95">
        <v>29</v>
      </c>
      <c r="G53" s="93">
        <v>2017</v>
      </c>
      <c r="H53" s="95">
        <v>1.2</v>
      </c>
      <c r="I53" s="95">
        <v>2.1800000000000002</v>
      </c>
      <c r="J53" s="95"/>
      <c r="K53" s="95"/>
      <c r="L53" s="95"/>
      <c r="M53" s="95">
        <v>0.152</v>
      </c>
      <c r="N53" s="95"/>
      <c r="O53" s="96">
        <v>1.146E-2</v>
      </c>
      <c r="P53" s="96"/>
      <c r="Q53" s="93">
        <v>2.65</v>
      </c>
      <c r="R53" s="93">
        <v>0.64999999999999991</v>
      </c>
      <c r="S53" s="96">
        <v>0.70499999999999996</v>
      </c>
      <c r="T53" s="94">
        <f t="shared" si="0"/>
        <v>4.0769230769230775</v>
      </c>
    </row>
    <row r="54" spans="1:20" x14ac:dyDescent="0.2">
      <c r="A54" s="95">
        <v>581</v>
      </c>
      <c r="B54" s="95">
        <v>15</v>
      </c>
      <c r="C54" s="93">
        <v>227.65</v>
      </c>
      <c r="D54" s="95">
        <v>1</v>
      </c>
      <c r="E54" s="93" t="s">
        <v>87</v>
      </c>
      <c r="F54" s="95">
        <v>19</v>
      </c>
      <c r="G54" s="93">
        <v>2017</v>
      </c>
      <c r="H54" s="95">
        <v>1.2</v>
      </c>
      <c r="I54" s="95">
        <v>2.68</v>
      </c>
      <c r="J54" s="95"/>
      <c r="K54" s="95"/>
      <c r="L54" s="95"/>
      <c r="M54" s="95">
        <v>0.15</v>
      </c>
      <c r="N54" s="95"/>
      <c r="O54" s="96">
        <v>1.162E-2</v>
      </c>
      <c r="P54" s="96"/>
      <c r="Q54" s="93">
        <v>3.0999999999999996</v>
      </c>
      <c r="R54" s="93">
        <v>0.64999999999999991</v>
      </c>
      <c r="S54" s="96">
        <v>0.66500000000000004</v>
      </c>
      <c r="T54" s="94">
        <f t="shared" si="0"/>
        <v>4.7692307692307692</v>
      </c>
    </row>
    <row r="55" spans="1:20" x14ac:dyDescent="0.2">
      <c r="A55" s="93">
        <v>582</v>
      </c>
      <c r="B55" s="93">
        <v>15</v>
      </c>
      <c r="C55" s="93">
        <v>227.65</v>
      </c>
      <c r="D55" s="93">
        <v>2</v>
      </c>
      <c r="E55" s="93" t="s">
        <v>205</v>
      </c>
      <c r="F55" s="93">
        <v>19</v>
      </c>
      <c r="G55" s="93">
        <v>2017</v>
      </c>
      <c r="H55" s="93">
        <v>1.1000000000000001</v>
      </c>
      <c r="I55" s="93">
        <v>1.97</v>
      </c>
      <c r="J55" s="93">
        <v>5.2</v>
      </c>
      <c r="K55" s="93">
        <v>1.1200000000000001</v>
      </c>
      <c r="L55" s="93">
        <v>4.2000000000000003E-2</v>
      </c>
      <c r="M55" s="93">
        <v>0.114</v>
      </c>
      <c r="N55" s="93">
        <v>1.82E-3</v>
      </c>
      <c r="O55" s="94">
        <v>8.2000000000000007E-3</v>
      </c>
      <c r="P55" s="94">
        <f t="shared" si="1"/>
        <v>4.5054945054945055</v>
      </c>
      <c r="Q55" s="93">
        <v>2.5999999999999996</v>
      </c>
      <c r="R55" s="93">
        <v>0.6</v>
      </c>
      <c r="S55" s="94">
        <v>0.63</v>
      </c>
      <c r="T55" s="94">
        <f t="shared" si="0"/>
        <v>4.333333333333333</v>
      </c>
    </row>
    <row r="56" spans="1:20" x14ac:dyDescent="0.2">
      <c r="A56" s="93">
        <v>583</v>
      </c>
      <c r="B56" s="93">
        <v>15</v>
      </c>
      <c r="C56" s="93">
        <v>227.65</v>
      </c>
      <c r="D56" s="93">
        <v>1</v>
      </c>
      <c r="E56" s="93" t="s">
        <v>87</v>
      </c>
      <c r="F56" s="93">
        <v>20</v>
      </c>
      <c r="G56" s="93">
        <v>2017</v>
      </c>
      <c r="H56" s="93">
        <v>1.1000000000000001</v>
      </c>
      <c r="I56" s="93">
        <v>2.6</v>
      </c>
      <c r="J56" s="93">
        <v>5.2</v>
      </c>
      <c r="K56" s="93">
        <v>1.36</v>
      </c>
      <c r="L56" s="93">
        <v>4.1000000000000002E-2</v>
      </c>
      <c r="M56" s="93">
        <v>0.13100000000000001</v>
      </c>
      <c r="N56" s="93">
        <v>1.65E-3</v>
      </c>
      <c r="O56" s="94">
        <v>8.9200000000000008E-3</v>
      </c>
      <c r="P56" s="94">
        <f t="shared" si="1"/>
        <v>5.4060606060606062</v>
      </c>
      <c r="Q56" s="93">
        <v>3.35</v>
      </c>
      <c r="R56" s="93">
        <v>0.64999999999999991</v>
      </c>
      <c r="S56" s="94">
        <v>0.60499999999999998</v>
      </c>
      <c r="T56" s="94">
        <f t="shared" si="0"/>
        <v>5.1538461538461551</v>
      </c>
    </row>
    <row r="57" spans="1:20" x14ac:dyDescent="0.2">
      <c r="A57" s="93">
        <v>584</v>
      </c>
      <c r="B57" s="93">
        <v>15</v>
      </c>
      <c r="C57" s="93">
        <v>227.65</v>
      </c>
      <c r="D57" s="93">
        <v>1</v>
      </c>
      <c r="E57" s="93" t="s">
        <v>87</v>
      </c>
      <c r="F57" s="93">
        <v>25</v>
      </c>
      <c r="G57" s="93">
        <v>2017</v>
      </c>
      <c r="H57" s="93">
        <v>1.1000000000000001</v>
      </c>
      <c r="I57" s="93">
        <v>2.52</v>
      </c>
      <c r="J57" s="93">
        <v>8.3000000000000007</v>
      </c>
      <c r="K57" s="93">
        <v>1.1299999999999999</v>
      </c>
      <c r="L57" s="93">
        <v>0.04</v>
      </c>
      <c r="M57" s="93">
        <v>0.14299999999999999</v>
      </c>
      <c r="N57" s="93">
        <v>2.2000000000000001E-3</v>
      </c>
      <c r="O57" s="94">
        <v>9.6699999999999998E-3</v>
      </c>
      <c r="P57" s="94">
        <f t="shared" si="1"/>
        <v>4.3954545454545455</v>
      </c>
      <c r="Q57" s="93">
        <v>2.95</v>
      </c>
      <c r="R57" s="93">
        <v>0.7</v>
      </c>
      <c r="S57" s="94">
        <v>0.66999999999999993</v>
      </c>
      <c r="T57" s="94">
        <f t="shared" si="0"/>
        <v>4.2142857142857144</v>
      </c>
    </row>
    <row r="58" spans="1:20" x14ac:dyDescent="0.2">
      <c r="A58" s="93">
        <v>585</v>
      </c>
      <c r="B58" s="93">
        <v>15</v>
      </c>
      <c r="C58" s="93">
        <v>227.65</v>
      </c>
      <c r="D58" s="93">
        <v>2</v>
      </c>
      <c r="E58" s="93" t="s">
        <v>205</v>
      </c>
      <c r="F58" s="93">
        <v>25</v>
      </c>
      <c r="G58" s="93">
        <v>2017</v>
      </c>
      <c r="H58" s="93">
        <v>1.2</v>
      </c>
      <c r="I58" s="93">
        <v>2.23</v>
      </c>
      <c r="J58" s="93">
        <v>8.6999999999999993</v>
      </c>
      <c r="K58" s="93">
        <v>1.06</v>
      </c>
      <c r="L58" s="93">
        <v>4.1000000000000002E-2</v>
      </c>
      <c r="M58" s="93">
        <v>0.128</v>
      </c>
      <c r="N58" s="93">
        <v>2.64E-3</v>
      </c>
      <c r="O58" s="94">
        <v>9.92E-3</v>
      </c>
      <c r="P58" s="94">
        <f t="shared" si="1"/>
        <v>3.7575757575757578</v>
      </c>
      <c r="Q58" s="93">
        <v>2.75</v>
      </c>
      <c r="R58" s="93">
        <v>0.64999999999999991</v>
      </c>
      <c r="S58" s="94">
        <v>0.65</v>
      </c>
      <c r="T58" s="94">
        <f t="shared" si="0"/>
        <v>4.2307692307692317</v>
      </c>
    </row>
    <row r="59" spans="1:20" x14ac:dyDescent="0.2">
      <c r="A59" s="93">
        <v>587</v>
      </c>
      <c r="B59" s="93">
        <v>15</v>
      </c>
      <c r="C59" s="93">
        <v>227.65</v>
      </c>
      <c r="D59" s="93">
        <v>2</v>
      </c>
      <c r="E59" s="93" t="s">
        <v>205</v>
      </c>
      <c r="F59" s="93">
        <v>20</v>
      </c>
      <c r="G59" s="93">
        <v>2017</v>
      </c>
      <c r="H59" s="93">
        <v>1.1000000000000001</v>
      </c>
      <c r="I59" s="93">
        <v>1.85</v>
      </c>
      <c r="J59" s="93">
        <v>10.5</v>
      </c>
      <c r="K59" s="93">
        <v>1.06</v>
      </c>
      <c r="L59" s="93">
        <v>4.5999999999999999E-2</v>
      </c>
      <c r="M59" s="93">
        <v>0.113</v>
      </c>
      <c r="N59" s="93">
        <v>2.2000000000000001E-3</v>
      </c>
      <c r="O59" s="94">
        <v>8.5199999999999998E-3</v>
      </c>
      <c r="P59" s="94">
        <f t="shared" si="1"/>
        <v>3.8727272727272726</v>
      </c>
      <c r="Q59" s="93">
        <v>2.4500000000000002</v>
      </c>
      <c r="R59" s="93">
        <v>0.6</v>
      </c>
      <c r="S59" s="94">
        <v>0.66999999999999993</v>
      </c>
      <c r="T59" s="94">
        <f t="shared" si="0"/>
        <v>4.0833333333333339</v>
      </c>
    </row>
    <row r="60" spans="1:20" x14ac:dyDescent="0.2">
      <c r="A60" s="93">
        <v>589</v>
      </c>
      <c r="B60" s="93">
        <v>15</v>
      </c>
      <c r="C60" s="93">
        <v>227.65</v>
      </c>
      <c r="D60" s="93">
        <v>1</v>
      </c>
      <c r="E60" s="93" t="s">
        <v>87</v>
      </c>
      <c r="F60" s="93">
        <v>30</v>
      </c>
      <c r="G60" s="93">
        <v>2017</v>
      </c>
      <c r="H60" s="93">
        <v>1.1000000000000001</v>
      </c>
      <c r="I60" s="93">
        <v>1.1599999999999999</v>
      </c>
      <c r="J60" s="93">
        <v>5.9</v>
      </c>
      <c r="K60" s="93">
        <v>1.07</v>
      </c>
      <c r="L60" s="93">
        <v>2.9000000000000001E-2</v>
      </c>
      <c r="M60" s="93">
        <v>6.3E-2</v>
      </c>
      <c r="N60" s="93">
        <v>1.48E-3</v>
      </c>
      <c r="O60" s="94">
        <v>4.8999999999999998E-3</v>
      </c>
      <c r="P60" s="94">
        <f t="shared" si="1"/>
        <v>3.310810810810811</v>
      </c>
      <c r="Q60" s="93">
        <v>2.4500000000000002</v>
      </c>
      <c r="R60" s="93">
        <v>0.45</v>
      </c>
      <c r="S60" s="94">
        <v>0.60499999999999998</v>
      </c>
      <c r="T60" s="94">
        <f t="shared" si="0"/>
        <v>5.4444444444444446</v>
      </c>
    </row>
    <row r="61" spans="1:20" x14ac:dyDescent="0.2">
      <c r="A61" s="93">
        <v>590</v>
      </c>
      <c r="B61" s="93">
        <v>15</v>
      </c>
      <c r="C61" s="93">
        <v>227.65</v>
      </c>
      <c r="D61" s="93">
        <v>2</v>
      </c>
      <c r="E61" s="93" t="s">
        <v>205</v>
      </c>
      <c r="F61" s="93">
        <v>30</v>
      </c>
      <c r="G61" s="93">
        <v>2017</v>
      </c>
      <c r="H61" s="93">
        <v>1.2</v>
      </c>
      <c r="I61" s="93">
        <v>2.58</v>
      </c>
      <c r="J61" s="93">
        <v>9.3000000000000007</v>
      </c>
      <c r="K61" s="93">
        <v>1.37</v>
      </c>
      <c r="L61" s="93">
        <v>4.8000000000000001E-2</v>
      </c>
      <c r="M61" s="93">
        <v>0.14799999999999999</v>
      </c>
      <c r="N61" s="93">
        <v>2.9099999999999998E-3</v>
      </c>
      <c r="O61" s="94">
        <v>1.201E-2</v>
      </c>
      <c r="P61" s="94">
        <f t="shared" si="1"/>
        <v>4.1271477663230245</v>
      </c>
      <c r="Q61" s="93">
        <v>3.05</v>
      </c>
      <c r="R61" s="93">
        <v>0.6</v>
      </c>
      <c r="S61" s="94">
        <v>0.65500000000000003</v>
      </c>
      <c r="T61" s="94">
        <f t="shared" si="0"/>
        <v>5.083333333333333</v>
      </c>
    </row>
    <row r="62" spans="1:20" x14ac:dyDescent="0.2">
      <c r="A62" s="93">
        <v>403</v>
      </c>
      <c r="B62" s="93">
        <v>26</v>
      </c>
      <c r="C62" s="93">
        <v>414.45</v>
      </c>
      <c r="D62" s="93">
        <v>3</v>
      </c>
      <c r="E62" s="93" t="s">
        <v>87</v>
      </c>
      <c r="F62" s="93">
        <v>1</v>
      </c>
      <c r="G62" s="93">
        <v>2017</v>
      </c>
      <c r="H62" s="93">
        <v>3.2</v>
      </c>
      <c r="I62" s="93">
        <v>15.42</v>
      </c>
      <c r="J62" s="93"/>
      <c r="K62" s="93"/>
      <c r="L62" s="93"/>
      <c r="M62" s="93">
        <v>0.874</v>
      </c>
      <c r="N62" s="93"/>
      <c r="O62" s="94">
        <v>9.9000000000000005E-2</v>
      </c>
      <c r="P62" s="94"/>
      <c r="Q62" s="93"/>
      <c r="R62" s="93"/>
      <c r="S62" s="93"/>
      <c r="T62" s="93"/>
    </row>
    <row r="63" spans="1:20" x14ac:dyDescent="0.2">
      <c r="A63" s="93">
        <v>404</v>
      </c>
      <c r="B63" s="93">
        <v>26</v>
      </c>
      <c r="C63" s="93">
        <v>414.45</v>
      </c>
      <c r="D63" s="93">
        <v>4</v>
      </c>
      <c r="E63" s="93" t="s">
        <v>205</v>
      </c>
      <c r="F63" s="93">
        <v>1</v>
      </c>
      <c r="G63" s="93">
        <v>2017</v>
      </c>
      <c r="H63" s="93">
        <v>5.3</v>
      </c>
      <c r="I63" s="93">
        <v>27.65</v>
      </c>
      <c r="J63" s="93"/>
      <c r="K63" s="93"/>
      <c r="L63" s="93"/>
      <c r="M63" s="93">
        <v>1.7589999999999999</v>
      </c>
      <c r="N63" s="93"/>
      <c r="O63" s="94">
        <v>0.191</v>
      </c>
      <c r="P63" s="94"/>
      <c r="Q63" s="93"/>
      <c r="R63" s="93"/>
      <c r="S63" s="93"/>
      <c r="T63" s="93"/>
    </row>
    <row r="64" spans="1:20" x14ac:dyDescent="0.2">
      <c r="A64" s="97">
        <v>416</v>
      </c>
      <c r="B64" s="97">
        <v>26</v>
      </c>
      <c r="C64" s="93">
        <v>414.45</v>
      </c>
      <c r="D64" s="97">
        <v>4</v>
      </c>
      <c r="E64" s="97" t="s">
        <v>205</v>
      </c>
      <c r="F64" s="97">
        <v>2</v>
      </c>
      <c r="G64" s="93">
        <v>2017</v>
      </c>
      <c r="H64" s="97"/>
      <c r="I64" s="97"/>
      <c r="J64" s="97"/>
      <c r="K64" s="97"/>
      <c r="L64" s="97"/>
      <c r="M64" s="97"/>
      <c r="N64" s="97"/>
      <c r="O64" s="126"/>
      <c r="P64" s="94"/>
      <c r="Q64" s="93"/>
      <c r="R64" s="93"/>
      <c r="S64" s="93"/>
      <c r="T64" s="93"/>
    </row>
    <row r="65" spans="1:20" x14ac:dyDescent="0.2">
      <c r="A65" s="93">
        <v>420</v>
      </c>
      <c r="B65" s="93">
        <v>26</v>
      </c>
      <c r="C65" s="93">
        <v>414.45</v>
      </c>
      <c r="D65" s="93">
        <v>3</v>
      </c>
      <c r="E65" s="93" t="s">
        <v>87</v>
      </c>
      <c r="F65" s="93">
        <v>2</v>
      </c>
      <c r="G65" s="93">
        <v>2017</v>
      </c>
      <c r="H65" s="93">
        <v>3.1</v>
      </c>
      <c r="I65" s="93">
        <v>24.38</v>
      </c>
      <c r="J65" s="93">
        <v>10.8</v>
      </c>
      <c r="K65" s="93">
        <v>3.72</v>
      </c>
      <c r="L65" s="93">
        <v>0.159</v>
      </c>
      <c r="M65" s="93">
        <v>1.405</v>
      </c>
      <c r="N65" s="93">
        <v>1.4999999999999999E-2</v>
      </c>
      <c r="O65" s="94">
        <v>0.11</v>
      </c>
      <c r="P65" s="94">
        <f t="shared" si="1"/>
        <v>7.3333333333333339</v>
      </c>
      <c r="Q65" s="93"/>
      <c r="R65" s="93"/>
      <c r="S65" s="93"/>
      <c r="T65" s="93"/>
    </row>
    <row r="66" spans="1:20" x14ac:dyDescent="0.2">
      <c r="A66" s="93">
        <v>421</v>
      </c>
      <c r="B66" s="93">
        <v>26</v>
      </c>
      <c r="C66" s="93">
        <v>414.45</v>
      </c>
      <c r="D66" s="93">
        <v>3</v>
      </c>
      <c r="E66" s="93" t="s">
        <v>87</v>
      </c>
      <c r="F66" s="93">
        <v>3</v>
      </c>
      <c r="G66" s="93">
        <v>2017</v>
      </c>
      <c r="H66" s="93">
        <v>4.5</v>
      </c>
      <c r="I66" s="93">
        <v>55.55</v>
      </c>
      <c r="J66" s="93">
        <v>14</v>
      </c>
      <c r="K66" s="93">
        <v>3.74</v>
      </c>
      <c r="L66" s="93">
        <v>0.23799999999999999</v>
      </c>
      <c r="M66" s="93">
        <v>3.6669999999999998</v>
      </c>
      <c r="N66" s="93">
        <v>2.5999999999999999E-2</v>
      </c>
      <c r="O66" s="94">
        <v>0.32600000000000001</v>
      </c>
      <c r="P66" s="94">
        <f t="shared" si="1"/>
        <v>12.53846153846154</v>
      </c>
      <c r="Q66" s="93"/>
      <c r="R66" s="93"/>
      <c r="S66" s="93"/>
      <c r="T66" s="93"/>
    </row>
    <row r="67" spans="1:20" x14ac:dyDescent="0.2">
      <c r="A67" s="93">
        <v>422</v>
      </c>
      <c r="B67" s="93">
        <v>26</v>
      </c>
      <c r="C67" s="93">
        <v>414.45</v>
      </c>
      <c r="D67" s="93">
        <v>4</v>
      </c>
      <c r="E67" s="93" t="s">
        <v>205</v>
      </c>
      <c r="F67" s="93">
        <v>3</v>
      </c>
      <c r="G67" s="93">
        <v>2017</v>
      </c>
      <c r="H67" s="93">
        <v>4.5</v>
      </c>
      <c r="I67" s="93">
        <v>21.75</v>
      </c>
      <c r="J67" s="93">
        <v>8.4</v>
      </c>
      <c r="K67" s="93">
        <v>2.91</v>
      </c>
      <c r="L67" s="93">
        <v>0.111</v>
      </c>
      <c r="M67" s="93">
        <v>1.472</v>
      </c>
      <c r="N67" s="93">
        <v>1.2E-2</v>
      </c>
      <c r="O67" s="94">
        <v>0.127</v>
      </c>
      <c r="P67" s="94">
        <f t="shared" ref="P67:P130" si="2">O67/N67</f>
        <v>10.583333333333334</v>
      </c>
      <c r="Q67" s="93"/>
      <c r="R67" s="93"/>
      <c r="S67" s="93"/>
      <c r="T67" s="93"/>
    </row>
    <row r="68" spans="1:20" x14ac:dyDescent="0.2">
      <c r="A68" s="93">
        <v>431</v>
      </c>
      <c r="B68" s="93">
        <v>26</v>
      </c>
      <c r="C68" s="93">
        <v>414.45</v>
      </c>
      <c r="D68" s="93">
        <v>4</v>
      </c>
      <c r="E68" s="93" t="s">
        <v>205</v>
      </c>
      <c r="F68" s="93">
        <v>4</v>
      </c>
      <c r="G68" s="93">
        <v>2017</v>
      </c>
      <c r="H68" s="93">
        <v>2.5</v>
      </c>
      <c r="I68" s="93">
        <v>10.91</v>
      </c>
      <c r="J68" s="93">
        <v>5</v>
      </c>
      <c r="K68" s="93">
        <v>3.01</v>
      </c>
      <c r="L68" s="93">
        <v>8.3000000000000004E-2</v>
      </c>
      <c r="M68" s="93">
        <v>0.63700000000000001</v>
      </c>
      <c r="N68" s="93">
        <v>7.0000000000000001E-3</v>
      </c>
      <c r="O68" s="94">
        <v>5.5E-2</v>
      </c>
      <c r="P68" s="94">
        <f t="shared" si="2"/>
        <v>7.8571428571428568</v>
      </c>
      <c r="Q68" s="93"/>
      <c r="R68" s="93"/>
      <c r="S68" s="93"/>
      <c r="T68" s="93"/>
    </row>
    <row r="69" spans="1:20" x14ac:dyDescent="0.2">
      <c r="A69" s="93">
        <v>438</v>
      </c>
      <c r="B69" s="93">
        <v>26</v>
      </c>
      <c r="C69" s="93">
        <v>414.45</v>
      </c>
      <c r="D69" s="93">
        <v>3</v>
      </c>
      <c r="E69" s="93" t="s">
        <v>87</v>
      </c>
      <c r="F69" s="93">
        <v>4</v>
      </c>
      <c r="G69" s="93">
        <v>2017</v>
      </c>
      <c r="H69" s="93">
        <v>2.1</v>
      </c>
      <c r="I69" s="93">
        <v>5.93</v>
      </c>
      <c r="J69" s="93">
        <v>8.5</v>
      </c>
      <c r="K69" s="93">
        <v>1.64</v>
      </c>
      <c r="L69" s="93">
        <v>7.2999999999999995E-2</v>
      </c>
      <c r="M69" s="93">
        <v>0.253</v>
      </c>
      <c r="N69" s="93">
        <v>6.0000000000000001E-3</v>
      </c>
      <c r="O69" s="94">
        <v>2.1000000000000001E-2</v>
      </c>
      <c r="P69" s="94">
        <f t="shared" si="2"/>
        <v>3.5</v>
      </c>
      <c r="Q69" s="93"/>
      <c r="R69" s="93"/>
      <c r="S69" s="93"/>
      <c r="T69" s="93"/>
    </row>
    <row r="70" spans="1:20" x14ac:dyDescent="0.2">
      <c r="A70" s="93">
        <v>442</v>
      </c>
      <c r="B70" s="93">
        <v>26</v>
      </c>
      <c r="C70" s="93">
        <v>414.45</v>
      </c>
      <c r="D70" s="93">
        <v>4</v>
      </c>
      <c r="E70" s="93" t="s">
        <v>205</v>
      </c>
      <c r="F70" s="93">
        <v>5</v>
      </c>
      <c r="G70" s="93">
        <v>2017</v>
      </c>
      <c r="H70" s="93">
        <v>4.5999999999999996</v>
      </c>
      <c r="I70" s="93">
        <v>41.89</v>
      </c>
      <c r="J70" s="93">
        <v>11.1</v>
      </c>
      <c r="K70" s="93">
        <v>4.34</v>
      </c>
      <c r="L70" s="93">
        <v>0.29499999999999998</v>
      </c>
      <c r="M70" s="93">
        <v>2.9740000000000002</v>
      </c>
      <c r="N70" s="93">
        <v>3.3000000000000002E-2</v>
      </c>
      <c r="O70" s="94">
        <v>0.27500000000000002</v>
      </c>
      <c r="P70" s="94">
        <f t="shared" si="2"/>
        <v>8.3333333333333339</v>
      </c>
      <c r="Q70" s="93"/>
      <c r="R70" s="93"/>
      <c r="S70" s="93"/>
      <c r="T70" s="93"/>
    </row>
    <row r="71" spans="1:20" x14ac:dyDescent="0.2">
      <c r="A71" s="93">
        <v>444</v>
      </c>
      <c r="B71" s="93">
        <v>26</v>
      </c>
      <c r="C71" s="93">
        <v>414.45</v>
      </c>
      <c r="D71" s="93">
        <v>3</v>
      </c>
      <c r="E71" s="93" t="s">
        <v>87</v>
      </c>
      <c r="F71" s="93">
        <v>5</v>
      </c>
      <c r="G71" s="93">
        <v>2017</v>
      </c>
      <c r="H71" s="93">
        <v>3.8</v>
      </c>
      <c r="I71" s="93">
        <v>15.94</v>
      </c>
      <c r="J71" s="93">
        <v>9.4</v>
      </c>
      <c r="K71" s="93">
        <v>2.71</v>
      </c>
      <c r="L71" s="93">
        <v>0.123</v>
      </c>
      <c r="M71" s="93">
        <v>0.98899999999999999</v>
      </c>
      <c r="N71" s="93">
        <v>1.0999999999999999E-2</v>
      </c>
      <c r="O71" s="94">
        <v>7.5999999999999998E-2</v>
      </c>
      <c r="P71" s="94">
        <f t="shared" si="2"/>
        <v>6.9090909090909092</v>
      </c>
      <c r="Q71" s="93"/>
      <c r="R71" s="93"/>
      <c r="S71" s="93"/>
      <c r="T71" s="93"/>
    </row>
    <row r="72" spans="1:20" x14ac:dyDescent="0.2">
      <c r="A72" s="93">
        <v>454</v>
      </c>
      <c r="B72" s="93">
        <v>26</v>
      </c>
      <c r="C72" s="93">
        <v>414.45</v>
      </c>
      <c r="D72" s="93">
        <v>4</v>
      </c>
      <c r="E72" s="93" t="s">
        <v>205</v>
      </c>
      <c r="F72" s="93">
        <v>6</v>
      </c>
      <c r="G72" s="93">
        <v>2017</v>
      </c>
      <c r="H72" s="93">
        <v>2.1</v>
      </c>
      <c r="I72" s="93">
        <v>3.87</v>
      </c>
      <c r="J72" s="93">
        <v>7.5</v>
      </c>
      <c r="K72" s="93">
        <v>1.36</v>
      </c>
      <c r="L72" s="93">
        <v>5.5E-2</v>
      </c>
      <c r="M72" s="93">
        <v>0.25</v>
      </c>
      <c r="N72" s="93">
        <v>3.0000000000000001E-3</v>
      </c>
      <c r="O72" s="94">
        <v>2.1000000000000001E-2</v>
      </c>
      <c r="P72" s="94">
        <f t="shared" si="2"/>
        <v>7</v>
      </c>
      <c r="Q72" s="93"/>
      <c r="R72" s="93"/>
      <c r="S72" s="93"/>
      <c r="T72" s="93"/>
    </row>
    <row r="73" spans="1:20" x14ac:dyDescent="0.2">
      <c r="A73" s="93">
        <v>457</v>
      </c>
      <c r="B73" s="93">
        <v>26</v>
      </c>
      <c r="C73" s="93">
        <v>414.45</v>
      </c>
      <c r="D73" s="93">
        <v>3</v>
      </c>
      <c r="E73" s="93" t="s">
        <v>87</v>
      </c>
      <c r="F73" s="93">
        <v>6</v>
      </c>
      <c r="G73" s="93">
        <v>2017</v>
      </c>
      <c r="H73" s="93"/>
      <c r="I73" s="93"/>
      <c r="J73" s="93">
        <v>4.2</v>
      </c>
      <c r="K73" s="93">
        <v>1.87</v>
      </c>
      <c r="L73" s="93">
        <v>6.3E-2</v>
      </c>
      <c r="M73" s="93">
        <v>0.20200000000000001</v>
      </c>
      <c r="N73" s="93">
        <v>5.0000000000000001E-3</v>
      </c>
      <c r="O73" s="94">
        <v>0.04</v>
      </c>
      <c r="P73" s="94">
        <f t="shared" si="2"/>
        <v>8</v>
      </c>
      <c r="Q73" s="93"/>
      <c r="R73" s="93"/>
      <c r="S73" s="93"/>
      <c r="T73" s="93"/>
    </row>
    <row r="74" spans="1:20" x14ac:dyDescent="0.2">
      <c r="A74" s="93">
        <v>462</v>
      </c>
      <c r="B74" s="93">
        <v>26</v>
      </c>
      <c r="C74" s="93">
        <v>414.45</v>
      </c>
      <c r="D74" s="93">
        <v>3</v>
      </c>
      <c r="E74" s="93" t="s">
        <v>87</v>
      </c>
      <c r="F74" s="93">
        <v>7</v>
      </c>
      <c r="G74" s="93">
        <v>2017</v>
      </c>
      <c r="H74" s="93">
        <v>4.5</v>
      </c>
      <c r="I74" s="93">
        <v>65.67</v>
      </c>
      <c r="J74" s="93">
        <v>6.7</v>
      </c>
      <c r="K74" s="93">
        <v>4.2</v>
      </c>
      <c r="L74" s="93">
        <v>0.28799999999999998</v>
      </c>
      <c r="M74" s="93">
        <v>3.08</v>
      </c>
      <c r="N74" s="93">
        <v>2.5999999999999999E-2</v>
      </c>
      <c r="O74" s="94">
        <v>0.23799999999999999</v>
      </c>
      <c r="P74" s="94">
        <f t="shared" si="2"/>
        <v>9.1538461538461533</v>
      </c>
      <c r="Q74" s="93"/>
      <c r="R74" s="93"/>
      <c r="S74" s="93"/>
      <c r="T74" s="93"/>
    </row>
    <row r="75" spans="1:20" x14ac:dyDescent="0.2">
      <c r="A75" s="93">
        <v>470</v>
      </c>
      <c r="B75" s="93">
        <v>26</v>
      </c>
      <c r="C75" s="93">
        <v>414.45</v>
      </c>
      <c r="D75" s="93">
        <v>4</v>
      </c>
      <c r="E75" s="93" t="s">
        <v>205</v>
      </c>
      <c r="F75" s="93">
        <v>7</v>
      </c>
      <c r="G75" s="93">
        <v>2017</v>
      </c>
      <c r="H75" s="93">
        <v>5</v>
      </c>
      <c r="I75" s="93">
        <v>77.84</v>
      </c>
      <c r="J75" s="93">
        <v>12.2</v>
      </c>
      <c r="K75" s="93">
        <v>5.9</v>
      </c>
      <c r="L75" s="93">
        <v>0.47499999999999998</v>
      </c>
      <c r="M75" s="93">
        <v>4.819</v>
      </c>
      <c r="N75" s="93">
        <v>5.0999999999999997E-2</v>
      </c>
      <c r="O75" s="94">
        <v>0.41399999999999998</v>
      </c>
      <c r="P75" s="94">
        <f t="shared" si="2"/>
        <v>8.117647058823529</v>
      </c>
      <c r="Q75" s="93"/>
      <c r="R75" s="93"/>
      <c r="S75" s="93"/>
      <c r="T75" s="93"/>
    </row>
    <row r="76" spans="1:20" x14ac:dyDescent="0.2">
      <c r="A76" s="93">
        <v>474</v>
      </c>
      <c r="B76" s="93">
        <v>26</v>
      </c>
      <c r="C76" s="93">
        <v>414.45</v>
      </c>
      <c r="D76" s="93">
        <v>4</v>
      </c>
      <c r="E76" s="93" t="s">
        <v>205</v>
      </c>
      <c r="F76" s="93">
        <v>8</v>
      </c>
      <c r="G76" s="93">
        <v>2017</v>
      </c>
      <c r="H76" s="93">
        <v>4.4000000000000004</v>
      </c>
      <c r="I76" s="93">
        <v>48.26</v>
      </c>
      <c r="J76" s="93"/>
      <c r="K76" s="93"/>
      <c r="L76" s="93"/>
      <c r="M76" s="93">
        <v>2.0249999999999999</v>
      </c>
      <c r="N76" s="93"/>
      <c r="O76" s="94">
        <v>0.20300000000000001</v>
      </c>
      <c r="P76" s="94"/>
      <c r="Q76" s="93"/>
      <c r="R76" s="93"/>
      <c r="S76" s="93"/>
      <c r="T76" s="93"/>
    </row>
    <row r="77" spans="1:20" x14ac:dyDescent="0.2">
      <c r="A77" s="93">
        <v>480</v>
      </c>
      <c r="B77" s="93">
        <v>26</v>
      </c>
      <c r="C77" s="93">
        <v>414.45</v>
      </c>
      <c r="D77" s="93">
        <v>3</v>
      </c>
      <c r="E77" s="93" t="s">
        <v>87</v>
      </c>
      <c r="F77" s="93">
        <v>8</v>
      </c>
      <c r="G77" s="93">
        <v>2017</v>
      </c>
      <c r="H77" s="93">
        <v>4.2</v>
      </c>
      <c r="I77" s="93">
        <v>40.83</v>
      </c>
      <c r="J77" s="93"/>
      <c r="K77" s="93"/>
      <c r="L77" s="93"/>
      <c r="M77" s="93">
        <v>2.645</v>
      </c>
      <c r="N77" s="93"/>
      <c r="O77" s="94">
        <v>0.248</v>
      </c>
      <c r="P77" s="94"/>
      <c r="Q77" s="93"/>
      <c r="R77" s="93"/>
      <c r="S77" s="93"/>
      <c r="T77" s="93"/>
    </row>
    <row r="78" spans="1:20" x14ac:dyDescent="0.2">
      <c r="A78" s="93">
        <v>487</v>
      </c>
      <c r="B78" s="93">
        <v>26</v>
      </c>
      <c r="C78" s="93">
        <v>414.45</v>
      </c>
      <c r="D78" s="93">
        <v>3</v>
      </c>
      <c r="E78" s="93" t="s">
        <v>87</v>
      </c>
      <c r="F78" s="93">
        <v>9</v>
      </c>
      <c r="G78" s="93">
        <v>2017</v>
      </c>
      <c r="H78" s="93">
        <v>3.1</v>
      </c>
      <c r="I78" s="93">
        <v>47.73</v>
      </c>
      <c r="J78" s="93">
        <v>6.9</v>
      </c>
      <c r="K78" s="93">
        <v>4.5999999999999996</v>
      </c>
      <c r="L78" s="93">
        <v>0.20899999999999999</v>
      </c>
      <c r="M78" s="93">
        <v>2.6240000000000001</v>
      </c>
      <c r="N78" s="93">
        <v>2.1000000000000001E-2</v>
      </c>
      <c r="O78" s="94">
        <v>0.20899999999999999</v>
      </c>
      <c r="P78" s="94">
        <f t="shared" si="2"/>
        <v>9.9523809523809508</v>
      </c>
      <c r="Q78" s="93"/>
      <c r="R78" s="93"/>
      <c r="S78" s="93"/>
      <c r="T78" s="93"/>
    </row>
    <row r="79" spans="1:20" x14ac:dyDescent="0.2">
      <c r="A79" s="93">
        <v>488</v>
      </c>
      <c r="B79" s="93">
        <v>26</v>
      </c>
      <c r="C79" s="93">
        <v>414.45</v>
      </c>
      <c r="D79" s="93">
        <v>4</v>
      </c>
      <c r="E79" s="93" t="s">
        <v>205</v>
      </c>
      <c r="F79" s="93">
        <v>9</v>
      </c>
      <c r="G79" s="93">
        <v>2017</v>
      </c>
      <c r="H79" s="93">
        <v>5</v>
      </c>
      <c r="I79" s="93">
        <v>48.12</v>
      </c>
      <c r="J79" s="93">
        <v>14.7</v>
      </c>
      <c r="K79" s="93">
        <v>4.25</v>
      </c>
      <c r="L79" s="93">
        <v>0.23499999999999999</v>
      </c>
      <c r="M79" s="93">
        <v>3.5819999999999999</v>
      </c>
      <c r="N79" s="93">
        <v>2.4E-2</v>
      </c>
      <c r="O79" s="94">
        <v>0.29099999999999998</v>
      </c>
      <c r="P79" s="94"/>
      <c r="Q79" s="93"/>
      <c r="R79" s="93"/>
      <c r="S79" s="93"/>
      <c r="T79" s="93"/>
    </row>
    <row r="80" spans="1:20" x14ac:dyDescent="0.2">
      <c r="A80" s="93">
        <v>494</v>
      </c>
      <c r="B80" s="93">
        <v>26</v>
      </c>
      <c r="C80" s="93">
        <v>414.45</v>
      </c>
      <c r="D80" s="93">
        <v>4</v>
      </c>
      <c r="E80" s="93" t="s">
        <v>205</v>
      </c>
      <c r="F80" s="93">
        <v>10</v>
      </c>
      <c r="G80" s="93">
        <v>2017</v>
      </c>
      <c r="H80" s="93">
        <v>2.2000000000000002</v>
      </c>
      <c r="I80" s="93">
        <v>10.16</v>
      </c>
      <c r="J80" s="93">
        <v>7</v>
      </c>
      <c r="K80" s="93">
        <v>2.76</v>
      </c>
      <c r="L80" s="93">
        <v>7.2999999999999995E-2</v>
      </c>
      <c r="M80" s="93">
        <v>0.67</v>
      </c>
      <c r="N80" s="93">
        <v>7.0000000000000001E-3</v>
      </c>
      <c r="O80" s="94">
        <v>5.3999999999999999E-2</v>
      </c>
      <c r="P80" s="94">
        <f t="shared" si="2"/>
        <v>7.7142857142857144</v>
      </c>
      <c r="Q80" s="93"/>
      <c r="R80" s="93"/>
      <c r="S80" s="93"/>
      <c r="T80" s="93"/>
    </row>
    <row r="81" spans="1:20" x14ac:dyDescent="0.2">
      <c r="A81" s="97">
        <v>495</v>
      </c>
      <c r="B81" s="97">
        <v>26</v>
      </c>
      <c r="C81" s="93">
        <v>414.45</v>
      </c>
      <c r="D81" s="97">
        <v>3</v>
      </c>
      <c r="E81" s="97" t="s">
        <v>87</v>
      </c>
      <c r="F81" s="97">
        <v>10</v>
      </c>
      <c r="G81" s="93">
        <v>2017</v>
      </c>
      <c r="H81" s="97"/>
      <c r="I81" s="97"/>
      <c r="J81" s="97"/>
      <c r="K81" s="97"/>
      <c r="L81" s="97"/>
      <c r="M81" s="97"/>
      <c r="N81" s="97"/>
      <c r="O81" s="126"/>
      <c r="P81" s="94"/>
      <c r="Q81" s="93"/>
      <c r="R81" s="93"/>
      <c r="S81" s="93"/>
      <c r="T81" s="93"/>
    </row>
    <row r="82" spans="1:20" x14ac:dyDescent="0.2">
      <c r="A82" s="93">
        <v>503</v>
      </c>
      <c r="B82" s="93">
        <v>26</v>
      </c>
      <c r="C82" s="93">
        <v>414.45</v>
      </c>
      <c r="D82" s="93">
        <v>4</v>
      </c>
      <c r="E82" s="93" t="s">
        <v>205</v>
      </c>
      <c r="F82" s="93">
        <v>11</v>
      </c>
      <c r="G82" s="93">
        <v>2017</v>
      </c>
      <c r="H82" s="93">
        <v>4.2</v>
      </c>
      <c r="I82" s="93">
        <v>25.2</v>
      </c>
      <c r="J82" s="93">
        <v>7.5</v>
      </c>
      <c r="K82" s="93">
        <v>3.82</v>
      </c>
      <c r="L82" s="93">
        <v>0.13400000000000001</v>
      </c>
      <c r="M82" s="93">
        <v>1.71</v>
      </c>
      <c r="N82" s="93">
        <v>1.0999999999999999E-2</v>
      </c>
      <c r="O82" s="96">
        <v>0.13300000000000001</v>
      </c>
      <c r="P82" s="94">
        <f t="shared" si="2"/>
        <v>12.090909090909092</v>
      </c>
      <c r="Q82" s="93"/>
      <c r="R82" s="93"/>
      <c r="S82" s="93"/>
      <c r="T82" s="93"/>
    </row>
    <row r="83" spans="1:20" x14ac:dyDescent="0.2">
      <c r="A83" s="93">
        <v>507</v>
      </c>
      <c r="B83" s="93">
        <v>26</v>
      </c>
      <c r="C83" s="93">
        <v>414.45</v>
      </c>
      <c r="D83" s="93">
        <v>3</v>
      </c>
      <c r="E83" s="93" t="s">
        <v>87</v>
      </c>
      <c r="F83" s="93">
        <v>11</v>
      </c>
      <c r="G83" s="93">
        <v>2017</v>
      </c>
      <c r="H83" s="93">
        <v>4.0999999999999996</v>
      </c>
      <c r="I83" s="93">
        <v>29.9</v>
      </c>
      <c r="J83" s="93">
        <v>8.3000000000000007</v>
      </c>
      <c r="K83" s="93">
        <v>4.33</v>
      </c>
      <c r="L83" s="93">
        <v>0.158</v>
      </c>
      <c r="M83" s="93">
        <v>1.8640000000000001</v>
      </c>
      <c r="N83" s="93">
        <v>1.4999999999999999E-2</v>
      </c>
      <c r="O83" s="94">
        <v>0.14499999999999999</v>
      </c>
      <c r="P83" s="94">
        <f t="shared" si="2"/>
        <v>9.6666666666666661</v>
      </c>
      <c r="Q83" s="93"/>
      <c r="R83" s="93"/>
      <c r="S83" s="93"/>
      <c r="T83" s="93"/>
    </row>
    <row r="84" spans="1:20" x14ac:dyDescent="0.2">
      <c r="A84" s="93">
        <v>516</v>
      </c>
      <c r="B84" s="93">
        <v>26</v>
      </c>
      <c r="C84" s="93">
        <v>414.45</v>
      </c>
      <c r="D84" s="93">
        <v>3</v>
      </c>
      <c r="E84" s="93" t="s">
        <v>87</v>
      </c>
      <c r="F84" s="93">
        <v>12</v>
      </c>
      <c r="G84" s="93">
        <v>2017</v>
      </c>
      <c r="H84" s="93">
        <v>5.0999999999999996</v>
      </c>
      <c r="I84" s="93">
        <v>81.81</v>
      </c>
      <c r="J84" s="93">
        <v>11</v>
      </c>
      <c r="K84" s="93">
        <v>5.83</v>
      </c>
      <c r="L84" s="93">
        <v>0.499</v>
      </c>
      <c r="M84" s="93">
        <v>5.6219999999999999</v>
      </c>
      <c r="N84" s="93">
        <v>4.2999999999999997E-2</v>
      </c>
      <c r="O84" s="94">
        <v>0.46500000000000002</v>
      </c>
      <c r="P84" s="94">
        <f t="shared" si="2"/>
        <v>10.813953488372094</v>
      </c>
      <c r="Q84" s="93"/>
      <c r="R84" s="93"/>
      <c r="S84" s="93"/>
      <c r="T84" s="93"/>
    </row>
    <row r="85" spans="1:20" x14ac:dyDescent="0.2">
      <c r="A85" s="93">
        <v>518</v>
      </c>
      <c r="B85" s="93">
        <v>26</v>
      </c>
      <c r="C85" s="93">
        <v>414.45</v>
      </c>
      <c r="D85" s="93">
        <v>4</v>
      </c>
      <c r="E85" s="93" t="s">
        <v>205</v>
      </c>
      <c r="F85" s="93">
        <v>12</v>
      </c>
      <c r="G85" s="93">
        <v>2017</v>
      </c>
      <c r="H85" s="93">
        <v>4</v>
      </c>
      <c r="I85" s="93">
        <v>27.34</v>
      </c>
      <c r="J85" s="93">
        <v>14.6</v>
      </c>
      <c r="K85" s="93">
        <v>3.18</v>
      </c>
      <c r="L85" s="93">
        <v>0.153</v>
      </c>
      <c r="M85" s="93">
        <v>1.554</v>
      </c>
      <c r="N85" s="93">
        <v>1.2E-2</v>
      </c>
      <c r="O85" s="94">
        <v>0.15</v>
      </c>
      <c r="P85" s="94">
        <f t="shared" si="2"/>
        <v>12.5</v>
      </c>
      <c r="Q85" s="93"/>
      <c r="R85" s="93"/>
      <c r="S85" s="93"/>
      <c r="T85" s="93"/>
    </row>
    <row r="86" spans="1:20" x14ac:dyDescent="0.2">
      <c r="A86" s="93">
        <v>521</v>
      </c>
      <c r="B86" s="93">
        <v>26</v>
      </c>
      <c r="C86" s="93">
        <v>414.45</v>
      </c>
      <c r="D86" s="93">
        <v>4</v>
      </c>
      <c r="E86" s="93" t="s">
        <v>205</v>
      </c>
      <c r="F86" s="93">
        <v>13</v>
      </c>
      <c r="G86" s="93">
        <v>2017</v>
      </c>
      <c r="H86" s="93">
        <v>5.0999999999999996</v>
      </c>
      <c r="I86" s="93">
        <v>29.06</v>
      </c>
      <c r="J86" s="93"/>
      <c r="K86" s="93"/>
      <c r="L86" s="93"/>
      <c r="M86" s="93">
        <v>1.96</v>
      </c>
      <c r="N86" s="93"/>
      <c r="O86" s="94">
        <v>0.20899999999999999</v>
      </c>
      <c r="P86" s="94"/>
      <c r="Q86" s="93"/>
      <c r="R86" s="93"/>
      <c r="S86" s="93"/>
      <c r="T86" s="93"/>
    </row>
    <row r="87" spans="1:20" x14ac:dyDescent="0.2">
      <c r="A87" s="93">
        <v>528</v>
      </c>
      <c r="B87" s="93">
        <v>26</v>
      </c>
      <c r="C87" s="93">
        <v>414.45</v>
      </c>
      <c r="D87" s="93">
        <v>3</v>
      </c>
      <c r="E87" s="93" t="s">
        <v>87</v>
      </c>
      <c r="F87" s="93">
        <v>13</v>
      </c>
      <c r="G87" s="93">
        <v>2017</v>
      </c>
      <c r="H87" s="93">
        <v>4.2</v>
      </c>
      <c r="I87" s="93">
        <v>51.82</v>
      </c>
      <c r="J87" s="93"/>
      <c r="K87" s="93"/>
      <c r="L87" s="93"/>
      <c r="M87" s="93">
        <v>2.7650000000000001</v>
      </c>
      <c r="N87" s="93"/>
      <c r="O87" s="94">
        <v>0.26700000000000002</v>
      </c>
      <c r="P87" s="94"/>
      <c r="Q87" s="93"/>
      <c r="R87" s="93"/>
      <c r="S87" s="93"/>
      <c r="T87" s="93"/>
    </row>
    <row r="88" spans="1:20" x14ac:dyDescent="0.2">
      <c r="A88" s="93">
        <v>532</v>
      </c>
      <c r="B88" s="93">
        <v>26</v>
      </c>
      <c r="C88" s="93">
        <v>414.45</v>
      </c>
      <c r="D88" s="93">
        <v>3</v>
      </c>
      <c r="E88" s="93" t="s">
        <v>87</v>
      </c>
      <c r="F88" s="93">
        <v>14</v>
      </c>
      <c r="G88" s="93">
        <v>2017</v>
      </c>
      <c r="H88" s="93">
        <v>4.0999999999999996</v>
      </c>
      <c r="I88" s="93">
        <v>23.54</v>
      </c>
      <c r="J88" s="93">
        <v>9.3000000000000007</v>
      </c>
      <c r="K88" s="93">
        <v>3.13</v>
      </c>
      <c r="L88" s="93">
        <v>0.13600000000000001</v>
      </c>
      <c r="M88" s="93">
        <v>1.1299999999999999</v>
      </c>
      <c r="N88" s="93">
        <v>1.2999999999999999E-2</v>
      </c>
      <c r="O88" s="94">
        <v>9.2999999999999999E-2</v>
      </c>
      <c r="P88" s="94">
        <f t="shared" si="2"/>
        <v>7.1538461538461542</v>
      </c>
      <c r="Q88" s="93"/>
      <c r="R88" s="93"/>
      <c r="S88" s="93"/>
      <c r="T88" s="93"/>
    </row>
    <row r="89" spans="1:20" x14ac:dyDescent="0.2">
      <c r="A89" s="93">
        <v>534</v>
      </c>
      <c r="B89" s="93">
        <v>26</v>
      </c>
      <c r="C89" s="93">
        <v>414.45</v>
      </c>
      <c r="D89" s="93">
        <v>4</v>
      </c>
      <c r="E89" s="93" t="s">
        <v>205</v>
      </c>
      <c r="F89" s="93">
        <v>14</v>
      </c>
      <c r="G89" s="93">
        <v>2017</v>
      </c>
      <c r="H89" s="93">
        <v>4.3</v>
      </c>
      <c r="I89" s="93">
        <v>25.91</v>
      </c>
      <c r="J89" s="93">
        <v>8.6999999999999993</v>
      </c>
      <c r="K89" s="93">
        <v>3.55</v>
      </c>
      <c r="L89" s="93">
        <v>0.187</v>
      </c>
      <c r="M89" s="93">
        <v>1.4450000000000001</v>
      </c>
      <c r="N89" s="93">
        <v>1.6E-2</v>
      </c>
      <c r="O89" s="94">
        <v>0.11700000000000001</v>
      </c>
      <c r="P89" s="94">
        <f t="shared" si="2"/>
        <v>7.3125</v>
      </c>
      <c r="Q89" s="93"/>
      <c r="R89" s="93"/>
      <c r="S89" s="93"/>
      <c r="T89" s="93"/>
    </row>
    <row r="90" spans="1:20" x14ac:dyDescent="0.2">
      <c r="A90" s="93">
        <v>541</v>
      </c>
      <c r="B90" s="93">
        <v>26</v>
      </c>
      <c r="C90" s="93">
        <v>414.45</v>
      </c>
      <c r="D90" s="93">
        <v>4</v>
      </c>
      <c r="E90" s="93" t="s">
        <v>205</v>
      </c>
      <c r="F90" s="93">
        <v>15</v>
      </c>
      <c r="G90" s="93">
        <v>2017</v>
      </c>
      <c r="H90" s="93">
        <v>5.5</v>
      </c>
      <c r="I90" s="93"/>
      <c r="J90" s="93"/>
      <c r="K90" s="93"/>
      <c r="L90" s="93"/>
      <c r="M90" s="93"/>
      <c r="N90" s="93"/>
      <c r="O90" s="94"/>
      <c r="P90" s="94"/>
      <c r="Q90" s="93"/>
      <c r="R90" s="93"/>
      <c r="S90" s="93"/>
      <c r="T90" s="93"/>
    </row>
    <row r="91" spans="1:20" x14ac:dyDescent="0.2">
      <c r="A91" s="93">
        <v>546</v>
      </c>
      <c r="B91" s="93">
        <v>26</v>
      </c>
      <c r="C91" s="93">
        <v>414.45</v>
      </c>
      <c r="D91" s="93">
        <v>3</v>
      </c>
      <c r="E91" s="93" t="s">
        <v>87</v>
      </c>
      <c r="F91" s="93">
        <v>15</v>
      </c>
      <c r="G91" s="93">
        <v>2017</v>
      </c>
      <c r="H91" s="93"/>
      <c r="I91" s="93"/>
      <c r="J91" s="93"/>
      <c r="K91" s="93"/>
      <c r="L91" s="93"/>
      <c r="M91" s="93"/>
      <c r="N91" s="93"/>
      <c r="O91" s="94"/>
      <c r="P91" s="94"/>
      <c r="Q91" s="93"/>
      <c r="R91" s="93"/>
      <c r="S91" s="93"/>
      <c r="T91" s="93"/>
    </row>
    <row r="92" spans="1:20" x14ac:dyDescent="0.2">
      <c r="A92" s="93">
        <v>554</v>
      </c>
      <c r="B92" s="93">
        <v>26</v>
      </c>
      <c r="C92" s="93">
        <v>414.45</v>
      </c>
      <c r="D92" s="93">
        <v>3</v>
      </c>
      <c r="E92" s="93" t="s">
        <v>87</v>
      </c>
      <c r="F92" s="93">
        <v>16</v>
      </c>
      <c r="G92" s="93">
        <v>2017</v>
      </c>
      <c r="H92" s="93">
        <v>5.5</v>
      </c>
      <c r="I92" s="93">
        <v>69.489999999999995</v>
      </c>
      <c r="J92" s="93">
        <v>9.1</v>
      </c>
      <c r="K92" s="93">
        <v>4.59</v>
      </c>
      <c r="L92" s="93">
        <v>0.28699999999999998</v>
      </c>
      <c r="M92" s="93">
        <v>3.802</v>
      </c>
      <c r="N92" s="93">
        <v>2.9000000000000001E-2</v>
      </c>
      <c r="O92" s="94">
        <v>0.32900000000000001</v>
      </c>
      <c r="P92" s="94">
        <f t="shared" si="2"/>
        <v>11.344827586206897</v>
      </c>
      <c r="Q92" s="93"/>
      <c r="R92" s="93"/>
      <c r="S92" s="93"/>
      <c r="T92" s="93"/>
    </row>
    <row r="93" spans="1:20" x14ac:dyDescent="0.2">
      <c r="A93" s="93">
        <v>555</v>
      </c>
      <c r="B93" s="93">
        <v>26</v>
      </c>
      <c r="C93" s="93">
        <v>414.45</v>
      </c>
      <c r="D93" s="93">
        <v>4</v>
      </c>
      <c r="E93" s="93" t="s">
        <v>205</v>
      </c>
      <c r="F93" s="93">
        <v>16</v>
      </c>
      <c r="G93" s="93">
        <v>2017</v>
      </c>
      <c r="H93" s="93">
        <v>5</v>
      </c>
      <c r="I93" s="93">
        <v>64.59</v>
      </c>
      <c r="J93" s="93">
        <v>14.9</v>
      </c>
      <c r="K93" s="93">
        <v>5.3</v>
      </c>
      <c r="L93" s="93">
        <v>0.34399999999999997</v>
      </c>
      <c r="M93" s="93">
        <v>4.774</v>
      </c>
      <c r="N93" s="93">
        <v>3.4000000000000002E-2</v>
      </c>
      <c r="O93" s="94">
        <v>0.41899999999999998</v>
      </c>
      <c r="P93" s="94">
        <f t="shared" si="2"/>
        <v>12.323529411764705</v>
      </c>
      <c r="Q93" s="93"/>
      <c r="R93" s="93"/>
      <c r="S93" s="93"/>
      <c r="T93" s="93"/>
    </row>
    <row r="94" spans="1:20" x14ac:dyDescent="0.2">
      <c r="A94" s="93">
        <v>559</v>
      </c>
      <c r="B94" s="93">
        <v>26</v>
      </c>
      <c r="C94" s="93">
        <v>414.45</v>
      </c>
      <c r="D94" s="93">
        <v>4</v>
      </c>
      <c r="E94" s="93" t="s">
        <v>205</v>
      </c>
      <c r="F94" s="93">
        <v>17</v>
      </c>
      <c r="G94" s="93">
        <v>2017</v>
      </c>
      <c r="H94" s="93">
        <v>4.4000000000000004</v>
      </c>
      <c r="I94" s="93">
        <v>25.16</v>
      </c>
      <c r="J94" s="93">
        <v>11.7</v>
      </c>
      <c r="K94" s="93">
        <v>3.89</v>
      </c>
      <c r="L94" s="93">
        <v>0.16300000000000001</v>
      </c>
      <c r="M94" s="93">
        <v>1.256</v>
      </c>
      <c r="N94" s="93">
        <v>1.2E-2</v>
      </c>
      <c r="O94" s="94">
        <v>8.8999999999999996E-2</v>
      </c>
      <c r="P94" s="94">
        <f t="shared" si="2"/>
        <v>7.4166666666666661</v>
      </c>
      <c r="Q94" s="93"/>
      <c r="R94" s="93"/>
      <c r="S94" s="93"/>
      <c r="T94" s="93"/>
    </row>
    <row r="95" spans="1:20" x14ac:dyDescent="0.2">
      <c r="A95" s="93">
        <v>565</v>
      </c>
      <c r="B95" s="93">
        <v>26</v>
      </c>
      <c r="C95" s="93">
        <v>414.45</v>
      </c>
      <c r="D95" s="93">
        <v>3</v>
      </c>
      <c r="E95" s="93" t="s">
        <v>87</v>
      </c>
      <c r="F95" s="93">
        <v>17</v>
      </c>
      <c r="G95" s="93">
        <v>2017</v>
      </c>
      <c r="H95" s="93">
        <v>4.3</v>
      </c>
      <c r="I95" s="93">
        <v>51.67</v>
      </c>
      <c r="J95" s="93">
        <v>10.7</v>
      </c>
      <c r="K95" s="93">
        <v>4.74</v>
      </c>
      <c r="L95" s="93">
        <v>0.35599999999999998</v>
      </c>
      <c r="M95" s="93">
        <v>3.36</v>
      </c>
      <c r="N95" s="93">
        <v>3.5000000000000003E-2</v>
      </c>
      <c r="O95" s="94">
        <v>0.3</v>
      </c>
      <c r="P95" s="94">
        <f t="shared" si="2"/>
        <v>8.5714285714285712</v>
      </c>
      <c r="Q95" s="93"/>
      <c r="R95" s="93"/>
      <c r="S95" s="93"/>
      <c r="T95" s="93"/>
    </row>
    <row r="96" spans="1:20" x14ac:dyDescent="0.2">
      <c r="A96" s="93">
        <v>569</v>
      </c>
      <c r="B96" s="93">
        <v>26</v>
      </c>
      <c r="C96" s="93">
        <v>414.45</v>
      </c>
      <c r="D96" s="93">
        <v>4</v>
      </c>
      <c r="E96" s="93" t="s">
        <v>205</v>
      </c>
      <c r="F96" s="93">
        <v>18</v>
      </c>
      <c r="G96" s="93">
        <v>2017</v>
      </c>
      <c r="H96" s="93">
        <v>3.2</v>
      </c>
      <c r="I96" s="93">
        <v>17.100000000000001</v>
      </c>
      <c r="J96" s="93">
        <v>13.2</v>
      </c>
      <c r="K96" s="93">
        <v>2.97</v>
      </c>
      <c r="L96" s="93">
        <v>0.111</v>
      </c>
      <c r="M96" s="93">
        <v>1.0389999999999999</v>
      </c>
      <c r="N96" s="93">
        <v>1.2E-2</v>
      </c>
      <c r="O96" s="94">
        <v>9.6000000000000002E-2</v>
      </c>
      <c r="P96" s="94">
        <f t="shared" si="2"/>
        <v>8</v>
      </c>
      <c r="Q96" s="93"/>
      <c r="R96" s="93"/>
      <c r="S96" s="93"/>
      <c r="T96" s="93"/>
    </row>
    <row r="97" spans="1:20" x14ac:dyDescent="0.2">
      <c r="A97" s="93">
        <v>571</v>
      </c>
      <c r="B97" s="93">
        <v>26</v>
      </c>
      <c r="C97" s="93">
        <v>414.45</v>
      </c>
      <c r="D97" s="93">
        <v>3</v>
      </c>
      <c r="E97" s="93" t="s">
        <v>87</v>
      </c>
      <c r="F97" s="93">
        <v>18</v>
      </c>
      <c r="G97" s="93">
        <v>2017</v>
      </c>
      <c r="H97" s="93"/>
      <c r="I97" s="93"/>
      <c r="J97" s="93">
        <v>4.7</v>
      </c>
      <c r="K97" s="93">
        <v>3.08</v>
      </c>
      <c r="L97" s="93">
        <v>9.9000000000000005E-2</v>
      </c>
      <c r="M97" s="93"/>
      <c r="N97" s="93">
        <v>6.0000000000000001E-3</v>
      </c>
      <c r="O97" s="94"/>
      <c r="P97" s="94">
        <f t="shared" si="2"/>
        <v>0</v>
      </c>
      <c r="Q97" s="93"/>
      <c r="R97" s="93"/>
      <c r="S97" s="93"/>
      <c r="T97" s="93"/>
    </row>
    <row r="98" spans="1:20" x14ac:dyDescent="0.2">
      <c r="A98" s="93">
        <v>577</v>
      </c>
      <c r="B98" s="93">
        <v>26</v>
      </c>
      <c r="C98" s="93">
        <v>414.45</v>
      </c>
      <c r="D98" s="93">
        <v>3</v>
      </c>
      <c r="E98" s="93" t="s">
        <v>87</v>
      </c>
      <c r="F98" s="93">
        <v>19</v>
      </c>
      <c r="G98" s="93">
        <v>2017</v>
      </c>
      <c r="H98" s="93">
        <v>5</v>
      </c>
      <c r="I98" s="93">
        <v>25.17</v>
      </c>
      <c r="J98" s="93">
        <v>10</v>
      </c>
      <c r="K98" s="93">
        <v>2.85</v>
      </c>
      <c r="L98" s="93">
        <v>0.13500000000000001</v>
      </c>
      <c r="M98" s="93">
        <v>1.397</v>
      </c>
      <c r="N98" s="93">
        <v>0.01</v>
      </c>
      <c r="O98" s="94">
        <v>0.10299999999999999</v>
      </c>
      <c r="P98" s="94">
        <f t="shared" si="2"/>
        <v>10.299999999999999</v>
      </c>
      <c r="Q98" s="93"/>
      <c r="R98" s="93"/>
      <c r="S98" s="93"/>
      <c r="T98" s="93"/>
    </row>
    <row r="99" spans="1:20" x14ac:dyDescent="0.2">
      <c r="A99" s="93">
        <v>579</v>
      </c>
      <c r="B99" s="93">
        <v>26</v>
      </c>
      <c r="C99" s="93">
        <v>414.45</v>
      </c>
      <c r="D99" s="93">
        <v>4</v>
      </c>
      <c r="E99" s="93" t="s">
        <v>205</v>
      </c>
      <c r="F99" s="93">
        <v>19</v>
      </c>
      <c r="G99" s="93">
        <v>2017</v>
      </c>
      <c r="H99" s="93">
        <v>5</v>
      </c>
      <c r="I99" s="93">
        <v>41.86</v>
      </c>
      <c r="J99" s="93">
        <v>12.4</v>
      </c>
      <c r="K99" s="93">
        <v>4.07</v>
      </c>
      <c r="L99" s="93">
        <v>0.315</v>
      </c>
      <c r="M99" s="93">
        <v>2.9180000000000001</v>
      </c>
      <c r="N99" s="93">
        <v>2.5999999999999999E-2</v>
      </c>
      <c r="O99" s="94">
        <v>0.24299999999999999</v>
      </c>
      <c r="P99" s="94">
        <f t="shared" si="2"/>
        <v>9.3461538461538467</v>
      </c>
      <c r="Q99" s="93"/>
      <c r="R99" s="93"/>
      <c r="S99" s="93"/>
      <c r="T99" s="93"/>
    </row>
    <row r="100" spans="1:20" x14ac:dyDescent="0.2">
      <c r="A100" s="97">
        <v>586</v>
      </c>
      <c r="B100" s="97">
        <v>26</v>
      </c>
      <c r="C100" s="93">
        <v>414.45</v>
      </c>
      <c r="D100" s="97">
        <v>3</v>
      </c>
      <c r="E100" s="97" t="s">
        <v>87</v>
      </c>
      <c r="F100" s="97">
        <v>20</v>
      </c>
      <c r="G100" s="93">
        <v>2017</v>
      </c>
      <c r="H100" s="97"/>
      <c r="I100" s="97"/>
      <c r="J100" s="97"/>
      <c r="K100" s="97"/>
      <c r="L100" s="97"/>
      <c r="M100" s="97"/>
      <c r="N100" s="97"/>
      <c r="O100" s="126"/>
      <c r="P100" s="94"/>
      <c r="Q100" s="93"/>
      <c r="R100" s="93"/>
      <c r="S100" s="93"/>
      <c r="T100" s="93"/>
    </row>
    <row r="101" spans="1:20" x14ac:dyDescent="0.2">
      <c r="A101" s="93">
        <v>588</v>
      </c>
      <c r="B101" s="93">
        <v>26</v>
      </c>
      <c r="C101" s="93">
        <v>414.45</v>
      </c>
      <c r="D101" s="93">
        <v>4</v>
      </c>
      <c r="E101" s="93" t="s">
        <v>205</v>
      </c>
      <c r="F101" s="93">
        <v>20</v>
      </c>
      <c r="G101" s="93">
        <v>2017</v>
      </c>
      <c r="H101" s="93">
        <v>4.2</v>
      </c>
      <c r="I101" s="93">
        <v>22.17</v>
      </c>
      <c r="J101" s="93">
        <v>9.6</v>
      </c>
      <c r="K101" s="93">
        <v>2.84</v>
      </c>
      <c r="L101" s="93">
        <v>0.11899999999999999</v>
      </c>
      <c r="M101" s="93">
        <v>0.93</v>
      </c>
      <c r="N101" s="93">
        <v>8.9999999999999993E-3</v>
      </c>
      <c r="O101" s="94">
        <v>6.7000000000000004E-2</v>
      </c>
      <c r="P101" s="94">
        <f t="shared" si="2"/>
        <v>7.4444444444444455</v>
      </c>
      <c r="Q101" s="93"/>
      <c r="R101" s="93"/>
      <c r="S101" s="93"/>
      <c r="T101" s="93"/>
    </row>
    <row r="102" spans="1:20" x14ac:dyDescent="0.2">
      <c r="A102" s="98">
        <v>405</v>
      </c>
      <c r="B102" s="98">
        <v>35</v>
      </c>
      <c r="C102" s="98">
        <v>584</v>
      </c>
      <c r="D102" s="98">
        <v>5</v>
      </c>
      <c r="E102" s="98" t="s">
        <v>87</v>
      </c>
      <c r="F102" s="98">
        <v>1</v>
      </c>
      <c r="G102" s="93">
        <v>2017</v>
      </c>
      <c r="H102" s="98">
        <v>8.8000000000000007</v>
      </c>
      <c r="I102" s="98">
        <v>176.35</v>
      </c>
      <c r="J102" s="98">
        <v>9.1</v>
      </c>
      <c r="K102" s="98">
        <v>8.43</v>
      </c>
      <c r="L102" s="98">
        <v>1.4039999999999999</v>
      </c>
      <c r="M102" s="98">
        <v>12.532</v>
      </c>
      <c r="N102" s="98">
        <v>0.125</v>
      </c>
      <c r="O102" s="127">
        <v>1.0840000000000001</v>
      </c>
      <c r="P102" s="94">
        <f t="shared" si="2"/>
        <v>8.6720000000000006</v>
      </c>
      <c r="Q102" s="98"/>
      <c r="R102" s="98"/>
      <c r="S102" s="98"/>
      <c r="T102" s="93"/>
    </row>
    <row r="103" spans="1:20" x14ac:dyDescent="0.2">
      <c r="A103" s="98">
        <v>406</v>
      </c>
      <c r="B103" s="98">
        <v>35</v>
      </c>
      <c r="C103" s="98">
        <v>584</v>
      </c>
      <c r="D103" s="98">
        <v>6</v>
      </c>
      <c r="E103" s="98" t="s">
        <v>205</v>
      </c>
      <c r="F103" s="98">
        <v>1</v>
      </c>
      <c r="G103" s="93">
        <v>2017</v>
      </c>
      <c r="H103" s="98">
        <v>11.6</v>
      </c>
      <c r="I103" s="98">
        <v>367.42</v>
      </c>
      <c r="J103" s="98">
        <v>14.3</v>
      </c>
      <c r="K103" s="98">
        <v>13.68</v>
      </c>
      <c r="L103" s="98">
        <v>3.87</v>
      </c>
      <c r="M103" s="98">
        <v>26.966999999999999</v>
      </c>
      <c r="N103" s="98">
        <v>0.434</v>
      </c>
      <c r="O103" s="127">
        <v>2.677</v>
      </c>
      <c r="P103" s="94">
        <f t="shared" si="2"/>
        <v>6.1682027649769591</v>
      </c>
      <c r="Q103" s="98"/>
      <c r="R103" s="98"/>
      <c r="S103" s="98"/>
      <c r="T103" s="93"/>
    </row>
    <row r="104" spans="1:20" x14ac:dyDescent="0.2">
      <c r="A104" s="98">
        <v>417</v>
      </c>
      <c r="B104" s="98">
        <v>35</v>
      </c>
      <c r="C104" s="98">
        <v>584</v>
      </c>
      <c r="D104" s="98">
        <v>6</v>
      </c>
      <c r="E104" s="98" t="s">
        <v>205</v>
      </c>
      <c r="F104" s="98">
        <v>2</v>
      </c>
      <c r="G104" s="93">
        <v>2017</v>
      </c>
      <c r="H104" s="98">
        <v>5.4</v>
      </c>
      <c r="I104" s="98">
        <v>66.23</v>
      </c>
      <c r="J104" s="98">
        <v>9.3000000000000007</v>
      </c>
      <c r="K104" s="98">
        <v>5.62</v>
      </c>
      <c r="L104" s="98">
        <v>0.38300000000000001</v>
      </c>
      <c r="M104" s="98">
        <v>4.8490000000000002</v>
      </c>
      <c r="N104" s="98">
        <v>3.6999999999999998E-2</v>
      </c>
      <c r="O104" s="127">
        <v>0.38900000000000001</v>
      </c>
      <c r="P104" s="94">
        <f t="shared" si="2"/>
        <v>10.513513513513514</v>
      </c>
      <c r="Q104" s="98"/>
      <c r="R104" s="98"/>
      <c r="S104" s="98"/>
      <c r="T104" s="93"/>
    </row>
    <row r="105" spans="1:20" x14ac:dyDescent="0.2">
      <c r="A105" s="98">
        <v>419</v>
      </c>
      <c r="B105" s="98">
        <v>35</v>
      </c>
      <c r="C105" s="98">
        <v>584</v>
      </c>
      <c r="D105" s="98">
        <v>5</v>
      </c>
      <c r="E105" s="98" t="s">
        <v>87</v>
      </c>
      <c r="F105" s="98">
        <v>2</v>
      </c>
      <c r="G105" s="93">
        <v>2017</v>
      </c>
      <c r="H105" s="98">
        <v>8.6</v>
      </c>
      <c r="I105" s="98">
        <v>235.26</v>
      </c>
      <c r="J105" s="98">
        <v>12.1</v>
      </c>
      <c r="K105" s="98">
        <v>9.57</v>
      </c>
      <c r="L105" s="98">
        <v>1.5980000000000001</v>
      </c>
      <c r="M105" s="98">
        <v>17.286999999999999</v>
      </c>
      <c r="N105" s="98">
        <v>0.17100000000000001</v>
      </c>
      <c r="O105" s="127">
        <v>1.5169999999999999</v>
      </c>
      <c r="P105" s="94">
        <f t="shared" si="2"/>
        <v>8.8713450292397642</v>
      </c>
      <c r="Q105" s="98"/>
      <c r="R105" s="98"/>
      <c r="S105" s="98"/>
      <c r="T105" s="93"/>
    </row>
    <row r="106" spans="1:20" x14ac:dyDescent="0.2">
      <c r="A106" s="98">
        <v>426</v>
      </c>
      <c r="B106" s="98">
        <v>35</v>
      </c>
      <c r="C106" s="98">
        <v>584</v>
      </c>
      <c r="D106" s="98">
        <v>6</v>
      </c>
      <c r="E106" s="98" t="s">
        <v>205</v>
      </c>
      <c r="F106" s="98">
        <v>3</v>
      </c>
      <c r="G106" s="93">
        <v>2017</v>
      </c>
      <c r="H106" s="98">
        <v>11.8</v>
      </c>
      <c r="I106" s="98">
        <v>528.08000000000004</v>
      </c>
      <c r="J106" s="98">
        <v>16.600000000000001</v>
      </c>
      <c r="K106" s="98">
        <v>19.05</v>
      </c>
      <c r="L106" s="98">
        <v>7.8330000000000002</v>
      </c>
      <c r="M106" s="98">
        <v>49.277999999999999</v>
      </c>
      <c r="N106" s="98">
        <v>0.78400000000000003</v>
      </c>
      <c r="O106" s="127">
        <v>4.4429999999999996</v>
      </c>
      <c r="P106" s="94">
        <f t="shared" si="2"/>
        <v>5.6670918367346932</v>
      </c>
      <c r="Q106" s="98"/>
      <c r="R106" s="98"/>
      <c r="S106" s="98"/>
      <c r="T106" s="93"/>
    </row>
    <row r="107" spans="1:20" x14ac:dyDescent="0.2">
      <c r="A107" s="98">
        <v>430</v>
      </c>
      <c r="B107" s="98">
        <v>35</v>
      </c>
      <c r="C107" s="98">
        <v>584</v>
      </c>
      <c r="D107" s="98">
        <v>5</v>
      </c>
      <c r="E107" s="98" t="s">
        <v>87</v>
      </c>
      <c r="F107" s="98">
        <v>3</v>
      </c>
      <c r="G107" s="93">
        <v>2017</v>
      </c>
      <c r="H107" s="98">
        <v>7</v>
      </c>
      <c r="I107" s="98">
        <v>80.430000000000007</v>
      </c>
      <c r="J107" s="98">
        <v>7.8</v>
      </c>
      <c r="K107" s="98">
        <v>6.06</v>
      </c>
      <c r="L107" s="98">
        <v>0.89300000000000002</v>
      </c>
      <c r="M107" s="98">
        <v>6.0110000000000001</v>
      </c>
      <c r="N107" s="98">
        <v>7.8E-2</v>
      </c>
      <c r="O107" s="127">
        <v>0.66700000000000004</v>
      </c>
      <c r="P107" s="94">
        <f t="shared" si="2"/>
        <v>8.5512820512820511</v>
      </c>
      <c r="Q107" s="98"/>
      <c r="R107" s="98"/>
      <c r="S107" s="98"/>
      <c r="T107" s="93"/>
    </row>
    <row r="108" spans="1:20" x14ac:dyDescent="0.2">
      <c r="A108" s="98">
        <v>432</v>
      </c>
      <c r="B108" s="98">
        <v>35</v>
      </c>
      <c r="C108" s="98">
        <v>584</v>
      </c>
      <c r="D108" s="98">
        <v>6</v>
      </c>
      <c r="E108" s="98" t="s">
        <v>205</v>
      </c>
      <c r="F108" s="98">
        <v>4</v>
      </c>
      <c r="G108" s="93">
        <v>2017</v>
      </c>
      <c r="H108" s="98">
        <v>8.5</v>
      </c>
      <c r="I108" s="98">
        <v>205.93</v>
      </c>
      <c r="J108" s="98">
        <v>11.5</v>
      </c>
      <c r="K108" s="98">
        <v>12.74</v>
      </c>
      <c r="L108" s="98">
        <v>3.637</v>
      </c>
      <c r="M108" s="98">
        <v>16.045999999999999</v>
      </c>
      <c r="N108" s="98">
        <v>0.374</v>
      </c>
      <c r="O108" s="127">
        <v>1.794</v>
      </c>
      <c r="P108" s="94">
        <f t="shared" si="2"/>
        <v>4.7967914438502675</v>
      </c>
      <c r="Q108" s="98"/>
      <c r="R108" s="98"/>
      <c r="S108" s="98"/>
      <c r="T108" s="93"/>
    </row>
    <row r="109" spans="1:20" x14ac:dyDescent="0.2">
      <c r="A109" s="98">
        <v>435</v>
      </c>
      <c r="B109" s="98">
        <v>35</v>
      </c>
      <c r="C109" s="98">
        <v>584</v>
      </c>
      <c r="D109" s="98">
        <v>5</v>
      </c>
      <c r="E109" s="98" t="s">
        <v>87</v>
      </c>
      <c r="F109" s="98">
        <v>4</v>
      </c>
      <c r="G109" s="93">
        <v>2017</v>
      </c>
      <c r="H109" s="98">
        <v>6.8</v>
      </c>
      <c r="I109" s="98">
        <v>147.87</v>
      </c>
      <c r="J109" s="98">
        <v>12.1</v>
      </c>
      <c r="K109" s="98">
        <v>6.39</v>
      </c>
      <c r="L109" s="98">
        <v>1.391</v>
      </c>
      <c r="M109" s="98">
        <v>10.981999999999999</v>
      </c>
      <c r="N109" s="98">
        <v>0.14899999999999999</v>
      </c>
      <c r="O109" s="127">
        <v>1.034</v>
      </c>
      <c r="P109" s="94">
        <f t="shared" si="2"/>
        <v>6.9395973154362425</v>
      </c>
      <c r="Q109" s="98"/>
      <c r="R109" s="98"/>
      <c r="S109" s="98"/>
      <c r="T109" s="93"/>
    </row>
    <row r="110" spans="1:20" x14ac:dyDescent="0.2">
      <c r="A110" s="97">
        <v>441</v>
      </c>
      <c r="B110" s="97">
        <v>35</v>
      </c>
      <c r="C110" s="98">
        <v>584</v>
      </c>
      <c r="D110" s="97">
        <v>6</v>
      </c>
      <c r="E110" s="97" t="s">
        <v>205</v>
      </c>
      <c r="F110" s="97">
        <v>5</v>
      </c>
      <c r="G110" s="93">
        <v>2017</v>
      </c>
      <c r="H110" s="97"/>
      <c r="I110" s="97"/>
      <c r="J110" s="97"/>
      <c r="K110" s="97"/>
      <c r="L110" s="97"/>
      <c r="M110" s="97"/>
      <c r="N110" s="97"/>
      <c r="O110" s="126"/>
      <c r="P110" s="94"/>
      <c r="Q110" s="98"/>
      <c r="R110" s="98"/>
      <c r="S110" s="98"/>
      <c r="T110" s="93"/>
    </row>
    <row r="111" spans="1:20" x14ac:dyDescent="0.2">
      <c r="A111" s="98">
        <v>450</v>
      </c>
      <c r="B111" s="98">
        <v>35</v>
      </c>
      <c r="C111" s="98">
        <v>584</v>
      </c>
      <c r="D111" s="98">
        <v>5</v>
      </c>
      <c r="E111" s="98" t="s">
        <v>87</v>
      </c>
      <c r="F111" s="98">
        <v>5</v>
      </c>
      <c r="G111" s="93">
        <v>2017</v>
      </c>
      <c r="H111" s="98"/>
      <c r="I111" s="98"/>
      <c r="J111" s="98"/>
      <c r="K111" s="98"/>
      <c r="L111" s="98"/>
      <c r="M111" s="98"/>
      <c r="N111" s="98"/>
      <c r="O111" s="127"/>
      <c r="P111" s="94"/>
      <c r="Q111" s="98"/>
      <c r="R111" s="98"/>
      <c r="S111" s="98"/>
      <c r="T111" s="93"/>
    </row>
    <row r="112" spans="1:20" x14ac:dyDescent="0.2">
      <c r="A112" s="98">
        <v>453</v>
      </c>
      <c r="B112" s="98">
        <v>35</v>
      </c>
      <c r="C112" s="98">
        <v>584</v>
      </c>
      <c r="D112" s="98">
        <v>6</v>
      </c>
      <c r="E112" s="98" t="s">
        <v>205</v>
      </c>
      <c r="F112" s="98">
        <v>6</v>
      </c>
      <c r="G112" s="93">
        <v>2017</v>
      </c>
      <c r="H112" s="98"/>
      <c r="I112" s="98"/>
      <c r="J112" s="98"/>
      <c r="K112" s="98"/>
      <c r="L112" s="98"/>
      <c r="M112" s="98"/>
      <c r="N112" s="98"/>
      <c r="O112" s="127"/>
      <c r="P112" s="94"/>
      <c r="Q112" s="98"/>
      <c r="R112" s="98"/>
      <c r="S112" s="98"/>
      <c r="T112" s="93"/>
    </row>
    <row r="113" spans="1:20" x14ac:dyDescent="0.2">
      <c r="A113" s="98">
        <v>456</v>
      </c>
      <c r="B113" s="98">
        <v>35</v>
      </c>
      <c r="C113" s="98">
        <v>584</v>
      </c>
      <c r="D113" s="98">
        <v>5</v>
      </c>
      <c r="E113" s="98" t="s">
        <v>87</v>
      </c>
      <c r="F113" s="98">
        <v>6</v>
      </c>
      <c r="G113" s="93">
        <v>2017</v>
      </c>
      <c r="H113" s="98">
        <v>9.8000000000000007</v>
      </c>
      <c r="I113" s="98">
        <v>423.97</v>
      </c>
      <c r="J113" s="98">
        <v>13.5</v>
      </c>
      <c r="K113" s="98">
        <v>15.32</v>
      </c>
      <c r="L113" s="98">
        <v>4.9989999999999997</v>
      </c>
      <c r="M113" s="98">
        <v>34.570999999999998</v>
      </c>
      <c r="N113" s="98">
        <v>0.57199999999999995</v>
      </c>
      <c r="O113" s="127">
        <v>3.1890000000000001</v>
      </c>
      <c r="P113" s="94">
        <f t="shared" si="2"/>
        <v>5.5751748251748259</v>
      </c>
      <c r="Q113" s="98"/>
      <c r="R113" s="98"/>
      <c r="S113" s="98"/>
      <c r="T113" s="93"/>
    </row>
    <row r="114" spans="1:20" x14ac:dyDescent="0.2">
      <c r="A114" s="98">
        <v>463</v>
      </c>
      <c r="B114" s="98">
        <v>35</v>
      </c>
      <c r="C114" s="98">
        <v>584</v>
      </c>
      <c r="D114" s="98">
        <v>5</v>
      </c>
      <c r="E114" s="98" t="s">
        <v>87</v>
      </c>
      <c r="F114" s="98">
        <v>7</v>
      </c>
      <c r="G114" s="93">
        <v>2017</v>
      </c>
      <c r="H114" s="98">
        <v>8.8000000000000007</v>
      </c>
      <c r="I114" s="98">
        <v>210.92</v>
      </c>
      <c r="J114" s="98">
        <v>10.1</v>
      </c>
      <c r="K114" s="98">
        <v>11.28</v>
      </c>
      <c r="L114" s="98">
        <v>3.1349999999999998</v>
      </c>
      <c r="M114" s="98">
        <v>15.554</v>
      </c>
      <c r="N114" s="98">
        <v>0.35199999999999998</v>
      </c>
      <c r="O114" s="127">
        <v>1.9430000000000001</v>
      </c>
      <c r="P114" s="94">
        <f t="shared" si="2"/>
        <v>5.5198863636363642</v>
      </c>
      <c r="Q114" s="98"/>
      <c r="R114" s="98"/>
      <c r="S114" s="98"/>
      <c r="T114" s="93"/>
    </row>
    <row r="115" spans="1:20" x14ac:dyDescent="0.2">
      <c r="A115" s="98">
        <v>465</v>
      </c>
      <c r="B115" s="98">
        <v>35</v>
      </c>
      <c r="C115" s="98">
        <v>584</v>
      </c>
      <c r="D115" s="98">
        <v>6</v>
      </c>
      <c r="E115" s="98" t="s">
        <v>205</v>
      </c>
      <c r="F115" s="98">
        <v>7</v>
      </c>
      <c r="G115" s="93">
        <v>2017</v>
      </c>
      <c r="H115" s="98">
        <v>7.6</v>
      </c>
      <c r="I115" s="98">
        <v>239.96</v>
      </c>
      <c r="J115" s="98">
        <v>13.6</v>
      </c>
      <c r="K115" s="98">
        <v>11.92</v>
      </c>
      <c r="L115" s="98">
        <v>3.6059999999999999</v>
      </c>
      <c r="M115" s="98">
        <v>19.974</v>
      </c>
      <c r="N115" s="98">
        <v>0.34</v>
      </c>
      <c r="O115" s="127">
        <v>2.14</v>
      </c>
      <c r="P115" s="94">
        <f t="shared" si="2"/>
        <v>6.2941176470588234</v>
      </c>
      <c r="Q115" s="98"/>
      <c r="R115" s="98"/>
      <c r="S115" s="98"/>
      <c r="T115" s="93"/>
    </row>
    <row r="116" spans="1:20" x14ac:dyDescent="0.2">
      <c r="A116" s="98">
        <v>475</v>
      </c>
      <c r="B116" s="98">
        <v>35</v>
      </c>
      <c r="C116" s="98">
        <v>584</v>
      </c>
      <c r="D116" s="98">
        <v>5</v>
      </c>
      <c r="E116" s="98" t="s">
        <v>87</v>
      </c>
      <c r="F116" s="98">
        <v>8</v>
      </c>
      <c r="G116" s="93">
        <v>2017</v>
      </c>
      <c r="H116" s="98">
        <v>7.4</v>
      </c>
      <c r="I116" s="98">
        <v>113.5</v>
      </c>
      <c r="J116" s="98">
        <v>11.6</v>
      </c>
      <c r="K116" s="98">
        <v>6.51</v>
      </c>
      <c r="L116" s="98">
        <v>0.874</v>
      </c>
      <c r="M116" s="98">
        <v>9.1660000000000004</v>
      </c>
      <c r="N116" s="98">
        <v>8.3000000000000004E-2</v>
      </c>
      <c r="O116" s="127">
        <v>0.72799999999999998</v>
      </c>
      <c r="P116" s="94">
        <f t="shared" si="2"/>
        <v>8.7710843373493965</v>
      </c>
      <c r="Q116" s="98"/>
      <c r="R116" s="98"/>
      <c r="S116" s="98"/>
      <c r="T116" s="93"/>
    </row>
    <row r="117" spans="1:20" x14ac:dyDescent="0.2">
      <c r="A117" s="98">
        <v>478</v>
      </c>
      <c r="B117" s="98">
        <v>35</v>
      </c>
      <c r="C117" s="98">
        <v>584</v>
      </c>
      <c r="D117" s="98">
        <v>6</v>
      </c>
      <c r="E117" s="98" t="s">
        <v>205</v>
      </c>
      <c r="F117" s="98">
        <v>8</v>
      </c>
      <c r="G117" s="93">
        <v>2017</v>
      </c>
      <c r="H117" s="98">
        <v>10.7</v>
      </c>
      <c r="I117" s="98">
        <v>243.32</v>
      </c>
      <c r="J117" s="98">
        <v>19.5</v>
      </c>
      <c r="K117" s="98">
        <v>13.07</v>
      </c>
      <c r="L117" s="98">
        <v>3.3439999999999999</v>
      </c>
      <c r="M117" s="98">
        <v>19.969000000000001</v>
      </c>
      <c r="N117" s="98">
        <v>0.33900000000000002</v>
      </c>
      <c r="O117" s="127">
        <v>1.8109999999999999</v>
      </c>
      <c r="P117" s="94">
        <f t="shared" si="2"/>
        <v>5.3421828908554563</v>
      </c>
      <c r="Q117" s="98"/>
      <c r="R117" s="98"/>
      <c r="S117" s="98"/>
      <c r="T117" s="93"/>
    </row>
    <row r="118" spans="1:20" x14ac:dyDescent="0.2">
      <c r="A118" s="98">
        <v>486</v>
      </c>
      <c r="B118" s="98">
        <v>35</v>
      </c>
      <c r="C118" s="98">
        <v>584</v>
      </c>
      <c r="D118" s="98">
        <v>5</v>
      </c>
      <c r="E118" s="98" t="s">
        <v>87</v>
      </c>
      <c r="F118" s="98">
        <v>9</v>
      </c>
      <c r="G118" s="93">
        <v>2017</v>
      </c>
      <c r="H118" s="98">
        <v>7.5</v>
      </c>
      <c r="I118" s="98">
        <v>201.05</v>
      </c>
      <c r="J118" s="98">
        <v>16</v>
      </c>
      <c r="K118" s="98">
        <v>8.48</v>
      </c>
      <c r="L118" s="98">
        <v>1.587</v>
      </c>
      <c r="M118" s="98">
        <v>14.695</v>
      </c>
      <c r="N118" s="98">
        <v>0.17299999999999999</v>
      </c>
      <c r="O118" s="127">
        <v>1.2410000000000001</v>
      </c>
      <c r="P118" s="94">
        <f t="shared" si="2"/>
        <v>7.1734104046242786</v>
      </c>
      <c r="Q118" s="98"/>
      <c r="R118" s="98"/>
      <c r="S118" s="98"/>
      <c r="T118" s="93"/>
    </row>
    <row r="119" spans="1:20" x14ac:dyDescent="0.2">
      <c r="A119" s="98">
        <v>490</v>
      </c>
      <c r="B119" s="98">
        <v>35</v>
      </c>
      <c r="C119" s="98">
        <v>584</v>
      </c>
      <c r="D119" s="98">
        <v>6</v>
      </c>
      <c r="E119" s="98" t="s">
        <v>205</v>
      </c>
      <c r="F119" s="98">
        <v>9</v>
      </c>
      <c r="G119" s="93">
        <v>2017</v>
      </c>
      <c r="H119" s="98">
        <v>11.4</v>
      </c>
      <c r="I119" s="98">
        <v>611.03</v>
      </c>
      <c r="J119" s="98">
        <v>15.9</v>
      </c>
      <c r="K119" s="98">
        <v>20.78</v>
      </c>
      <c r="L119" s="98">
        <v>9.1159999999999997</v>
      </c>
      <c r="M119" s="98">
        <v>54.155999999999999</v>
      </c>
      <c r="N119" s="98">
        <v>1.008</v>
      </c>
      <c r="O119" s="127">
        <f>2.363+2.531</f>
        <v>4.8940000000000001</v>
      </c>
      <c r="P119" s="94">
        <f t="shared" si="2"/>
        <v>4.8551587301587302</v>
      </c>
      <c r="Q119" s="98"/>
      <c r="R119" s="98"/>
      <c r="S119" s="98"/>
      <c r="T119" s="93"/>
    </row>
    <row r="120" spans="1:20" x14ac:dyDescent="0.2">
      <c r="A120" s="98">
        <v>491</v>
      </c>
      <c r="B120" s="98">
        <v>35</v>
      </c>
      <c r="C120" s="98">
        <v>584</v>
      </c>
      <c r="D120" s="98">
        <v>5</v>
      </c>
      <c r="E120" s="98" t="s">
        <v>87</v>
      </c>
      <c r="F120" s="98">
        <v>10</v>
      </c>
      <c r="G120" s="93">
        <v>2017</v>
      </c>
      <c r="H120" s="98">
        <v>11</v>
      </c>
      <c r="I120" s="98">
        <v>575.24</v>
      </c>
      <c r="J120" s="98">
        <v>19.600000000000001</v>
      </c>
      <c r="K120" s="98">
        <v>19.79</v>
      </c>
      <c r="L120" s="98">
        <v>11.542999999999999</v>
      </c>
      <c r="M120" s="98">
        <v>49.67</v>
      </c>
      <c r="N120" s="98">
        <v>1.294</v>
      </c>
      <c r="O120" s="127">
        <f>2.358+2.681</f>
        <v>5.0389999999999997</v>
      </c>
      <c r="P120" s="94">
        <f t="shared" si="2"/>
        <v>3.8941267387944354</v>
      </c>
      <c r="Q120" s="98"/>
      <c r="R120" s="98"/>
      <c r="S120" s="98"/>
      <c r="T120" s="93"/>
    </row>
    <row r="121" spans="1:20" x14ac:dyDescent="0.2">
      <c r="A121" s="98">
        <v>499</v>
      </c>
      <c r="B121" s="98">
        <v>35</v>
      </c>
      <c r="C121" s="98">
        <v>584</v>
      </c>
      <c r="D121" s="98">
        <v>6</v>
      </c>
      <c r="E121" s="98" t="s">
        <v>205</v>
      </c>
      <c r="F121" s="98">
        <v>10</v>
      </c>
      <c r="G121" s="93">
        <v>2017</v>
      </c>
      <c r="H121" s="98">
        <v>10.1</v>
      </c>
      <c r="I121" s="98">
        <v>233.15</v>
      </c>
      <c r="J121" s="98">
        <v>13.2</v>
      </c>
      <c r="K121" s="98">
        <v>10.89</v>
      </c>
      <c r="L121" s="98">
        <v>2.5390000000000001</v>
      </c>
      <c r="M121" s="98">
        <v>17.585000000000001</v>
      </c>
      <c r="N121" s="98">
        <v>0.28699999999999998</v>
      </c>
      <c r="O121" s="127">
        <v>1.6970000000000001</v>
      </c>
      <c r="P121" s="94">
        <f t="shared" si="2"/>
        <v>5.9128919860627187</v>
      </c>
      <c r="Q121" s="98"/>
      <c r="R121" s="98"/>
      <c r="S121" s="98"/>
      <c r="T121" s="93"/>
    </row>
    <row r="122" spans="1:20" x14ac:dyDescent="0.2">
      <c r="A122" s="98">
        <v>502</v>
      </c>
      <c r="B122" s="98">
        <v>35</v>
      </c>
      <c r="C122" s="98">
        <v>584</v>
      </c>
      <c r="D122" s="98">
        <v>5</v>
      </c>
      <c r="E122" s="98" t="s">
        <v>87</v>
      </c>
      <c r="F122" s="98">
        <v>11</v>
      </c>
      <c r="G122" s="93">
        <v>2017</v>
      </c>
      <c r="H122" s="98">
        <v>6.3</v>
      </c>
      <c r="I122" s="98">
        <v>138.15</v>
      </c>
      <c r="J122" s="98">
        <v>3.7</v>
      </c>
      <c r="K122" s="98">
        <v>6.96</v>
      </c>
      <c r="L122" s="98">
        <v>0.81399999999999995</v>
      </c>
      <c r="M122" s="98">
        <v>9.67</v>
      </c>
      <c r="N122" s="98">
        <v>7.8E-2</v>
      </c>
      <c r="O122" s="127">
        <v>1.0109999999999999</v>
      </c>
      <c r="P122" s="94">
        <f t="shared" si="2"/>
        <v>12.96153846153846</v>
      </c>
      <c r="Q122" s="98"/>
      <c r="R122" s="98"/>
      <c r="S122" s="98"/>
      <c r="T122" s="93"/>
    </row>
    <row r="123" spans="1:20" x14ac:dyDescent="0.2">
      <c r="A123" s="97">
        <v>510</v>
      </c>
      <c r="B123" s="97">
        <v>35</v>
      </c>
      <c r="C123" s="98">
        <v>584</v>
      </c>
      <c r="D123" s="97">
        <v>6</v>
      </c>
      <c r="E123" s="97" t="s">
        <v>205</v>
      </c>
      <c r="F123" s="97">
        <v>11</v>
      </c>
      <c r="G123" s="93">
        <v>2017</v>
      </c>
      <c r="H123" s="97"/>
      <c r="I123" s="97"/>
      <c r="J123" s="97"/>
      <c r="K123" s="97"/>
      <c r="L123" s="97"/>
      <c r="M123" s="97"/>
      <c r="N123" s="97"/>
      <c r="O123" s="126"/>
      <c r="P123" s="94"/>
      <c r="Q123" s="98"/>
      <c r="R123" s="98"/>
      <c r="S123" s="98"/>
      <c r="T123" s="93"/>
    </row>
    <row r="124" spans="1:20" x14ac:dyDescent="0.2">
      <c r="A124" s="97">
        <v>515</v>
      </c>
      <c r="B124" s="97">
        <v>35</v>
      </c>
      <c r="C124" s="98">
        <v>584</v>
      </c>
      <c r="D124" s="97">
        <v>6</v>
      </c>
      <c r="E124" s="97" t="s">
        <v>205</v>
      </c>
      <c r="F124" s="97">
        <v>12</v>
      </c>
      <c r="G124" s="93">
        <v>2017</v>
      </c>
      <c r="H124" s="97"/>
      <c r="I124" s="97"/>
      <c r="J124" s="97"/>
      <c r="K124" s="97"/>
      <c r="L124" s="97"/>
      <c r="M124" s="97"/>
      <c r="N124" s="97"/>
      <c r="O124" s="126"/>
      <c r="P124" s="94"/>
      <c r="Q124" s="98"/>
      <c r="R124" s="98"/>
      <c r="S124" s="98"/>
      <c r="T124" s="93"/>
    </row>
    <row r="125" spans="1:20" x14ac:dyDescent="0.2">
      <c r="A125" s="98">
        <v>517</v>
      </c>
      <c r="B125" s="98">
        <v>35</v>
      </c>
      <c r="C125" s="98">
        <v>584</v>
      </c>
      <c r="D125" s="98">
        <v>5</v>
      </c>
      <c r="E125" s="98" t="s">
        <v>87</v>
      </c>
      <c r="F125" s="98">
        <v>12</v>
      </c>
      <c r="G125" s="93">
        <v>2017</v>
      </c>
      <c r="H125" s="98">
        <v>8.5</v>
      </c>
      <c r="I125" s="98">
        <v>340.7</v>
      </c>
      <c r="J125" s="98">
        <v>15.2</v>
      </c>
      <c r="K125" s="98">
        <v>12.95</v>
      </c>
      <c r="L125" s="98">
        <v>3.5259999999999998</v>
      </c>
      <c r="M125" s="98">
        <v>27.399000000000001</v>
      </c>
      <c r="N125" s="98">
        <v>0.34499999999999997</v>
      </c>
      <c r="O125" s="127">
        <v>2.3690000000000002</v>
      </c>
      <c r="P125" s="94">
        <f t="shared" si="2"/>
        <v>6.866666666666668</v>
      </c>
      <c r="Q125" s="98"/>
      <c r="R125" s="98"/>
      <c r="S125" s="98"/>
      <c r="T125" s="93"/>
    </row>
    <row r="126" spans="1:20" x14ac:dyDescent="0.2">
      <c r="A126" s="98">
        <v>524</v>
      </c>
      <c r="B126" s="98">
        <v>35</v>
      </c>
      <c r="C126" s="98">
        <v>584</v>
      </c>
      <c r="D126" s="98">
        <v>5</v>
      </c>
      <c r="E126" s="98" t="s">
        <v>87</v>
      </c>
      <c r="F126" s="98">
        <v>13</v>
      </c>
      <c r="G126" s="93">
        <v>2017</v>
      </c>
      <c r="H126" s="98">
        <v>6.2</v>
      </c>
      <c r="I126" s="98">
        <v>77.63</v>
      </c>
      <c r="J126" s="98">
        <v>10.3</v>
      </c>
      <c r="K126" s="98">
        <v>4.53</v>
      </c>
      <c r="L126" s="98">
        <v>0.59099999999999997</v>
      </c>
      <c r="M126" s="98">
        <v>5.173</v>
      </c>
      <c r="N126" s="98">
        <v>0.05</v>
      </c>
      <c r="O126" s="127">
        <v>0.42799999999999999</v>
      </c>
      <c r="P126" s="94">
        <f t="shared" si="2"/>
        <v>8.5599999999999987</v>
      </c>
      <c r="Q126" s="98"/>
      <c r="R126" s="98"/>
      <c r="S126" s="98"/>
      <c r="T126" s="93"/>
    </row>
    <row r="127" spans="1:20" x14ac:dyDescent="0.2">
      <c r="A127" s="98">
        <v>526</v>
      </c>
      <c r="B127" s="98">
        <v>35</v>
      </c>
      <c r="C127" s="98">
        <v>584</v>
      </c>
      <c r="D127" s="98">
        <v>6</v>
      </c>
      <c r="E127" s="98" t="s">
        <v>205</v>
      </c>
      <c r="F127" s="98">
        <v>13</v>
      </c>
      <c r="G127" s="93">
        <v>2017</v>
      </c>
      <c r="H127" s="98">
        <v>7.8</v>
      </c>
      <c r="I127" s="98">
        <v>177.9</v>
      </c>
      <c r="J127" s="98">
        <v>8.8000000000000007</v>
      </c>
      <c r="K127" s="98">
        <v>9.16</v>
      </c>
      <c r="L127" s="98">
        <v>1.89</v>
      </c>
      <c r="M127" s="98">
        <v>15.481999999999999</v>
      </c>
      <c r="N127" s="98">
        <v>0.185</v>
      </c>
      <c r="O127" s="127">
        <v>1.3660000000000001</v>
      </c>
      <c r="P127" s="94">
        <f t="shared" si="2"/>
        <v>7.3837837837837847</v>
      </c>
      <c r="Q127" s="98"/>
      <c r="R127" s="98"/>
      <c r="S127" s="98"/>
      <c r="T127" s="93"/>
    </row>
    <row r="128" spans="1:20" x14ac:dyDescent="0.2">
      <c r="A128" s="98">
        <v>533</v>
      </c>
      <c r="B128" s="98">
        <v>35</v>
      </c>
      <c r="C128" s="98">
        <v>584</v>
      </c>
      <c r="D128" s="98">
        <v>6</v>
      </c>
      <c r="E128" s="98" t="s">
        <v>205</v>
      </c>
      <c r="F128" s="98">
        <v>14</v>
      </c>
      <c r="G128" s="93">
        <v>2017</v>
      </c>
      <c r="H128" s="98">
        <v>9.3000000000000007</v>
      </c>
      <c r="I128" s="98">
        <v>371.95</v>
      </c>
      <c r="J128" s="98">
        <v>13.2</v>
      </c>
      <c r="K128" s="98">
        <v>13.63</v>
      </c>
      <c r="L128" s="98">
        <v>4.1500000000000004</v>
      </c>
      <c r="M128" s="98">
        <v>29.751000000000001</v>
      </c>
      <c r="N128" s="98">
        <v>0.46</v>
      </c>
      <c r="O128" s="127">
        <v>2.7890000000000001</v>
      </c>
      <c r="P128" s="94">
        <f t="shared" si="2"/>
        <v>6.0630434782608695</v>
      </c>
      <c r="Q128" s="98"/>
      <c r="R128" s="98"/>
      <c r="S128" s="98"/>
      <c r="T128" s="93"/>
    </row>
    <row r="129" spans="1:20" x14ac:dyDescent="0.2">
      <c r="A129" s="98">
        <v>535</v>
      </c>
      <c r="B129" s="98">
        <v>35</v>
      </c>
      <c r="C129" s="98">
        <v>584</v>
      </c>
      <c r="D129" s="98">
        <v>5</v>
      </c>
      <c r="E129" s="98" t="s">
        <v>87</v>
      </c>
      <c r="F129" s="98">
        <v>14</v>
      </c>
      <c r="G129" s="93">
        <v>2017</v>
      </c>
      <c r="H129" s="98">
        <v>8.6</v>
      </c>
      <c r="I129" s="98">
        <v>267.93</v>
      </c>
      <c r="J129" s="98">
        <v>10</v>
      </c>
      <c r="K129" s="98">
        <v>9.74</v>
      </c>
      <c r="L129" s="98">
        <v>2.2890000000000001</v>
      </c>
      <c r="M129" s="98">
        <v>20.196999999999999</v>
      </c>
      <c r="N129" s="98">
        <v>0.23499999999999999</v>
      </c>
      <c r="O129" s="127">
        <v>1.7749999999999999</v>
      </c>
      <c r="P129" s="94">
        <f t="shared" si="2"/>
        <v>7.5531914893617023</v>
      </c>
      <c r="Q129" s="98"/>
      <c r="R129" s="98"/>
      <c r="S129" s="98"/>
      <c r="T129" s="93"/>
    </row>
    <row r="130" spans="1:20" x14ac:dyDescent="0.2">
      <c r="A130" s="98">
        <v>542</v>
      </c>
      <c r="B130" s="98">
        <v>35</v>
      </c>
      <c r="C130" s="98">
        <v>584</v>
      </c>
      <c r="D130" s="98">
        <v>6</v>
      </c>
      <c r="E130" s="98" t="s">
        <v>205</v>
      </c>
      <c r="F130" s="98">
        <v>15</v>
      </c>
      <c r="G130" s="93">
        <v>2017</v>
      </c>
      <c r="H130" s="98">
        <v>11.8</v>
      </c>
      <c r="I130" s="98">
        <v>433.58</v>
      </c>
      <c r="J130" s="98">
        <v>14</v>
      </c>
      <c r="K130" s="98">
        <v>12.92</v>
      </c>
      <c r="L130" s="98">
        <v>5.0039999999999996</v>
      </c>
      <c r="M130" s="98">
        <v>32.936</v>
      </c>
      <c r="N130" s="98">
        <v>0.50600000000000001</v>
      </c>
      <c r="O130" s="127">
        <v>3.19</v>
      </c>
      <c r="P130" s="94">
        <f t="shared" si="2"/>
        <v>6.3043478260869561</v>
      </c>
      <c r="Q130" s="98"/>
      <c r="R130" s="98"/>
      <c r="S130" s="98"/>
      <c r="T130" s="93"/>
    </row>
    <row r="131" spans="1:20" x14ac:dyDescent="0.2">
      <c r="A131" s="98">
        <v>544</v>
      </c>
      <c r="B131" s="98">
        <v>35</v>
      </c>
      <c r="C131" s="98">
        <v>584</v>
      </c>
      <c r="D131" s="98">
        <v>5</v>
      </c>
      <c r="E131" s="98" t="s">
        <v>87</v>
      </c>
      <c r="F131" s="98">
        <v>15</v>
      </c>
      <c r="G131" s="93">
        <v>2017</v>
      </c>
      <c r="H131" s="98">
        <v>8.3000000000000007</v>
      </c>
      <c r="I131" s="98">
        <v>373.52</v>
      </c>
      <c r="J131" s="98">
        <v>15.5</v>
      </c>
      <c r="K131" s="98">
        <v>12.98</v>
      </c>
      <c r="L131" s="98">
        <v>4.1180000000000003</v>
      </c>
      <c r="M131" s="98">
        <v>30.404</v>
      </c>
      <c r="N131" s="98">
        <v>0.433</v>
      </c>
      <c r="O131" s="127">
        <v>2.786</v>
      </c>
      <c r="P131" s="94">
        <f t="shared" ref="P131:P189" si="3">O131/N131</f>
        <v>6.4341801385681299</v>
      </c>
      <c r="Q131" s="98"/>
      <c r="R131" s="98"/>
      <c r="S131" s="98"/>
      <c r="T131" s="93"/>
    </row>
    <row r="132" spans="1:20" x14ac:dyDescent="0.2">
      <c r="A132" s="95">
        <v>407</v>
      </c>
      <c r="B132" s="95">
        <v>48</v>
      </c>
      <c r="C132" s="95">
        <v>819</v>
      </c>
      <c r="D132" s="95">
        <v>7</v>
      </c>
      <c r="E132" s="95" t="s">
        <v>87</v>
      </c>
      <c r="F132" s="95">
        <v>1</v>
      </c>
      <c r="G132" s="93">
        <v>2017</v>
      </c>
      <c r="H132" s="95">
        <v>14</v>
      </c>
      <c r="I132" s="95">
        <v>819.68</v>
      </c>
      <c r="J132" s="95">
        <v>21.3</v>
      </c>
      <c r="K132" s="95">
        <v>24.54</v>
      </c>
      <c r="L132" s="95">
        <v>25.79</v>
      </c>
      <c r="M132" s="95">
        <v>81.19</v>
      </c>
      <c r="N132" s="95">
        <v>2.8759999999999999</v>
      </c>
      <c r="O132" s="96">
        <v>8.202</v>
      </c>
      <c r="P132" s="94">
        <f t="shared" si="3"/>
        <v>2.8518776077885954</v>
      </c>
      <c r="Q132" s="95"/>
      <c r="R132" s="95"/>
      <c r="S132" s="95"/>
      <c r="T132" s="93"/>
    </row>
    <row r="133" spans="1:20" x14ac:dyDescent="0.2">
      <c r="A133" s="95">
        <v>408</v>
      </c>
      <c r="B133" s="95">
        <v>48</v>
      </c>
      <c r="C133" s="95">
        <v>819</v>
      </c>
      <c r="D133" s="95">
        <v>8</v>
      </c>
      <c r="E133" s="95" t="s">
        <v>205</v>
      </c>
      <c r="F133" s="95">
        <v>1</v>
      </c>
      <c r="G133" s="93">
        <v>2017</v>
      </c>
      <c r="H133" s="95">
        <v>17.8</v>
      </c>
      <c r="I133" s="95">
        <v>1521.58</v>
      </c>
      <c r="J133" s="95">
        <v>27</v>
      </c>
      <c r="K133" s="95">
        <v>40.97</v>
      </c>
      <c r="L133" s="95">
        <v>79.42</v>
      </c>
      <c r="M133" s="95">
        <v>175.91</v>
      </c>
      <c r="N133" s="95">
        <f>4.919+4.469</f>
        <v>9.3879999999999999</v>
      </c>
      <c r="O133" s="96">
        <f>7.343+7.464+3.998</f>
        <v>18.805</v>
      </c>
      <c r="P133" s="94">
        <f t="shared" si="3"/>
        <v>2.0030890498508733</v>
      </c>
      <c r="Q133" s="95"/>
      <c r="R133" s="95"/>
      <c r="S133" s="95"/>
      <c r="T133" s="93"/>
    </row>
    <row r="134" spans="1:20" x14ac:dyDescent="0.2">
      <c r="A134" s="95">
        <v>414</v>
      </c>
      <c r="B134" s="95">
        <v>48</v>
      </c>
      <c r="C134" s="95">
        <v>819</v>
      </c>
      <c r="D134" s="95">
        <v>8</v>
      </c>
      <c r="E134" s="95" t="s">
        <v>205</v>
      </c>
      <c r="F134" s="95">
        <v>2</v>
      </c>
      <c r="G134" s="93">
        <v>2017</v>
      </c>
      <c r="H134" s="95">
        <v>12.3</v>
      </c>
      <c r="I134" s="95"/>
      <c r="J134" s="95"/>
      <c r="K134" s="95"/>
      <c r="L134" s="95"/>
      <c r="M134" s="95"/>
      <c r="N134" s="95"/>
      <c r="O134" s="96"/>
      <c r="P134" s="94"/>
      <c r="Q134" s="95"/>
      <c r="R134" s="95"/>
      <c r="S134" s="95"/>
      <c r="T134" s="93"/>
    </row>
    <row r="135" spans="1:20" x14ac:dyDescent="0.2">
      <c r="A135" s="95">
        <v>418</v>
      </c>
      <c r="B135" s="95">
        <v>48</v>
      </c>
      <c r="C135" s="95">
        <v>819</v>
      </c>
      <c r="D135" s="95">
        <v>7</v>
      </c>
      <c r="E135" s="95" t="s">
        <v>87</v>
      </c>
      <c r="F135" s="95">
        <v>2</v>
      </c>
      <c r="G135" s="93">
        <v>2017</v>
      </c>
      <c r="H135" s="95">
        <v>14.3</v>
      </c>
      <c r="I135" s="95"/>
      <c r="J135" s="95"/>
      <c r="K135" s="95"/>
      <c r="L135" s="95"/>
      <c r="M135" s="95"/>
      <c r="N135" s="95"/>
      <c r="O135" s="96"/>
      <c r="P135" s="94"/>
      <c r="Q135" s="95"/>
      <c r="R135" s="95"/>
      <c r="S135" s="95"/>
      <c r="T135" s="93"/>
    </row>
    <row r="136" spans="1:20" x14ac:dyDescent="0.2">
      <c r="A136" s="95">
        <v>423</v>
      </c>
      <c r="B136" s="95">
        <v>48</v>
      </c>
      <c r="C136" s="95">
        <v>819</v>
      </c>
      <c r="D136" s="95">
        <v>7</v>
      </c>
      <c r="E136" s="95" t="s">
        <v>87</v>
      </c>
      <c r="F136" s="95">
        <v>3</v>
      </c>
      <c r="G136" s="93">
        <v>2017</v>
      </c>
      <c r="H136" s="95">
        <v>16.600000000000001</v>
      </c>
      <c r="I136" s="95">
        <v>1440.03</v>
      </c>
      <c r="J136" s="95">
        <v>23.5</v>
      </c>
      <c r="K136" s="95">
        <v>41.45</v>
      </c>
      <c r="L136" s="95">
        <v>76.87</v>
      </c>
      <c r="M136" s="95">
        <v>149.66999999999999</v>
      </c>
      <c r="N136" s="95">
        <v>9.3550000000000004</v>
      </c>
      <c r="O136" s="96">
        <f>10.316+6.453</f>
        <v>16.769000000000002</v>
      </c>
      <c r="P136" s="94">
        <f t="shared" si="3"/>
        <v>1.7925173703901658</v>
      </c>
      <c r="Q136" s="95"/>
      <c r="R136" s="95"/>
      <c r="S136" s="95"/>
      <c r="T136" s="93"/>
    </row>
    <row r="137" spans="1:20" x14ac:dyDescent="0.2">
      <c r="A137" s="95">
        <v>429</v>
      </c>
      <c r="B137" s="95">
        <v>48</v>
      </c>
      <c r="C137" s="95">
        <v>819</v>
      </c>
      <c r="D137" s="95">
        <v>8</v>
      </c>
      <c r="E137" s="95" t="s">
        <v>205</v>
      </c>
      <c r="F137" s="95">
        <v>3</v>
      </c>
      <c r="G137" s="93">
        <v>2017</v>
      </c>
      <c r="H137" s="95">
        <v>17.5</v>
      </c>
      <c r="I137" s="95">
        <v>1255.27</v>
      </c>
      <c r="J137" s="95">
        <v>28.9</v>
      </c>
      <c r="K137" s="95">
        <v>38.93</v>
      </c>
      <c r="L137" s="95">
        <v>68.78</v>
      </c>
      <c r="M137" s="95">
        <v>128.68</v>
      </c>
      <c r="N137" s="95">
        <v>8.0850000000000009</v>
      </c>
      <c r="O137" s="96">
        <f>6.777+6.555</f>
        <v>13.332000000000001</v>
      </c>
      <c r="P137" s="94">
        <f t="shared" si="3"/>
        <v>1.6489795918367347</v>
      </c>
      <c r="Q137" s="95"/>
      <c r="R137" s="95"/>
      <c r="S137" s="95"/>
      <c r="T137" s="93"/>
    </row>
    <row r="138" spans="1:20" x14ac:dyDescent="0.2">
      <c r="A138" s="95">
        <v>433</v>
      </c>
      <c r="B138" s="95">
        <v>48</v>
      </c>
      <c r="C138" s="95">
        <v>819</v>
      </c>
      <c r="D138" s="95">
        <v>8</v>
      </c>
      <c r="E138" s="95" t="s">
        <v>205</v>
      </c>
      <c r="F138" s="95">
        <v>4</v>
      </c>
      <c r="G138" s="93">
        <v>2017</v>
      </c>
      <c r="H138" s="95">
        <v>17.399999999999999</v>
      </c>
      <c r="I138" s="95">
        <v>1757.83</v>
      </c>
      <c r="J138" s="95">
        <v>19</v>
      </c>
      <c r="K138" s="95">
        <v>54.71</v>
      </c>
      <c r="L138" s="95">
        <v>113.56</v>
      </c>
      <c r="M138" s="95">
        <v>197.59</v>
      </c>
      <c r="N138" s="95">
        <v>6.6</v>
      </c>
      <c r="O138" s="96">
        <f>10.681+9.992</f>
        <v>20.673000000000002</v>
      </c>
      <c r="P138" s="94">
        <f t="shared" si="3"/>
        <v>3.1322727272727278</v>
      </c>
      <c r="Q138" s="95"/>
      <c r="R138" s="95"/>
      <c r="S138" s="95"/>
      <c r="T138" s="93"/>
    </row>
    <row r="139" spans="1:20" x14ac:dyDescent="0.2">
      <c r="A139" s="95">
        <v>434</v>
      </c>
      <c r="B139" s="95">
        <v>48</v>
      </c>
      <c r="C139" s="95">
        <v>819</v>
      </c>
      <c r="D139" s="95">
        <v>7</v>
      </c>
      <c r="E139" s="95" t="s">
        <v>87</v>
      </c>
      <c r="F139" s="95">
        <v>4</v>
      </c>
      <c r="G139" s="93">
        <v>2017</v>
      </c>
      <c r="H139" s="95">
        <v>12.3</v>
      </c>
      <c r="I139" s="95">
        <v>837.95</v>
      </c>
      <c r="J139" s="95">
        <v>23.9</v>
      </c>
      <c r="K139" s="95">
        <v>28.87</v>
      </c>
      <c r="L139" s="95">
        <v>26.91</v>
      </c>
      <c r="M139" s="95">
        <v>80.03</v>
      </c>
      <c r="N139" s="95">
        <v>2.9990000000000001</v>
      </c>
      <c r="O139" s="96">
        <v>8.44</v>
      </c>
      <c r="P139" s="94">
        <f t="shared" si="3"/>
        <v>2.8142714238079356</v>
      </c>
      <c r="Q139" s="95"/>
      <c r="R139" s="95"/>
      <c r="S139" s="95"/>
      <c r="T139" s="93"/>
    </row>
    <row r="140" spans="1:20" x14ac:dyDescent="0.2">
      <c r="A140" s="95">
        <v>445</v>
      </c>
      <c r="B140" s="95">
        <v>48</v>
      </c>
      <c r="C140" s="95">
        <v>819</v>
      </c>
      <c r="D140" s="95">
        <v>8</v>
      </c>
      <c r="E140" s="95" t="s">
        <v>205</v>
      </c>
      <c r="F140" s="95">
        <v>5</v>
      </c>
      <c r="G140" s="93">
        <v>2017</v>
      </c>
      <c r="H140" s="95">
        <v>13.8</v>
      </c>
      <c r="I140" s="95">
        <v>514.71</v>
      </c>
      <c r="J140" s="95">
        <v>16</v>
      </c>
      <c r="K140" s="95">
        <v>23.25</v>
      </c>
      <c r="L140" s="95">
        <v>15.71</v>
      </c>
      <c r="M140" s="95">
        <v>42.38</v>
      </c>
      <c r="N140" s="95">
        <v>2.0270000000000001</v>
      </c>
      <c r="O140" s="96">
        <v>5.1210000000000004</v>
      </c>
      <c r="P140" s="94">
        <f t="shared" si="3"/>
        <v>2.5263936852491367</v>
      </c>
      <c r="Q140" s="95"/>
      <c r="R140" s="95"/>
      <c r="S140" s="95"/>
      <c r="T140" s="93"/>
    </row>
    <row r="141" spans="1:20" x14ac:dyDescent="0.2">
      <c r="A141" s="95">
        <v>446</v>
      </c>
      <c r="B141" s="95">
        <v>48</v>
      </c>
      <c r="C141" s="95">
        <v>819</v>
      </c>
      <c r="D141" s="95">
        <v>7</v>
      </c>
      <c r="E141" s="95" t="s">
        <v>87</v>
      </c>
      <c r="F141" s="95">
        <v>5</v>
      </c>
      <c r="G141" s="93">
        <v>2017</v>
      </c>
      <c r="H141" s="95"/>
      <c r="I141" s="95"/>
      <c r="J141" s="95"/>
      <c r="K141" s="95"/>
      <c r="L141" s="95"/>
      <c r="M141" s="95"/>
      <c r="N141" s="95"/>
      <c r="O141" s="96"/>
      <c r="P141" s="94"/>
      <c r="Q141" s="95"/>
      <c r="R141" s="95"/>
      <c r="S141" s="95"/>
      <c r="T141" s="93"/>
    </row>
    <row r="142" spans="1:20" x14ac:dyDescent="0.2">
      <c r="A142" s="95">
        <v>451</v>
      </c>
      <c r="B142" s="95">
        <v>48</v>
      </c>
      <c r="C142" s="95">
        <v>819</v>
      </c>
      <c r="D142" s="95">
        <v>8</v>
      </c>
      <c r="E142" s="95" t="s">
        <v>205</v>
      </c>
      <c r="F142" s="95">
        <v>6</v>
      </c>
      <c r="G142" s="93">
        <v>2017</v>
      </c>
      <c r="H142" s="95">
        <v>13.4</v>
      </c>
      <c r="I142" s="95">
        <v>610.65</v>
      </c>
      <c r="J142" s="95">
        <v>15.5</v>
      </c>
      <c r="K142" s="95">
        <v>22.65</v>
      </c>
      <c r="L142" s="95">
        <v>13.6</v>
      </c>
      <c r="M142" s="95">
        <v>58.4</v>
      </c>
      <c r="N142" s="95">
        <v>1.4319999999999999</v>
      </c>
      <c r="O142" s="96">
        <v>5.8090000000000002</v>
      </c>
      <c r="P142" s="94">
        <f t="shared" si="3"/>
        <v>4.0565642458100566</v>
      </c>
      <c r="Q142" s="95"/>
      <c r="R142" s="95"/>
      <c r="S142" s="95"/>
      <c r="T142" s="93"/>
    </row>
    <row r="143" spans="1:20" x14ac:dyDescent="0.2">
      <c r="A143" s="95">
        <v>458</v>
      </c>
      <c r="B143" s="95">
        <v>48</v>
      </c>
      <c r="C143" s="95">
        <v>819</v>
      </c>
      <c r="D143" s="95">
        <v>7</v>
      </c>
      <c r="E143" s="95" t="s">
        <v>87</v>
      </c>
      <c r="F143" s="95">
        <v>6</v>
      </c>
      <c r="G143" s="93">
        <v>2017</v>
      </c>
      <c r="H143" s="95">
        <v>16</v>
      </c>
      <c r="I143" s="95">
        <v>1183.42</v>
      </c>
      <c r="J143" s="95">
        <v>20.2</v>
      </c>
      <c r="K143" s="95">
        <v>37.549999999999997</v>
      </c>
      <c r="L143" s="95">
        <v>49.73</v>
      </c>
      <c r="M143" s="95">
        <v>129.16</v>
      </c>
      <c r="N143" s="95">
        <v>5.9630000000000001</v>
      </c>
      <c r="O143" s="96">
        <f>6.405+6.857</f>
        <v>13.262</v>
      </c>
      <c r="P143" s="94">
        <f t="shared" si="3"/>
        <v>2.2240482978366596</v>
      </c>
      <c r="Q143" s="95"/>
      <c r="R143" s="95"/>
      <c r="S143" s="95"/>
      <c r="T143" s="93"/>
    </row>
    <row r="144" spans="1:20" x14ac:dyDescent="0.2">
      <c r="A144" s="95">
        <v>464</v>
      </c>
      <c r="B144" s="95">
        <v>48</v>
      </c>
      <c r="C144" s="95">
        <v>819</v>
      </c>
      <c r="D144" s="95">
        <v>7</v>
      </c>
      <c r="E144" s="95" t="s">
        <v>87</v>
      </c>
      <c r="F144" s="95">
        <v>7</v>
      </c>
      <c r="G144" s="93">
        <v>2017</v>
      </c>
      <c r="H144" s="95">
        <v>16.399999999999999</v>
      </c>
      <c r="I144" s="95">
        <v>1512.39</v>
      </c>
      <c r="J144" s="95">
        <v>16.5</v>
      </c>
      <c r="K144" s="95">
        <v>43.74</v>
      </c>
      <c r="L144" s="95">
        <v>82.7</v>
      </c>
      <c r="M144" s="95">
        <v>162.44999999999999</v>
      </c>
      <c r="N144" s="95">
        <f>5.559+6.685</f>
        <v>12.244</v>
      </c>
      <c r="O144" s="96">
        <f>12.519+7.466</f>
        <v>19.984999999999999</v>
      </c>
      <c r="P144" s="94">
        <f t="shared" si="3"/>
        <v>1.6322280300555374</v>
      </c>
      <c r="Q144" s="95"/>
      <c r="R144" s="95"/>
      <c r="S144" s="95"/>
      <c r="T144" s="93"/>
    </row>
    <row r="145" spans="1:20" x14ac:dyDescent="0.2">
      <c r="A145" s="95">
        <v>467</v>
      </c>
      <c r="B145" s="95">
        <v>48</v>
      </c>
      <c r="C145" s="95">
        <v>819</v>
      </c>
      <c r="D145" s="95">
        <v>8</v>
      </c>
      <c r="E145" s="95" t="s">
        <v>205</v>
      </c>
      <c r="F145" s="95">
        <v>7</v>
      </c>
      <c r="G145" s="93">
        <v>2017</v>
      </c>
      <c r="H145" s="95">
        <v>14</v>
      </c>
      <c r="I145" s="95">
        <v>748.97</v>
      </c>
      <c r="J145" s="95">
        <v>18.100000000000001</v>
      </c>
      <c r="K145" s="95">
        <v>27.04</v>
      </c>
      <c r="L145" s="95">
        <v>22.36</v>
      </c>
      <c r="M145" s="95">
        <v>68.02</v>
      </c>
      <c r="N145" s="95">
        <v>2.6509999999999998</v>
      </c>
      <c r="O145" s="96">
        <v>7.2949999999999999</v>
      </c>
      <c r="P145" s="94">
        <f t="shared" si="3"/>
        <v>2.7517917766880426</v>
      </c>
      <c r="Q145" s="95"/>
      <c r="R145" s="95"/>
      <c r="S145" s="95"/>
      <c r="T145" s="93"/>
    </row>
    <row r="146" spans="1:20" x14ac:dyDescent="0.2">
      <c r="A146" s="95">
        <v>472</v>
      </c>
      <c r="B146" s="95">
        <v>48</v>
      </c>
      <c r="C146" s="95">
        <v>819</v>
      </c>
      <c r="D146" s="95">
        <v>8</v>
      </c>
      <c r="E146" s="95" t="s">
        <v>205</v>
      </c>
      <c r="F146" s="95">
        <v>8</v>
      </c>
      <c r="G146" s="93">
        <v>2017</v>
      </c>
      <c r="H146" s="95">
        <v>16.8</v>
      </c>
      <c r="I146" s="95"/>
      <c r="J146" s="95"/>
      <c r="K146" s="95"/>
      <c r="L146" s="95"/>
      <c r="M146" s="95"/>
      <c r="N146" s="95"/>
      <c r="O146" s="96"/>
      <c r="P146" s="94"/>
      <c r="Q146" s="95"/>
      <c r="R146" s="95"/>
      <c r="S146" s="95"/>
      <c r="T146" s="93"/>
    </row>
    <row r="147" spans="1:20" x14ac:dyDescent="0.2">
      <c r="A147" s="95">
        <v>477</v>
      </c>
      <c r="B147" s="95">
        <v>48</v>
      </c>
      <c r="C147" s="95">
        <v>819</v>
      </c>
      <c r="D147" s="95">
        <v>7</v>
      </c>
      <c r="E147" s="95" t="s">
        <v>87</v>
      </c>
      <c r="F147" s="95">
        <v>8</v>
      </c>
      <c r="G147" s="93">
        <v>2017</v>
      </c>
      <c r="H147" s="95">
        <v>15.8</v>
      </c>
      <c r="I147" s="95"/>
      <c r="J147" s="95"/>
      <c r="K147" s="95"/>
      <c r="L147" s="95"/>
      <c r="M147" s="95"/>
      <c r="N147" s="95"/>
      <c r="O147" s="96"/>
      <c r="P147" s="94"/>
      <c r="Q147" s="95"/>
      <c r="R147" s="95"/>
      <c r="S147" s="95"/>
      <c r="T147" s="93"/>
    </row>
    <row r="148" spans="1:20" x14ac:dyDescent="0.2">
      <c r="A148" s="95">
        <v>481</v>
      </c>
      <c r="B148" s="95">
        <v>48</v>
      </c>
      <c r="C148" s="95">
        <v>819</v>
      </c>
      <c r="D148" s="95">
        <v>8</v>
      </c>
      <c r="E148" s="95" t="s">
        <v>205</v>
      </c>
      <c r="F148" s="95">
        <v>9</v>
      </c>
      <c r="G148" s="93">
        <v>2017</v>
      </c>
      <c r="H148" s="95">
        <v>18</v>
      </c>
      <c r="I148" s="95">
        <v>1768.99</v>
      </c>
      <c r="J148" s="95">
        <v>23</v>
      </c>
      <c r="K148" s="95">
        <v>49.92</v>
      </c>
      <c r="L148" s="95">
        <v>92.33</v>
      </c>
      <c r="M148" s="95">
        <v>207.73</v>
      </c>
      <c r="N148" s="95">
        <f>6.305+4.986</f>
        <v>11.291</v>
      </c>
      <c r="O148" s="96">
        <f>10.75+11.057</f>
        <v>21.807000000000002</v>
      </c>
      <c r="P148" s="94">
        <f t="shared" si="3"/>
        <v>1.9313612611814721</v>
      </c>
      <c r="Q148" s="95"/>
      <c r="R148" s="95"/>
      <c r="S148" s="95"/>
      <c r="T148" s="93"/>
    </row>
    <row r="149" spans="1:20" x14ac:dyDescent="0.2">
      <c r="A149" s="95">
        <v>482</v>
      </c>
      <c r="B149" s="95">
        <v>48</v>
      </c>
      <c r="C149" s="95">
        <v>819</v>
      </c>
      <c r="D149" s="95">
        <v>7</v>
      </c>
      <c r="E149" s="95" t="s">
        <v>87</v>
      </c>
      <c r="F149" s="95">
        <v>9</v>
      </c>
      <c r="G149" s="93">
        <v>2017</v>
      </c>
      <c r="H149" s="95">
        <v>16.5</v>
      </c>
      <c r="I149" s="95">
        <v>1783.84</v>
      </c>
      <c r="J149" s="95">
        <v>20</v>
      </c>
      <c r="K149" s="95">
        <v>45.71</v>
      </c>
      <c r="L149" s="95">
        <v>88.23</v>
      </c>
      <c r="M149" s="95">
        <v>217.84</v>
      </c>
      <c r="N149" s="95">
        <f>4.428+6.053</f>
        <v>10.481</v>
      </c>
      <c r="O149" s="96">
        <f>13.089+10.029</f>
        <v>23.118000000000002</v>
      </c>
      <c r="P149" s="94">
        <f t="shared" si="3"/>
        <v>2.2057055624463318</v>
      </c>
      <c r="Q149" s="95"/>
      <c r="R149" s="95"/>
      <c r="S149" s="95"/>
      <c r="T149" s="93"/>
    </row>
    <row r="150" spans="1:20" x14ac:dyDescent="0.2">
      <c r="A150" s="95">
        <v>496</v>
      </c>
      <c r="B150" s="95">
        <v>48</v>
      </c>
      <c r="C150" s="95">
        <v>819</v>
      </c>
      <c r="D150" s="95">
        <v>7</v>
      </c>
      <c r="E150" s="95" t="s">
        <v>87</v>
      </c>
      <c r="F150" s="95">
        <v>10</v>
      </c>
      <c r="G150" s="93">
        <v>2017</v>
      </c>
      <c r="H150" s="95">
        <v>14.4</v>
      </c>
      <c r="I150" s="95">
        <v>1105.8499999999999</v>
      </c>
      <c r="J150" s="95">
        <v>29.2</v>
      </c>
      <c r="K150" s="95">
        <v>32.64</v>
      </c>
      <c r="L150" s="95">
        <v>40.89</v>
      </c>
      <c r="M150" s="95">
        <v>113.04</v>
      </c>
      <c r="N150" s="95">
        <v>4.9189999999999996</v>
      </c>
      <c r="O150" s="96">
        <v>12.372999999999999</v>
      </c>
      <c r="P150" s="94">
        <f t="shared" si="3"/>
        <v>2.5153486480992071</v>
      </c>
      <c r="Q150" s="95"/>
      <c r="R150" s="95"/>
      <c r="S150" s="95"/>
      <c r="T150" s="93"/>
    </row>
    <row r="151" spans="1:20" x14ac:dyDescent="0.2">
      <c r="A151" s="95">
        <v>498</v>
      </c>
      <c r="B151" s="95">
        <v>48</v>
      </c>
      <c r="C151" s="95">
        <v>819</v>
      </c>
      <c r="D151" s="95">
        <v>8</v>
      </c>
      <c r="E151" s="95" t="s">
        <v>205</v>
      </c>
      <c r="F151" s="95">
        <v>10</v>
      </c>
      <c r="G151" s="93">
        <v>2017</v>
      </c>
      <c r="H151" s="95">
        <v>18.5</v>
      </c>
      <c r="I151" s="95">
        <v>1639.65</v>
      </c>
      <c r="J151" s="95">
        <v>26.2</v>
      </c>
      <c r="K151" s="95">
        <v>45.45</v>
      </c>
      <c r="L151" s="95">
        <v>74.349999999999994</v>
      </c>
      <c r="M151" s="95">
        <v>196.71</v>
      </c>
      <c r="N151" s="95">
        <v>9.0950000000000006</v>
      </c>
      <c r="O151" s="96">
        <f>10.461+10.484</f>
        <v>20.945</v>
      </c>
      <c r="P151" s="94">
        <f t="shared" si="3"/>
        <v>2.3029136888400217</v>
      </c>
      <c r="Q151" s="95"/>
      <c r="R151" s="95"/>
      <c r="S151" s="95"/>
      <c r="T151" s="93"/>
    </row>
    <row r="152" spans="1:20" x14ac:dyDescent="0.2">
      <c r="A152" s="95">
        <v>501</v>
      </c>
      <c r="B152" s="95">
        <v>48</v>
      </c>
      <c r="C152" s="95">
        <v>819</v>
      </c>
      <c r="D152" s="95">
        <v>7</v>
      </c>
      <c r="E152" s="95" t="s">
        <v>87</v>
      </c>
      <c r="F152" s="95">
        <v>11</v>
      </c>
      <c r="G152" s="93">
        <v>2017</v>
      </c>
      <c r="H152" s="95">
        <v>13.4</v>
      </c>
      <c r="I152" s="95">
        <v>1035.3399999999999</v>
      </c>
      <c r="J152" s="95">
        <v>19.2</v>
      </c>
      <c r="K152" s="95">
        <v>34.409999999999997</v>
      </c>
      <c r="L152" s="95">
        <v>38.82</v>
      </c>
      <c r="M152" s="95">
        <v>107.4</v>
      </c>
      <c r="N152" s="95">
        <v>4.7530000000000001</v>
      </c>
      <c r="O152" s="96">
        <f>5.86+6.444</f>
        <v>12.304</v>
      </c>
      <c r="P152" s="94">
        <f t="shared" si="3"/>
        <v>2.5886808331580053</v>
      </c>
      <c r="Q152" s="95"/>
      <c r="R152" s="95"/>
      <c r="S152" s="95"/>
      <c r="T152" s="93"/>
    </row>
    <row r="153" spans="1:20" x14ac:dyDescent="0.2">
      <c r="A153" s="95">
        <v>504</v>
      </c>
      <c r="B153" s="95">
        <v>48</v>
      </c>
      <c r="C153" s="95">
        <v>819</v>
      </c>
      <c r="D153" s="95">
        <v>8</v>
      </c>
      <c r="E153" s="95" t="s">
        <v>205</v>
      </c>
      <c r="F153" s="95">
        <v>11</v>
      </c>
      <c r="G153" s="93">
        <v>2017</v>
      </c>
      <c r="H153" s="95">
        <v>14.6</v>
      </c>
      <c r="I153" s="95">
        <v>794.5</v>
      </c>
      <c r="J153" s="95">
        <v>30.4</v>
      </c>
      <c r="K153" s="95">
        <v>28.02</v>
      </c>
      <c r="L153" s="95">
        <v>29.02</v>
      </c>
      <c r="M153" s="95">
        <v>77.38</v>
      </c>
      <c r="N153" s="95">
        <v>3.3420000000000001</v>
      </c>
      <c r="O153" s="96">
        <v>8.5380000000000003</v>
      </c>
      <c r="P153" s="94">
        <f t="shared" si="3"/>
        <v>2.5547576301615798</v>
      </c>
      <c r="Q153" s="95"/>
      <c r="R153" s="95"/>
      <c r="S153" s="95"/>
      <c r="T153" s="93"/>
    </row>
    <row r="154" spans="1:20" x14ac:dyDescent="0.2">
      <c r="A154" s="95">
        <v>512</v>
      </c>
      <c r="B154" s="95">
        <v>48</v>
      </c>
      <c r="C154" s="95">
        <v>819</v>
      </c>
      <c r="D154" s="95">
        <v>8</v>
      </c>
      <c r="E154" s="95" t="s">
        <v>205</v>
      </c>
      <c r="F154" s="95">
        <v>12</v>
      </c>
      <c r="G154" s="93">
        <v>2017</v>
      </c>
      <c r="H154" s="95">
        <v>16</v>
      </c>
      <c r="I154" s="95"/>
      <c r="J154" s="95"/>
      <c r="K154" s="95"/>
      <c r="L154" s="95"/>
      <c r="M154" s="95"/>
      <c r="N154" s="95"/>
      <c r="O154" s="96"/>
      <c r="P154" s="94"/>
      <c r="Q154" s="95"/>
      <c r="R154" s="95"/>
      <c r="S154" s="95"/>
      <c r="T154" s="93"/>
    </row>
    <row r="155" spans="1:20" x14ac:dyDescent="0.2">
      <c r="A155" s="95">
        <v>520</v>
      </c>
      <c r="B155" s="95">
        <v>48</v>
      </c>
      <c r="C155" s="95">
        <v>819</v>
      </c>
      <c r="D155" s="95">
        <v>7</v>
      </c>
      <c r="E155" s="95" t="s">
        <v>87</v>
      </c>
      <c r="F155" s="95">
        <v>12</v>
      </c>
      <c r="G155" s="93">
        <v>2017</v>
      </c>
      <c r="H155" s="95">
        <v>14</v>
      </c>
      <c r="I155" s="95"/>
      <c r="J155" s="95"/>
      <c r="K155" s="95"/>
      <c r="L155" s="95"/>
      <c r="M155" s="95"/>
      <c r="N155" s="95"/>
      <c r="O155" s="96"/>
      <c r="P155" s="94"/>
      <c r="Q155" s="95"/>
      <c r="R155" s="95"/>
      <c r="S155" s="95"/>
      <c r="T155" s="93"/>
    </row>
    <row r="156" spans="1:20" x14ac:dyDescent="0.2">
      <c r="A156" s="95">
        <v>523</v>
      </c>
      <c r="B156" s="95">
        <v>48</v>
      </c>
      <c r="C156" s="95">
        <v>819</v>
      </c>
      <c r="D156" s="95">
        <v>8</v>
      </c>
      <c r="E156" s="95" t="s">
        <v>205</v>
      </c>
      <c r="F156" s="95">
        <v>13</v>
      </c>
      <c r="G156" s="93">
        <v>2017</v>
      </c>
      <c r="H156" s="95">
        <v>18.5</v>
      </c>
      <c r="I156" s="95">
        <v>1620.32</v>
      </c>
      <c r="J156" s="95">
        <v>29.1</v>
      </c>
      <c r="K156" s="95">
        <v>47.76</v>
      </c>
      <c r="L156" s="95">
        <v>100.95</v>
      </c>
      <c r="M156" s="95">
        <v>175.92</v>
      </c>
      <c r="N156" s="95">
        <f>4.913+6.874</f>
        <v>11.786999999999999</v>
      </c>
      <c r="O156" s="96">
        <f>12.11+7.031</f>
        <v>19.140999999999998</v>
      </c>
      <c r="P156" s="94">
        <f t="shared" si="3"/>
        <v>1.6239076949181301</v>
      </c>
      <c r="Q156" s="95"/>
      <c r="R156" s="95"/>
      <c r="S156" s="95"/>
      <c r="T156" s="93"/>
    </row>
    <row r="157" spans="1:20" x14ac:dyDescent="0.2">
      <c r="A157" s="95">
        <v>525</v>
      </c>
      <c r="B157" s="95">
        <v>48</v>
      </c>
      <c r="C157" s="95">
        <v>819</v>
      </c>
      <c r="D157" s="95">
        <v>7</v>
      </c>
      <c r="E157" s="95" t="s">
        <v>87</v>
      </c>
      <c r="F157" s="95">
        <v>13</v>
      </c>
      <c r="G157" s="93">
        <v>2017</v>
      </c>
      <c r="H157" s="95">
        <v>13.6</v>
      </c>
      <c r="I157" s="95">
        <v>1412.07</v>
      </c>
      <c r="J157" s="95">
        <v>17.7</v>
      </c>
      <c r="K157" s="95">
        <v>37.65</v>
      </c>
      <c r="L157" s="95">
        <v>50.42</v>
      </c>
      <c r="M157" s="95">
        <v>165.54</v>
      </c>
      <c r="N157" s="95">
        <v>6.1920000000000002</v>
      </c>
      <c r="O157" s="96">
        <f>10.535+7.055</f>
        <v>17.59</v>
      </c>
      <c r="P157" s="94">
        <f t="shared" si="3"/>
        <v>2.8407622739018086</v>
      </c>
      <c r="Q157" s="95"/>
      <c r="R157" s="95"/>
      <c r="S157" s="95"/>
      <c r="T157" s="93"/>
    </row>
    <row r="158" spans="1:20" x14ac:dyDescent="0.2">
      <c r="A158" s="95">
        <v>537</v>
      </c>
      <c r="B158" s="95">
        <v>48</v>
      </c>
      <c r="C158" s="95">
        <v>819</v>
      </c>
      <c r="D158" s="95">
        <v>7</v>
      </c>
      <c r="E158" s="95" t="s">
        <v>87</v>
      </c>
      <c r="F158" s="95">
        <v>14</v>
      </c>
      <c r="G158" s="93">
        <v>2017</v>
      </c>
      <c r="H158" s="95"/>
      <c r="I158" s="95"/>
      <c r="J158" s="95"/>
      <c r="K158" s="95"/>
      <c r="L158" s="95"/>
      <c r="M158" s="95"/>
      <c r="N158" s="95"/>
      <c r="O158" s="96"/>
      <c r="P158" s="94"/>
      <c r="Q158" s="95"/>
      <c r="R158" s="95"/>
      <c r="S158" s="95"/>
      <c r="T158" s="93"/>
    </row>
    <row r="159" spans="1:20" x14ac:dyDescent="0.2">
      <c r="A159" s="95">
        <v>540</v>
      </c>
      <c r="B159" s="95">
        <v>48</v>
      </c>
      <c r="C159" s="95">
        <v>819</v>
      </c>
      <c r="D159" s="95">
        <v>8</v>
      </c>
      <c r="E159" s="95" t="s">
        <v>205</v>
      </c>
      <c r="F159" s="95">
        <v>14</v>
      </c>
      <c r="G159" s="93">
        <v>2017</v>
      </c>
      <c r="H159" s="95"/>
      <c r="I159" s="95"/>
      <c r="J159" s="95"/>
      <c r="K159" s="95"/>
      <c r="L159" s="95"/>
      <c r="M159" s="95"/>
      <c r="N159" s="95"/>
      <c r="O159" s="96"/>
      <c r="P159" s="94"/>
      <c r="Q159" s="95"/>
      <c r="R159" s="95"/>
      <c r="S159" s="95"/>
      <c r="T159" s="93"/>
    </row>
    <row r="160" spans="1:20" x14ac:dyDescent="0.2">
      <c r="A160" s="95">
        <v>545</v>
      </c>
      <c r="B160" s="95">
        <v>48</v>
      </c>
      <c r="C160" s="95">
        <v>819</v>
      </c>
      <c r="D160" s="95">
        <v>8</v>
      </c>
      <c r="E160" s="95" t="s">
        <v>205</v>
      </c>
      <c r="F160" s="95">
        <v>15</v>
      </c>
      <c r="G160" s="93">
        <v>2017</v>
      </c>
      <c r="H160" s="95"/>
      <c r="I160" s="95"/>
      <c r="J160" s="95"/>
      <c r="K160" s="95"/>
      <c r="L160" s="95"/>
      <c r="M160" s="95"/>
      <c r="N160" s="95"/>
      <c r="O160" s="96"/>
      <c r="P160" s="94"/>
      <c r="Q160" s="95"/>
      <c r="R160" s="95"/>
      <c r="S160" s="95"/>
      <c r="T160" s="93"/>
    </row>
    <row r="161" spans="1:20" x14ac:dyDescent="0.2">
      <c r="A161" s="95">
        <v>549</v>
      </c>
      <c r="B161" s="95">
        <v>48</v>
      </c>
      <c r="C161" s="95">
        <v>819</v>
      </c>
      <c r="D161" s="95">
        <v>7</v>
      </c>
      <c r="E161" s="95" t="s">
        <v>87</v>
      </c>
      <c r="F161" s="95">
        <v>15</v>
      </c>
      <c r="G161" s="93">
        <v>2017</v>
      </c>
      <c r="H161" s="95">
        <v>13.4</v>
      </c>
      <c r="I161" s="95">
        <v>1527.57</v>
      </c>
      <c r="J161" s="95">
        <v>15</v>
      </c>
      <c r="K161" s="95">
        <v>35.46</v>
      </c>
      <c r="L161" s="95">
        <v>44.75</v>
      </c>
      <c r="M161" s="95">
        <v>170.97</v>
      </c>
      <c r="N161" s="95">
        <v>5.6379999999999999</v>
      </c>
      <c r="O161" s="96">
        <f>10.721+6.89</f>
        <v>17.611000000000001</v>
      </c>
      <c r="P161" s="94">
        <f t="shared" si="3"/>
        <v>3.1236253990776874</v>
      </c>
      <c r="Q161" s="95"/>
      <c r="R161" s="95"/>
      <c r="S161" s="95"/>
      <c r="T161" s="93"/>
    </row>
    <row r="162" spans="1:20" x14ac:dyDescent="0.2">
      <c r="A162" s="93">
        <v>409</v>
      </c>
      <c r="B162" s="93">
        <v>55</v>
      </c>
      <c r="C162" s="93">
        <v>926.05</v>
      </c>
      <c r="D162" s="93">
        <v>9</v>
      </c>
      <c r="E162" s="93" t="s">
        <v>87</v>
      </c>
      <c r="F162" s="93">
        <v>1</v>
      </c>
      <c r="G162" s="93">
        <v>2017</v>
      </c>
      <c r="H162" s="93">
        <v>18.2</v>
      </c>
      <c r="I162" s="93">
        <v>2303.3000000000002</v>
      </c>
      <c r="J162" s="93">
        <v>31</v>
      </c>
      <c r="K162" s="93">
        <v>62.41</v>
      </c>
      <c r="L162" s="93">
        <v>181.61</v>
      </c>
      <c r="M162" s="93">
        <v>309.66000000000003</v>
      </c>
      <c r="N162" s="93">
        <v>26.387999999999998</v>
      </c>
      <c r="O162" s="94">
        <v>36.247</v>
      </c>
      <c r="P162" s="94">
        <f t="shared" si="3"/>
        <v>1.3736167955131122</v>
      </c>
      <c r="Q162" s="93"/>
      <c r="R162" s="93"/>
      <c r="S162" s="93"/>
      <c r="T162" s="93"/>
    </row>
    <row r="163" spans="1:20" x14ac:dyDescent="0.2">
      <c r="A163" s="93">
        <v>410</v>
      </c>
      <c r="B163" s="93">
        <v>55</v>
      </c>
      <c r="C163" s="93">
        <v>926.05</v>
      </c>
      <c r="D163" s="93">
        <v>10</v>
      </c>
      <c r="E163" s="93" t="s">
        <v>205</v>
      </c>
      <c r="F163" s="93">
        <v>1</v>
      </c>
      <c r="G163" s="93">
        <v>2017</v>
      </c>
      <c r="H163" s="93">
        <v>20.100000000000001</v>
      </c>
      <c r="I163" s="93">
        <v>1705.6</v>
      </c>
      <c r="J163" s="93">
        <v>22</v>
      </c>
      <c r="K163" s="93">
        <v>43.59</v>
      </c>
      <c r="L163" s="93">
        <v>103.8</v>
      </c>
      <c r="M163" s="93">
        <v>178.89</v>
      </c>
      <c r="N163" s="93">
        <v>12.544</v>
      </c>
      <c r="O163" s="94">
        <v>19.733000000000001</v>
      </c>
      <c r="P163" s="94">
        <f t="shared" si="3"/>
        <v>1.5731026785714286</v>
      </c>
      <c r="Q163" s="93"/>
      <c r="R163" s="93"/>
      <c r="S163" s="93"/>
      <c r="T163" s="93"/>
    </row>
    <row r="164" spans="1:20" x14ac:dyDescent="0.2">
      <c r="A164" s="93">
        <v>411</v>
      </c>
      <c r="B164" s="93">
        <v>55</v>
      </c>
      <c r="C164" s="93">
        <v>926.05</v>
      </c>
      <c r="D164" s="93">
        <v>9</v>
      </c>
      <c r="E164" s="93" t="s">
        <v>87</v>
      </c>
      <c r="F164" s="93">
        <v>2</v>
      </c>
      <c r="G164" s="93">
        <v>2017</v>
      </c>
      <c r="H164" s="93">
        <v>17.3</v>
      </c>
      <c r="I164" s="95">
        <v>1659.5</v>
      </c>
      <c r="J164" s="93">
        <v>36</v>
      </c>
      <c r="K164" s="93">
        <v>43.85</v>
      </c>
      <c r="L164" s="93">
        <v>77.400000000000006</v>
      </c>
      <c r="M164" s="93">
        <v>181.39</v>
      </c>
      <c r="N164" s="93">
        <v>10.493</v>
      </c>
      <c r="O164" s="94">
        <v>19.795999999999999</v>
      </c>
      <c r="P164" s="94">
        <f t="shared" si="3"/>
        <v>1.8865910607071379</v>
      </c>
      <c r="Q164" s="93"/>
      <c r="R164" s="93"/>
      <c r="S164" s="93"/>
      <c r="T164" s="93"/>
    </row>
    <row r="165" spans="1:20" x14ac:dyDescent="0.2">
      <c r="A165" s="93">
        <v>413</v>
      </c>
      <c r="B165" s="93">
        <v>55</v>
      </c>
      <c r="C165" s="93">
        <v>926.05</v>
      </c>
      <c r="D165" s="93">
        <v>10</v>
      </c>
      <c r="E165" s="93" t="s">
        <v>205</v>
      </c>
      <c r="F165" s="93">
        <v>2</v>
      </c>
      <c r="G165" s="93">
        <v>2017</v>
      </c>
      <c r="H165" s="93">
        <v>18.5</v>
      </c>
      <c r="I165" s="93"/>
      <c r="J165" s="93"/>
      <c r="K165" s="93"/>
      <c r="L165" s="93"/>
      <c r="M165" s="93"/>
      <c r="N165" s="93"/>
      <c r="O165" s="94"/>
      <c r="P165" s="94"/>
      <c r="Q165" s="93"/>
      <c r="R165" s="93"/>
      <c r="S165" s="93"/>
      <c r="T165" s="93"/>
    </row>
    <row r="166" spans="1:20" x14ac:dyDescent="0.2">
      <c r="A166" s="93">
        <v>424</v>
      </c>
      <c r="B166" s="93">
        <v>55</v>
      </c>
      <c r="C166" s="93">
        <v>926.05</v>
      </c>
      <c r="D166" s="93">
        <v>10</v>
      </c>
      <c r="E166" s="93" t="s">
        <v>205</v>
      </c>
      <c r="F166" s="93">
        <v>3</v>
      </c>
      <c r="G166" s="93">
        <v>2017</v>
      </c>
      <c r="H166" s="93">
        <v>23.4</v>
      </c>
      <c r="I166" s="93">
        <v>2974.73</v>
      </c>
      <c r="J166" s="93">
        <v>20</v>
      </c>
      <c r="K166" s="93">
        <v>67.599999999999994</v>
      </c>
      <c r="L166" s="93">
        <v>237.9</v>
      </c>
      <c r="M166" s="93">
        <v>383.07</v>
      </c>
      <c r="N166" s="93">
        <v>21.809000000000001</v>
      </c>
      <c r="O166" s="94">
        <v>42.903999999999996</v>
      </c>
      <c r="P166" s="94">
        <f t="shared" si="3"/>
        <v>1.9672612224311061</v>
      </c>
      <c r="Q166" s="93"/>
      <c r="R166" s="93"/>
      <c r="S166" s="93"/>
      <c r="T166" s="93"/>
    </row>
    <row r="167" spans="1:20" x14ac:dyDescent="0.2">
      <c r="A167" s="93">
        <v>427</v>
      </c>
      <c r="B167" s="93">
        <v>55</v>
      </c>
      <c r="C167" s="93">
        <v>926.05</v>
      </c>
      <c r="D167" s="93">
        <v>9</v>
      </c>
      <c r="E167" s="93" t="s">
        <v>87</v>
      </c>
      <c r="F167" s="93">
        <v>3</v>
      </c>
      <c r="G167" s="93">
        <v>2017</v>
      </c>
      <c r="H167" s="93">
        <v>17.100000000000001</v>
      </c>
      <c r="I167" s="93">
        <v>1971.34</v>
      </c>
      <c r="J167" s="93">
        <v>31</v>
      </c>
      <c r="K167" s="93">
        <v>56.4</v>
      </c>
      <c r="L167" s="93">
        <v>168.89</v>
      </c>
      <c r="M167" s="93">
        <v>252.17</v>
      </c>
      <c r="N167" s="93">
        <v>22.645</v>
      </c>
      <c r="O167" s="94">
        <v>26.019000000000002</v>
      </c>
      <c r="P167" s="94">
        <f t="shared" si="3"/>
        <v>1.1489953632148378</v>
      </c>
      <c r="Q167" s="93"/>
      <c r="R167" s="93"/>
      <c r="S167" s="93"/>
      <c r="T167" s="93"/>
    </row>
    <row r="168" spans="1:20" x14ac:dyDescent="0.2">
      <c r="A168" s="93">
        <v>437</v>
      </c>
      <c r="B168" s="93">
        <v>55</v>
      </c>
      <c r="C168" s="93">
        <v>926.05</v>
      </c>
      <c r="D168" s="93">
        <v>10</v>
      </c>
      <c r="E168" s="93" t="s">
        <v>205</v>
      </c>
      <c r="F168" s="93">
        <v>4</v>
      </c>
      <c r="G168" s="93">
        <v>2017</v>
      </c>
      <c r="H168" s="93">
        <v>21.3</v>
      </c>
      <c r="I168" s="93">
        <v>2571.19</v>
      </c>
      <c r="J168" s="93">
        <v>30</v>
      </c>
      <c r="K168" s="93">
        <v>66.13</v>
      </c>
      <c r="L168" s="93">
        <v>205.4</v>
      </c>
      <c r="M168" s="93">
        <v>317.07</v>
      </c>
      <c r="N168" s="93">
        <v>26.751000000000001</v>
      </c>
      <c r="O168" s="94">
        <v>35.174999999999997</v>
      </c>
      <c r="P168" s="94">
        <f t="shared" si="3"/>
        <v>1.3149041157339911</v>
      </c>
      <c r="Q168" s="93"/>
      <c r="R168" s="93"/>
      <c r="S168" s="93"/>
      <c r="T168" s="93"/>
    </row>
    <row r="169" spans="1:20" x14ac:dyDescent="0.2">
      <c r="A169" s="93">
        <v>439</v>
      </c>
      <c r="B169" s="93">
        <v>55</v>
      </c>
      <c r="C169" s="93">
        <v>926.05</v>
      </c>
      <c r="D169" s="93">
        <v>9</v>
      </c>
      <c r="E169" s="93" t="s">
        <v>87</v>
      </c>
      <c r="F169" s="93">
        <v>4</v>
      </c>
      <c r="G169" s="93">
        <v>2017</v>
      </c>
      <c r="H169" s="93">
        <v>16.8</v>
      </c>
      <c r="I169" s="93">
        <v>1180.42</v>
      </c>
      <c r="J169" s="93">
        <v>26</v>
      </c>
      <c r="K169" s="93">
        <v>41.5</v>
      </c>
      <c r="L169" s="93">
        <v>67.099999999999994</v>
      </c>
      <c r="M169" s="93">
        <v>152.44</v>
      </c>
      <c r="N169" s="93">
        <v>8.0969999999999995</v>
      </c>
      <c r="O169" s="94">
        <v>15.913</v>
      </c>
      <c r="P169" s="94">
        <f t="shared" si="3"/>
        <v>1.9652957885636657</v>
      </c>
      <c r="Q169" s="93"/>
      <c r="R169" s="93"/>
      <c r="S169" s="93"/>
      <c r="T169" s="93"/>
    </row>
    <row r="170" spans="1:20" x14ac:dyDescent="0.2">
      <c r="A170" s="93">
        <v>443</v>
      </c>
      <c r="B170" s="93">
        <v>55</v>
      </c>
      <c r="C170" s="93">
        <v>926.05</v>
      </c>
      <c r="D170" s="93">
        <v>9</v>
      </c>
      <c r="E170" s="93" t="s">
        <v>87</v>
      </c>
      <c r="F170" s="93">
        <v>5</v>
      </c>
      <c r="G170" s="93">
        <v>2017</v>
      </c>
      <c r="H170" s="93">
        <v>15.2</v>
      </c>
      <c r="I170" s="93"/>
      <c r="J170" s="93"/>
      <c r="K170" s="93"/>
      <c r="L170" s="93"/>
      <c r="M170" s="93"/>
      <c r="N170" s="93"/>
      <c r="O170" s="94"/>
      <c r="P170" s="94"/>
      <c r="Q170" s="93"/>
      <c r="R170" s="93"/>
      <c r="S170" s="93"/>
      <c r="T170" s="93"/>
    </row>
    <row r="171" spans="1:20" x14ac:dyDescent="0.2">
      <c r="A171" s="93">
        <v>448</v>
      </c>
      <c r="B171" s="93">
        <v>55</v>
      </c>
      <c r="C171" s="93">
        <v>926.05</v>
      </c>
      <c r="D171" s="93">
        <v>10</v>
      </c>
      <c r="E171" s="93" t="s">
        <v>205</v>
      </c>
      <c r="F171" s="93">
        <v>5</v>
      </c>
      <c r="G171" s="93">
        <v>2017</v>
      </c>
      <c r="H171" s="93"/>
      <c r="I171" s="93"/>
      <c r="J171" s="93"/>
      <c r="K171" s="93"/>
      <c r="L171" s="93"/>
      <c r="M171" s="93"/>
      <c r="N171" s="93"/>
      <c r="O171" s="94"/>
      <c r="P171" s="94"/>
      <c r="Q171" s="93"/>
      <c r="R171" s="93"/>
      <c r="S171" s="93"/>
      <c r="T171" s="93"/>
    </row>
    <row r="172" spans="1:20" x14ac:dyDescent="0.2">
      <c r="A172" s="93">
        <v>459</v>
      </c>
      <c r="B172" s="93">
        <v>55</v>
      </c>
      <c r="C172" s="93">
        <v>926.05</v>
      </c>
      <c r="D172" s="93">
        <v>9</v>
      </c>
      <c r="E172" s="93" t="s">
        <v>87</v>
      </c>
      <c r="F172" s="93">
        <v>6</v>
      </c>
      <c r="G172" s="93">
        <v>2017</v>
      </c>
      <c r="H172" s="93">
        <v>11.2</v>
      </c>
      <c r="I172" s="93"/>
      <c r="J172" s="93"/>
      <c r="K172" s="93"/>
      <c r="L172" s="93"/>
      <c r="M172" s="93"/>
      <c r="N172" s="93"/>
      <c r="O172" s="94"/>
      <c r="P172" s="94"/>
      <c r="Q172" s="93"/>
      <c r="R172" s="93"/>
      <c r="S172" s="93"/>
      <c r="T172" s="93"/>
    </row>
    <row r="173" spans="1:20" x14ac:dyDescent="0.2">
      <c r="A173" s="93">
        <v>460</v>
      </c>
      <c r="B173" s="93">
        <v>55</v>
      </c>
      <c r="C173" s="93">
        <v>926.05</v>
      </c>
      <c r="D173" s="93">
        <v>10</v>
      </c>
      <c r="E173" s="93" t="s">
        <v>205</v>
      </c>
      <c r="F173" s="93">
        <v>6</v>
      </c>
      <c r="G173" s="93">
        <v>2017</v>
      </c>
      <c r="H173" s="93">
        <v>17</v>
      </c>
      <c r="I173" s="93"/>
      <c r="J173" s="93"/>
      <c r="K173" s="93"/>
      <c r="L173" s="93"/>
      <c r="M173" s="93"/>
      <c r="N173" s="93"/>
      <c r="O173" s="94"/>
      <c r="P173" s="94"/>
      <c r="Q173" s="93"/>
      <c r="R173" s="93"/>
      <c r="S173" s="93"/>
      <c r="T173" s="93"/>
    </row>
    <row r="174" spans="1:20" x14ac:dyDescent="0.2">
      <c r="A174" s="93">
        <v>461</v>
      </c>
      <c r="B174" s="93">
        <v>55</v>
      </c>
      <c r="C174" s="93">
        <v>926.05</v>
      </c>
      <c r="D174" s="93">
        <v>9</v>
      </c>
      <c r="E174" s="93" t="s">
        <v>87</v>
      </c>
      <c r="F174" s="93">
        <v>7</v>
      </c>
      <c r="G174" s="93">
        <v>2017</v>
      </c>
      <c r="H174" s="93">
        <v>14</v>
      </c>
      <c r="I174" s="93">
        <v>930.74</v>
      </c>
      <c r="J174" s="93">
        <v>50</v>
      </c>
      <c r="K174" s="93">
        <v>37.68</v>
      </c>
      <c r="L174" s="93">
        <v>39.770000000000003</v>
      </c>
      <c r="M174" s="93">
        <v>106.23</v>
      </c>
      <c r="N174" s="93">
        <v>4.4980000000000002</v>
      </c>
      <c r="O174" s="94">
        <v>10.477</v>
      </c>
      <c r="P174" s="94">
        <f t="shared" si="3"/>
        <v>2.3292574477545576</v>
      </c>
      <c r="Q174" s="93"/>
      <c r="R174" s="93"/>
      <c r="S174" s="93"/>
      <c r="T174" s="93"/>
    </row>
    <row r="175" spans="1:20" x14ac:dyDescent="0.2">
      <c r="A175" s="93">
        <v>469</v>
      </c>
      <c r="B175" s="93">
        <v>55</v>
      </c>
      <c r="C175" s="93">
        <v>926.05</v>
      </c>
      <c r="D175" s="93">
        <v>10</v>
      </c>
      <c r="E175" s="93" t="s">
        <v>205</v>
      </c>
      <c r="F175" s="93">
        <v>7</v>
      </c>
      <c r="G175" s="93">
        <v>2017</v>
      </c>
      <c r="H175" s="93">
        <v>22.5</v>
      </c>
      <c r="I175" s="93">
        <v>3040.07</v>
      </c>
      <c r="J175" s="93">
        <v>34</v>
      </c>
      <c r="K175" s="93">
        <v>71.290000000000006</v>
      </c>
      <c r="L175" s="93">
        <v>243.66</v>
      </c>
      <c r="M175" s="93">
        <v>396.16</v>
      </c>
      <c r="N175" s="93">
        <v>32.234999999999999</v>
      </c>
      <c r="O175" s="94">
        <v>48.342000000000006</v>
      </c>
      <c r="P175" s="94">
        <f t="shared" si="3"/>
        <v>1.4996742671009775</v>
      </c>
      <c r="Q175" s="93"/>
      <c r="R175" s="93"/>
      <c r="S175" s="93"/>
      <c r="T175" s="93"/>
    </row>
    <row r="176" spans="1:20" x14ac:dyDescent="0.2">
      <c r="A176" s="93">
        <v>476</v>
      </c>
      <c r="B176" s="93">
        <v>55</v>
      </c>
      <c r="C176" s="93">
        <v>926.05</v>
      </c>
      <c r="D176" s="93">
        <v>10</v>
      </c>
      <c r="E176" s="93" t="s">
        <v>205</v>
      </c>
      <c r="F176" s="93">
        <v>8</v>
      </c>
      <c r="G176" s="93">
        <v>2017</v>
      </c>
      <c r="H176" s="93">
        <v>20.100000000000001</v>
      </c>
      <c r="I176" s="93">
        <v>2623.15</v>
      </c>
      <c r="J176" s="93">
        <v>28</v>
      </c>
      <c r="K176" s="93">
        <v>69.510000000000005</v>
      </c>
      <c r="L176" s="93">
        <v>219.02</v>
      </c>
      <c r="M176" s="93">
        <v>340.57</v>
      </c>
      <c r="N176" s="93">
        <v>28.811</v>
      </c>
      <c r="O176" s="94">
        <v>40.302</v>
      </c>
      <c r="P176" s="94">
        <f t="shared" si="3"/>
        <v>1.3988407205581201</v>
      </c>
      <c r="Q176" s="93"/>
      <c r="R176" s="93"/>
      <c r="S176" s="93"/>
      <c r="T176" s="93"/>
    </row>
    <row r="177" spans="1:20" x14ac:dyDescent="0.2">
      <c r="A177" s="93">
        <v>479</v>
      </c>
      <c r="B177" s="93">
        <v>55</v>
      </c>
      <c r="C177" s="93">
        <v>926.05</v>
      </c>
      <c r="D177" s="93">
        <v>9</v>
      </c>
      <c r="E177" s="93" t="s">
        <v>87</v>
      </c>
      <c r="F177" s="93">
        <v>8</v>
      </c>
      <c r="G177" s="93">
        <v>2017</v>
      </c>
      <c r="H177" s="93">
        <v>20.399999999999999</v>
      </c>
      <c r="I177" s="93">
        <v>2078.5500000000002</v>
      </c>
      <c r="J177" s="93">
        <v>32</v>
      </c>
      <c r="K177" s="93">
        <v>57.52</v>
      </c>
      <c r="L177" s="93">
        <v>181.22</v>
      </c>
      <c r="M177" s="93">
        <v>270.29000000000002</v>
      </c>
      <c r="N177" s="93">
        <v>23.972999999999999</v>
      </c>
      <c r="O177" s="94">
        <v>27.298999999999999</v>
      </c>
      <c r="P177" s="94">
        <f t="shared" si="3"/>
        <v>1.1387394151754058</v>
      </c>
      <c r="Q177" s="93"/>
      <c r="R177" s="93"/>
      <c r="S177" s="93"/>
      <c r="T177" s="93"/>
    </row>
    <row r="178" spans="1:20" x14ac:dyDescent="0.2">
      <c r="A178" s="93">
        <v>483</v>
      </c>
      <c r="B178" s="93">
        <v>55</v>
      </c>
      <c r="C178" s="93">
        <v>926.05</v>
      </c>
      <c r="D178" s="93">
        <v>9</v>
      </c>
      <c r="E178" s="93" t="s">
        <v>87</v>
      </c>
      <c r="F178" s="93">
        <v>9</v>
      </c>
      <c r="G178" s="93">
        <v>2017</v>
      </c>
      <c r="H178" s="93">
        <v>23</v>
      </c>
      <c r="I178" s="93">
        <v>3540.04</v>
      </c>
      <c r="J178" s="93">
        <v>31</v>
      </c>
      <c r="K178" s="93">
        <v>76.900000000000006</v>
      </c>
      <c r="L178" s="93">
        <v>260.52</v>
      </c>
      <c r="M178" s="93">
        <v>504.29</v>
      </c>
      <c r="N178" s="93">
        <v>35.728000000000002</v>
      </c>
      <c r="O178" s="94">
        <v>54.563000000000002</v>
      </c>
      <c r="P178" s="94">
        <f t="shared" si="3"/>
        <v>1.5271775638154947</v>
      </c>
      <c r="Q178" s="93"/>
      <c r="R178" s="93"/>
      <c r="S178" s="93"/>
      <c r="T178" s="93"/>
    </row>
    <row r="179" spans="1:20" x14ac:dyDescent="0.2">
      <c r="A179" s="93">
        <v>489</v>
      </c>
      <c r="B179" s="93">
        <v>55</v>
      </c>
      <c r="C179" s="93">
        <v>926.05</v>
      </c>
      <c r="D179" s="93">
        <v>10</v>
      </c>
      <c r="E179" s="93" t="s">
        <v>205</v>
      </c>
      <c r="F179" s="93">
        <v>9</v>
      </c>
      <c r="G179" s="93">
        <v>2017</v>
      </c>
      <c r="H179" s="93">
        <v>21.4</v>
      </c>
      <c r="I179" s="93">
        <v>2714.3</v>
      </c>
      <c r="J179" s="93">
        <v>25</v>
      </c>
      <c r="K179" s="93">
        <v>66.06</v>
      </c>
      <c r="L179" s="93">
        <v>199.18</v>
      </c>
      <c r="M179" s="93">
        <v>339.3</v>
      </c>
      <c r="N179" s="93">
        <v>26.202999999999999</v>
      </c>
      <c r="O179" s="94">
        <v>36.159999999999997</v>
      </c>
      <c r="P179" s="94">
        <f t="shared" si="3"/>
        <v>1.3799946571003319</v>
      </c>
      <c r="Q179" s="93"/>
      <c r="R179" s="93"/>
      <c r="S179" s="93"/>
      <c r="T179" s="93"/>
    </row>
    <row r="180" spans="1:20" x14ac:dyDescent="0.2">
      <c r="A180" s="93">
        <v>493</v>
      </c>
      <c r="B180" s="93">
        <v>55</v>
      </c>
      <c r="C180" s="93">
        <v>926.05</v>
      </c>
      <c r="D180" s="93">
        <v>10</v>
      </c>
      <c r="E180" s="93" t="s">
        <v>205</v>
      </c>
      <c r="F180" s="93">
        <v>10</v>
      </c>
      <c r="G180" s="93">
        <v>2017</v>
      </c>
      <c r="H180" s="93">
        <v>17.2</v>
      </c>
      <c r="I180" s="93">
        <v>2582.23</v>
      </c>
      <c r="J180" s="93">
        <v>21</v>
      </c>
      <c r="K180" s="93">
        <v>59.45</v>
      </c>
      <c r="L180" s="93">
        <v>171.02</v>
      </c>
      <c r="M180" s="93">
        <v>323.93</v>
      </c>
      <c r="N180" s="93">
        <v>22.388000000000002</v>
      </c>
      <c r="O180" s="94">
        <v>36.472999999999999</v>
      </c>
      <c r="P180" s="94">
        <f t="shared" si="3"/>
        <v>1.6291316776844738</v>
      </c>
      <c r="Q180" s="93"/>
      <c r="R180" s="93"/>
      <c r="S180" s="93"/>
      <c r="T180" s="93"/>
    </row>
    <row r="181" spans="1:20" x14ac:dyDescent="0.2">
      <c r="A181" s="93">
        <v>500</v>
      </c>
      <c r="B181" s="93">
        <v>55</v>
      </c>
      <c r="C181" s="93">
        <v>926.05</v>
      </c>
      <c r="D181" s="93">
        <v>9</v>
      </c>
      <c r="E181" s="93" t="s">
        <v>87</v>
      </c>
      <c r="F181" s="93">
        <v>10</v>
      </c>
      <c r="G181" s="93">
        <v>2017</v>
      </c>
      <c r="H181" s="93">
        <v>19.2</v>
      </c>
      <c r="I181" s="93">
        <v>1880.96</v>
      </c>
      <c r="J181" s="93">
        <v>33</v>
      </c>
      <c r="K181" s="93">
        <v>55.56</v>
      </c>
      <c r="L181" s="93">
        <v>131.82</v>
      </c>
      <c r="M181" s="93">
        <v>237.85</v>
      </c>
      <c r="N181" s="93">
        <v>18.558</v>
      </c>
      <c r="O181" s="94">
        <v>30.178000000000001</v>
      </c>
      <c r="P181" s="94">
        <f t="shared" si="3"/>
        <v>1.6261450587347774</v>
      </c>
      <c r="Q181" s="93"/>
      <c r="R181" s="93"/>
      <c r="S181" s="93"/>
      <c r="T181" s="93"/>
    </row>
    <row r="182" spans="1:20" x14ac:dyDescent="0.2">
      <c r="A182" s="93">
        <v>506</v>
      </c>
      <c r="B182" s="93">
        <v>55</v>
      </c>
      <c r="C182" s="93">
        <v>926.05</v>
      </c>
      <c r="D182" s="93">
        <v>9</v>
      </c>
      <c r="E182" s="93" t="s">
        <v>87</v>
      </c>
      <c r="F182" s="93">
        <v>11</v>
      </c>
      <c r="G182" s="93">
        <v>2017</v>
      </c>
      <c r="H182" s="93">
        <v>16.399999999999999</v>
      </c>
      <c r="I182" s="93">
        <v>2030.88</v>
      </c>
      <c r="J182" s="93">
        <v>26</v>
      </c>
      <c r="K182" s="93">
        <v>51.73</v>
      </c>
      <c r="L182" s="93">
        <v>119.18</v>
      </c>
      <c r="M182" s="93">
        <v>278.73</v>
      </c>
      <c r="N182" s="93">
        <v>14.984999999999999</v>
      </c>
      <c r="O182" s="94">
        <v>29.298999999999999</v>
      </c>
      <c r="P182" s="94">
        <f t="shared" si="3"/>
        <v>1.9552218885552219</v>
      </c>
      <c r="Q182" s="93"/>
      <c r="R182" s="93"/>
      <c r="S182" s="93"/>
      <c r="T182" s="93"/>
    </row>
    <row r="183" spans="1:20" x14ac:dyDescent="0.2">
      <c r="A183" s="93">
        <v>508</v>
      </c>
      <c r="B183" s="93">
        <v>55</v>
      </c>
      <c r="C183" s="93">
        <v>926.05</v>
      </c>
      <c r="D183" s="93">
        <v>10</v>
      </c>
      <c r="E183" s="93" t="s">
        <v>205</v>
      </c>
      <c r="F183" s="93">
        <v>11</v>
      </c>
      <c r="G183" s="93">
        <v>2017</v>
      </c>
      <c r="H183" s="93"/>
      <c r="I183" s="93"/>
      <c r="J183" s="93"/>
      <c r="K183" s="93"/>
      <c r="L183" s="93"/>
      <c r="M183" s="93"/>
      <c r="N183" s="93"/>
      <c r="O183" s="94"/>
      <c r="P183" s="94"/>
      <c r="Q183" s="93"/>
      <c r="R183" s="93"/>
      <c r="S183" s="93"/>
      <c r="T183" s="93"/>
    </row>
    <row r="184" spans="1:20" x14ac:dyDescent="0.2">
      <c r="A184" s="93">
        <v>511</v>
      </c>
      <c r="B184" s="93">
        <v>55</v>
      </c>
      <c r="C184" s="93">
        <v>926.05</v>
      </c>
      <c r="D184" s="93">
        <v>9</v>
      </c>
      <c r="E184" s="93" t="s">
        <v>87</v>
      </c>
      <c r="F184" s="93">
        <v>12</v>
      </c>
      <c r="G184" s="93">
        <v>2017</v>
      </c>
      <c r="H184" s="93">
        <v>17.5</v>
      </c>
      <c r="I184" s="93">
        <v>2429.11</v>
      </c>
      <c r="J184" s="93">
        <v>25</v>
      </c>
      <c r="K184" s="93">
        <v>61.48</v>
      </c>
      <c r="L184" s="93">
        <v>160.03</v>
      </c>
      <c r="M184" s="93">
        <v>322.61</v>
      </c>
      <c r="N184" s="93">
        <v>31.568999999999999</v>
      </c>
      <c r="O184" s="94">
        <v>36.589999999999996</v>
      </c>
      <c r="P184" s="94">
        <f t="shared" si="3"/>
        <v>1.1590484335899141</v>
      </c>
      <c r="Q184" s="93"/>
      <c r="R184" s="93"/>
      <c r="S184" s="93"/>
      <c r="T184" s="93"/>
    </row>
    <row r="185" spans="1:20" x14ac:dyDescent="0.2">
      <c r="A185" s="93">
        <v>519</v>
      </c>
      <c r="B185" s="93">
        <v>55</v>
      </c>
      <c r="C185" s="93">
        <v>926.05</v>
      </c>
      <c r="D185" s="93">
        <v>10</v>
      </c>
      <c r="E185" s="93" t="s">
        <v>205</v>
      </c>
      <c r="F185" s="93">
        <v>12</v>
      </c>
      <c r="G185" s="93">
        <v>2017</v>
      </c>
      <c r="H185" s="93">
        <v>19.399999999999999</v>
      </c>
      <c r="I185" s="93">
        <v>2103.98</v>
      </c>
      <c r="J185" s="93">
        <v>22</v>
      </c>
      <c r="K185" s="93">
        <v>52.96</v>
      </c>
      <c r="L185" s="93">
        <v>101.6</v>
      </c>
      <c r="M185" s="93">
        <v>263.62</v>
      </c>
      <c r="N185" s="93">
        <v>13.673</v>
      </c>
      <c r="O185" s="94">
        <v>29.945</v>
      </c>
      <c r="P185" s="94">
        <f t="shared" si="3"/>
        <v>2.1900826446280992</v>
      </c>
      <c r="Q185" s="93"/>
      <c r="R185" s="93"/>
      <c r="S185" s="93"/>
      <c r="T185" s="93"/>
    </row>
    <row r="186" spans="1:20" x14ac:dyDescent="0.2">
      <c r="A186" s="93">
        <v>527</v>
      </c>
      <c r="B186" s="93">
        <v>55</v>
      </c>
      <c r="C186" s="93">
        <v>926.05</v>
      </c>
      <c r="D186" s="93">
        <v>10</v>
      </c>
      <c r="E186" s="93" t="s">
        <v>205</v>
      </c>
      <c r="F186" s="93">
        <v>13</v>
      </c>
      <c r="G186" s="93">
        <v>2017</v>
      </c>
      <c r="H186" s="93">
        <v>23</v>
      </c>
      <c r="I186" s="93">
        <v>2405.5</v>
      </c>
      <c r="J186" s="93">
        <v>26</v>
      </c>
      <c r="K186" s="93">
        <v>61.75</v>
      </c>
      <c r="L186" s="93">
        <v>170.83</v>
      </c>
      <c r="M186" s="93">
        <v>322.47000000000003</v>
      </c>
      <c r="N186" s="93">
        <v>24.646000000000001</v>
      </c>
      <c r="O186" s="94">
        <v>39.143999999999998</v>
      </c>
      <c r="P186" s="94">
        <f t="shared" si="3"/>
        <v>1.5882496145419134</v>
      </c>
      <c r="Q186" s="93"/>
      <c r="R186" s="93"/>
      <c r="S186" s="93"/>
      <c r="T186" s="93"/>
    </row>
    <row r="187" spans="1:20" x14ac:dyDescent="0.2">
      <c r="A187" s="93">
        <v>530</v>
      </c>
      <c r="B187" s="93">
        <v>55</v>
      </c>
      <c r="C187" s="93">
        <v>926.05</v>
      </c>
      <c r="D187" s="93">
        <v>9</v>
      </c>
      <c r="E187" s="93" t="s">
        <v>87</v>
      </c>
      <c r="F187" s="93">
        <v>13</v>
      </c>
      <c r="G187" s="93">
        <v>2017</v>
      </c>
      <c r="H187" s="93">
        <v>16</v>
      </c>
      <c r="I187" s="93"/>
      <c r="J187" s="93"/>
      <c r="K187" s="93"/>
      <c r="L187" s="93"/>
      <c r="M187" s="93"/>
      <c r="N187" s="93"/>
      <c r="O187" s="94"/>
      <c r="P187" s="94"/>
      <c r="Q187" s="93"/>
      <c r="R187" s="93"/>
      <c r="S187" s="93"/>
      <c r="T187" s="93"/>
    </row>
    <row r="188" spans="1:20" x14ac:dyDescent="0.2">
      <c r="A188" s="93">
        <v>531</v>
      </c>
      <c r="B188" s="93">
        <v>55</v>
      </c>
      <c r="C188" s="93">
        <v>926.05</v>
      </c>
      <c r="D188" s="93">
        <v>10</v>
      </c>
      <c r="E188" s="93" t="s">
        <v>205</v>
      </c>
      <c r="F188" s="93">
        <v>14</v>
      </c>
      <c r="G188" s="93">
        <v>2017</v>
      </c>
      <c r="H188" s="93">
        <v>15.4</v>
      </c>
      <c r="I188" s="93"/>
      <c r="J188" s="93"/>
      <c r="K188" s="93"/>
      <c r="L188" s="93"/>
      <c r="M188" s="93"/>
      <c r="N188" s="93"/>
      <c r="O188" s="94"/>
      <c r="P188" s="94"/>
      <c r="Q188" s="93"/>
      <c r="R188" s="93"/>
      <c r="S188" s="93"/>
      <c r="T188" s="93"/>
    </row>
    <row r="189" spans="1:20" x14ac:dyDescent="0.2">
      <c r="A189" s="93">
        <v>536</v>
      </c>
      <c r="B189" s="93">
        <v>55</v>
      </c>
      <c r="C189" s="93">
        <v>926.05</v>
      </c>
      <c r="D189" s="93">
        <v>9</v>
      </c>
      <c r="E189" s="93" t="s">
        <v>87</v>
      </c>
      <c r="F189" s="93">
        <v>14</v>
      </c>
      <c r="G189" s="93">
        <v>2017</v>
      </c>
      <c r="H189" s="93">
        <v>15.2</v>
      </c>
      <c r="I189" s="93">
        <v>1680.88</v>
      </c>
      <c r="J189" s="93">
        <v>32</v>
      </c>
      <c r="K189" s="93">
        <v>53.95</v>
      </c>
      <c r="L189" s="93">
        <v>169.59</v>
      </c>
      <c r="M189" s="93">
        <v>207.74</v>
      </c>
      <c r="N189" s="93">
        <v>18.349</v>
      </c>
      <c r="O189" s="94">
        <v>22.948999999999998</v>
      </c>
      <c r="P189" s="94">
        <f t="shared" si="3"/>
        <v>1.2506948607553543</v>
      </c>
      <c r="Q189" s="93"/>
      <c r="R189" s="93"/>
      <c r="S189" s="93"/>
      <c r="T189" s="93"/>
    </row>
    <row r="190" spans="1:20" x14ac:dyDescent="0.2">
      <c r="A190" s="93">
        <v>548</v>
      </c>
      <c r="B190" s="93">
        <v>55</v>
      </c>
      <c r="C190" s="93">
        <v>926.05</v>
      </c>
      <c r="D190" s="93">
        <v>10</v>
      </c>
      <c r="E190" s="93" t="s">
        <v>205</v>
      </c>
      <c r="F190" s="93">
        <v>15</v>
      </c>
      <c r="G190" s="93">
        <v>2017</v>
      </c>
      <c r="H190" s="93"/>
      <c r="I190" s="93"/>
      <c r="J190" s="93"/>
      <c r="K190" s="93"/>
      <c r="L190" s="93"/>
      <c r="M190" s="93"/>
      <c r="N190" s="93"/>
      <c r="O190" s="94"/>
      <c r="P190" s="94"/>
      <c r="Q190" s="93"/>
      <c r="R190" s="93"/>
      <c r="S190" s="93"/>
      <c r="T190" s="93"/>
    </row>
    <row r="191" spans="1:20" x14ac:dyDescent="0.2">
      <c r="A191" s="93">
        <v>550</v>
      </c>
      <c r="B191" s="93">
        <v>55</v>
      </c>
      <c r="C191" s="93">
        <v>926.05</v>
      </c>
      <c r="D191" s="93">
        <v>9</v>
      </c>
      <c r="E191" s="93" t="s">
        <v>87</v>
      </c>
      <c r="F191" s="93">
        <v>15</v>
      </c>
      <c r="G191" s="93">
        <v>2017</v>
      </c>
      <c r="H191" s="93"/>
      <c r="I191" s="93"/>
      <c r="J191" s="93"/>
      <c r="K191" s="93"/>
      <c r="L191" s="93"/>
      <c r="M191" s="93"/>
      <c r="N191" s="93"/>
      <c r="O191" s="94"/>
      <c r="P191" s="94"/>
      <c r="Q191" s="93"/>
      <c r="R191" s="93"/>
      <c r="S191" s="93"/>
      <c r="T191" s="93"/>
    </row>
    <row r="192" spans="1:20" x14ac:dyDescent="0.2">
      <c r="A192" s="93">
        <v>401</v>
      </c>
      <c r="B192" s="93">
        <v>15</v>
      </c>
      <c r="C192" s="93">
        <v>212.8</v>
      </c>
      <c r="D192" s="93">
        <v>1</v>
      </c>
      <c r="E192" s="93" t="s">
        <v>87</v>
      </c>
      <c r="F192" s="93">
        <v>1</v>
      </c>
      <c r="G192" s="93">
        <v>2016</v>
      </c>
      <c r="H192" s="93">
        <v>1</v>
      </c>
      <c r="I192" s="93">
        <v>1.34</v>
      </c>
      <c r="J192" s="93">
        <v>2.2999999999999998</v>
      </c>
      <c r="K192" s="93">
        <v>0.57999999999999996</v>
      </c>
      <c r="L192" s="93">
        <v>6.0000000000000001E-3</v>
      </c>
      <c r="M192" s="99">
        <v>7.2999999999999995E-2</v>
      </c>
      <c r="N192" s="93">
        <v>1.8600000000000001E-3</v>
      </c>
      <c r="O192" s="94">
        <v>1.251E-2</v>
      </c>
      <c r="P192" s="100">
        <v>6.725806451612903</v>
      </c>
      <c r="Q192" s="100">
        <v>2.2999999999999998</v>
      </c>
      <c r="R192" s="100">
        <v>0.65</v>
      </c>
      <c r="S192" s="93"/>
      <c r="T192" s="94">
        <f t="shared" ref="T192:T200" si="4">Q192/R192</f>
        <v>3.5384615384615379</v>
      </c>
    </row>
    <row r="193" spans="1:20" x14ac:dyDescent="0.2">
      <c r="A193" s="93">
        <v>402</v>
      </c>
      <c r="B193" s="93">
        <v>15</v>
      </c>
      <c r="C193" s="93">
        <v>212.8</v>
      </c>
      <c r="D193" s="93">
        <v>2</v>
      </c>
      <c r="E193" s="93" t="s">
        <v>205</v>
      </c>
      <c r="F193" s="93">
        <v>1</v>
      </c>
      <c r="G193" s="93">
        <v>2016</v>
      </c>
      <c r="H193" s="93">
        <v>1.8</v>
      </c>
      <c r="I193" s="93">
        <v>1.53</v>
      </c>
      <c r="J193" s="93">
        <v>6.1</v>
      </c>
      <c r="K193" s="93">
        <v>0.48</v>
      </c>
      <c r="L193" s="93">
        <v>0.02</v>
      </c>
      <c r="M193" s="99">
        <v>8.3000000000000004E-2</v>
      </c>
      <c r="N193" s="93">
        <v>1.8400000000000001E-3</v>
      </c>
      <c r="O193" s="94">
        <v>8.2699999999999996E-3</v>
      </c>
      <c r="P193" s="100">
        <v>4.4945652173913038</v>
      </c>
      <c r="Q193" s="100">
        <v>1.9</v>
      </c>
      <c r="R193" s="100">
        <v>0.7</v>
      </c>
      <c r="S193" s="93"/>
      <c r="T193" s="94">
        <f t="shared" si="4"/>
        <v>2.7142857142857144</v>
      </c>
    </row>
    <row r="194" spans="1:20" x14ac:dyDescent="0.2">
      <c r="A194" s="93">
        <v>413</v>
      </c>
      <c r="B194" s="93">
        <v>15</v>
      </c>
      <c r="C194" s="93">
        <v>212.8</v>
      </c>
      <c r="D194" s="93">
        <v>2</v>
      </c>
      <c r="E194" s="93" t="s">
        <v>205</v>
      </c>
      <c r="F194" s="93">
        <v>2</v>
      </c>
      <c r="G194" s="93">
        <v>2016</v>
      </c>
      <c r="H194" s="93">
        <v>1</v>
      </c>
      <c r="I194" s="93">
        <v>0.39</v>
      </c>
      <c r="J194" s="93">
        <v>3</v>
      </c>
      <c r="K194" s="93">
        <v>0.22</v>
      </c>
      <c r="L194" s="93">
        <v>1E-3</v>
      </c>
      <c r="M194" s="99">
        <v>2.1999999999999999E-2</v>
      </c>
      <c r="N194" s="93">
        <v>8.0000000000000004E-4</v>
      </c>
      <c r="O194" s="94">
        <v>3.0100000000000001E-3</v>
      </c>
      <c r="P194" s="100">
        <v>3.7624999999999997</v>
      </c>
      <c r="Q194" s="100">
        <v>0.95</v>
      </c>
      <c r="R194" s="100">
        <v>0.44500000000000001</v>
      </c>
      <c r="S194" s="93"/>
      <c r="T194" s="94">
        <f t="shared" si="4"/>
        <v>2.1348314606741572</v>
      </c>
    </row>
    <row r="195" spans="1:20" x14ac:dyDescent="0.2">
      <c r="A195" s="93">
        <v>416</v>
      </c>
      <c r="B195" s="93">
        <v>15</v>
      </c>
      <c r="C195" s="93">
        <v>212.8</v>
      </c>
      <c r="D195" s="99">
        <v>1</v>
      </c>
      <c r="E195" s="93" t="s">
        <v>87</v>
      </c>
      <c r="F195" s="93">
        <v>2</v>
      </c>
      <c r="G195" s="93">
        <v>2016</v>
      </c>
      <c r="H195" s="93">
        <v>1.1000000000000001</v>
      </c>
      <c r="I195" s="93">
        <v>1.97</v>
      </c>
      <c r="J195" s="93">
        <v>5.7</v>
      </c>
      <c r="K195" s="93">
        <v>0.61</v>
      </c>
      <c r="L195" s="93">
        <v>1.2E-2</v>
      </c>
      <c r="M195" s="99">
        <v>9.6000000000000002E-2</v>
      </c>
      <c r="N195" s="93">
        <v>1.6999999999999999E-3</v>
      </c>
      <c r="O195" s="94">
        <v>7.6800000000000002E-3</v>
      </c>
      <c r="P195" s="100">
        <v>4.5176470588235293</v>
      </c>
      <c r="Q195" s="100">
        <v>2.2000000000000002</v>
      </c>
      <c r="R195" s="100">
        <v>0.54500000000000004</v>
      </c>
      <c r="S195" s="93"/>
      <c r="T195" s="94">
        <f t="shared" si="4"/>
        <v>4.0366972477064218</v>
      </c>
    </row>
    <row r="196" spans="1:20" x14ac:dyDescent="0.2">
      <c r="A196" s="93">
        <v>425</v>
      </c>
      <c r="B196" s="93">
        <v>15</v>
      </c>
      <c r="C196" s="93">
        <v>212.8</v>
      </c>
      <c r="D196" s="99">
        <v>2</v>
      </c>
      <c r="E196" s="93" t="s">
        <v>205</v>
      </c>
      <c r="F196" s="93">
        <v>3</v>
      </c>
      <c r="G196" s="93">
        <v>2016</v>
      </c>
      <c r="H196" s="93">
        <v>1</v>
      </c>
      <c r="I196" s="93">
        <v>0.41</v>
      </c>
      <c r="J196" s="93">
        <v>3</v>
      </c>
      <c r="K196" s="93">
        <v>0.38</v>
      </c>
      <c r="L196" s="93">
        <v>6.0000000000000001E-3</v>
      </c>
      <c r="M196" s="99">
        <v>1.7000000000000001E-2</v>
      </c>
      <c r="N196" s="93">
        <v>1.25E-3</v>
      </c>
      <c r="O196" s="94">
        <v>3.2299999999999998E-3</v>
      </c>
      <c r="P196" s="100">
        <v>2.5839999999999996</v>
      </c>
      <c r="Q196" s="100">
        <v>0.85</v>
      </c>
      <c r="R196" s="100">
        <v>0.35</v>
      </c>
      <c r="S196" s="93"/>
      <c r="T196" s="94">
        <f t="shared" si="4"/>
        <v>2.4285714285714288</v>
      </c>
    </row>
    <row r="197" spans="1:20" x14ac:dyDescent="0.2">
      <c r="A197" s="93">
        <v>428</v>
      </c>
      <c r="B197" s="93">
        <v>15</v>
      </c>
      <c r="C197" s="93">
        <v>212.8</v>
      </c>
      <c r="D197" s="99">
        <v>1</v>
      </c>
      <c r="E197" s="93" t="s">
        <v>87</v>
      </c>
      <c r="F197" s="93">
        <v>3</v>
      </c>
      <c r="G197" s="93">
        <v>2016</v>
      </c>
      <c r="H197" s="93">
        <v>1</v>
      </c>
      <c r="I197" s="93">
        <v>2.56</v>
      </c>
      <c r="J197" s="93">
        <v>5.7</v>
      </c>
      <c r="K197" s="93">
        <v>0.83</v>
      </c>
      <c r="L197" s="93">
        <v>1.7000000000000001E-2</v>
      </c>
      <c r="M197" s="99">
        <v>0.13800000000000001</v>
      </c>
      <c r="N197" s="93">
        <v>1.89E-3</v>
      </c>
      <c r="O197" s="94">
        <v>1.0959999999999999E-2</v>
      </c>
      <c r="P197" s="100">
        <v>5.7989417989417991</v>
      </c>
      <c r="Q197" s="100">
        <v>2.7</v>
      </c>
      <c r="R197" s="100">
        <v>0.67</v>
      </c>
      <c r="S197" s="93"/>
      <c r="T197" s="94">
        <f t="shared" si="4"/>
        <v>4.0298507462686564</v>
      </c>
    </row>
    <row r="198" spans="1:20" x14ac:dyDescent="0.2">
      <c r="A198" s="93">
        <v>434</v>
      </c>
      <c r="B198" s="93">
        <v>15</v>
      </c>
      <c r="C198" s="93">
        <v>212.8</v>
      </c>
      <c r="D198" s="99">
        <v>1</v>
      </c>
      <c r="E198" s="93" t="s">
        <v>87</v>
      </c>
      <c r="F198" s="93">
        <v>4</v>
      </c>
      <c r="G198" s="93">
        <v>2016</v>
      </c>
      <c r="H198" s="93">
        <v>1.5</v>
      </c>
      <c r="I198" s="93">
        <v>2.0699999999999998</v>
      </c>
      <c r="J198" s="93">
        <v>3.9</v>
      </c>
      <c r="K198" s="93">
        <v>0.87</v>
      </c>
      <c r="L198" s="93">
        <v>1.4999999999999999E-2</v>
      </c>
      <c r="M198" s="99">
        <v>0.11600000000000001</v>
      </c>
      <c r="N198" s="93">
        <v>1.58E-3</v>
      </c>
      <c r="O198" s="94">
        <v>1.004E-2</v>
      </c>
      <c r="P198" s="100">
        <v>6.3544303797468356</v>
      </c>
      <c r="Q198" s="100">
        <v>2.65</v>
      </c>
      <c r="R198" s="100">
        <v>0.64</v>
      </c>
      <c r="S198" s="93"/>
      <c r="T198" s="94">
        <f t="shared" si="4"/>
        <v>4.140625</v>
      </c>
    </row>
    <row r="199" spans="1:20" x14ac:dyDescent="0.2">
      <c r="A199" s="93">
        <v>437</v>
      </c>
      <c r="B199" s="93">
        <v>15</v>
      </c>
      <c r="C199" s="93">
        <v>212.8</v>
      </c>
      <c r="D199" s="99">
        <v>2</v>
      </c>
      <c r="E199" s="93" t="s">
        <v>205</v>
      </c>
      <c r="F199" s="93">
        <v>4</v>
      </c>
      <c r="G199" s="93">
        <v>2016</v>
      </c>
      <c r="H199" s="93">
        <v>1.1000000000000001</v>
      </c>
      <c r="I199" s="93">
        <v>1.03</v>
      </c>
      <c r="J199" s="93">
        <v>4.5999999999999996</v>
      </c>
      <c r="K199" s="93">
        <v>0.44</v>
      </c>
      <c r="L199" s="93">
        <v>8.9999999999999993E-3</v>
      </c>
      <c r="M199" s="99">
        <v>5.2999999999999999E-2</v>
      </c>
      <c r="N199" s="93">
        <v>1.2199999999999999E-3</v>
      </c>
      <c r="O199" s="94">
        <v>5.96E-3</v>
      </c>
      <c r="P199" s="100">
        <v>4.8852459016393448</v>
      </c>
      <c r="Q199" s="100">
        <v>1.65</v>
      </c>
      <c r="R199" s="100">
        <v>0.53</v>
      </c>
      <c r="S199" s="93"/>
      <c r="T199" s="94">
        <f t="shared" si="4"/>
        <v>3.1132075471698109</v>
      </c>
    </row>
    <row r="200" spans="1:20" x14ac:dyDescent="0.2">
      <c r="A200" s="93">
        <v>443</v>
      </c>
      <c r="B200" s="93">
        <v>15</v>
      </c>
      <c r="C200" s="93">
        <v>212.8</v>
      </c>
      <c r="D200" s="99">
        <v>1</v>
      </c>
      <c r="E200" s="93" t="s">
        <v>87</v>
      </c>
      <c r="F200" s="93">
        <v>5</v>
      </c>
      <c r="G200" s="93">
        <v>2016</v>
      </c>
      <c r="H200" s="93">
        <v>1</v>
      </c>
      <c r="I200" s="93">
        <v>1.17</v>
      </c>
      <c r="J200" s="93">
        <v>4.8</v>
      </c>
      <c r="K200" s="93">
        <v>0.4</v>
      </c>
      <c r="L200" s="93">
        <v>8.9999999999999993E-3</v>
      </c>
      <c r="M200" s="99">
        <v>5.0999999999999997E-2</v>
      </c>
      <c r="N200" s="93">
        <v>1.3799999999999999E-3</v>
      </c>
      <c r="O200" s="94">
        <v>5.1599999999999997E-3</v>
      </c>
      <c r="P200" s="100">
        <v>3.7391304347826084</v>
      </c>
      <c r="Q200" s="100">
        <v>1.7</v>
      </c>
      <c r="R200" s="100">
        <v>0.54</v>
      </c>
      <c r="S200" s="93"/>
      <c r="T200" s="94">
        <f t="shared" si="4"/>
        <v>3.1481481481481479</v>
      </c>
    </row>
    <row r="201" spans="1:20" x14ac:dyDescent="0.2">
      <c r="A201" s="93">
        <v>444</v>
      </c>
      <c r="B201" s="93">
        <v>15</v>
      </c>
      <c r="C201" s="93">
        <v>212.8</v>
      </c>
      <c r="D201" s="99">
        <v>2</v>
      </c>
      <c r="E201" s="93" t="s">
        <v>205</v>
      </c>
      <c r="F201" s="93">
        <v>5</v>
      </c>
      <c r="G201" s="93">
        <v>2016</v>
      </c>
      <c r="H201" s="93"/>
      <c r="I201" s="93"/>
      <c r="J201" s="93"/>
      <c r="K201" s="93"/>
      <c r="L201" s="93"/>
      <c r="M201" s="93"/>
      <c r="N201" s="93"/>
      <c r="O201" s="94"/>
      <c r="P201" s="100"/>
      <c r="Q201" s="100"/>
      <c r="R201" s="100"/>
      <c r="S201" s="93"/>
      <c r="T201" s="94"/>
    </row>
    <row r="202" spans="1:20" x14ac:dyDescent="0.2">
      <c r="A202" s="93">
        <v>454</v>
      </c>
      <c r="B202" s="93">
        <v>15</v>
      </c>
      <c r="C202" s="93">
        <v>212.8</v>
      </c>
      <c r="D202" s="99">
        <v>1</v>
      </c>
      <c r="E202" s="93" t="s">
        <v>87</v>
      </c>
      <c r="F202" s="93">
        <v>6</v>
      </c>
      <c r="G202" s="93">
        <v>2016</v>
      </c>
      <c r="H202" s="93">
        <v>1</v>
      </c>
      <c r="I202" s="93">
        <v>0.45</v>
      </c>
      <c r="J202" s="93">
        <v>3.3</v>
      </c>
      <c r="K202" s="93">
        <v>0.43</v>
      </c>
      <c r="L202" s="93">
        <v>6.0000000000000001E-3</v>
      </c>
      <c r="M202" s="99">
        <v>1.6E-2</v>
      </c>
      <c r="N202" s="93">
        <v>1.5299999999999999E-3</v>
      </c>
      <c r="O202" s="94">
        <v>3.48E-3</v>
      </c>
      <c r="P202" s="100">
        <v>2.274509803921569</v>
      </c>
      <c r="Q202" s="100">
        <v>1</v>
      </c>
      <c r="R202" s="100">
        <v>0.44500000000000001</v>
      </c>
      <c r="S202" s="93"/>
      <c r="T202" s="94">
        <f t="shared" ref="T202:T221" si="5">Q202/R202</f>
        <v>2.2471910112359552</v>
      </c>
    </row>
    <row r="203" spans="1:20" x14ac:dyDescent="0.2">
      <c r="A203" s="93">
        <v>460</v>
      </c>
      <c r="B203" s="93">
        <v>15</v>
      </c>
      <c r="C203" s="93">
        <v>212.8</v>
      </c>
      <c r="D203" s="99">
        <v>2</v>
      </c>
      <c r="E203" s="93" t="s">
        <v>205</v>
      </c>
      <c r="F203" s="93">
        <v>6</v>
      </c>
      <c r="G203" s="93">
        <v>2016</v>
      </c>
      <c r="H203" s="93">
        <v>1</v>
      </c>
      <c r="I203" s="93">
        <v>0.39</v>
      </c>
      <c r="J203" s="93">
        <v>2.4</v>
      </c>
      <c r="K203" s="93">
        <v>0.53</v>
      </c>
      <c r="L203" s="93">
        <v>4.0000000000000001E-3</v>
      </c>
      <c r="M203" s="99">
        <v>1.2999999999999999E-2</v>
      </c>
      <c r="N203" s="93">
        <v>1.14E-3</v>
      </c>
      <c r="O203" s="94">
        <v>4.9199999999999999E-3</v>
      </c>
      <c r="P203" s="100">
        <v>4.3157894736842106</v>
      </c>
      <c r="Q203" s="100">
        <v>1.05</v>
      </c>
      <c r="R203" s="100">
        <v>0.45499999999999996</v>
      </c>
      <c r="S203" s="93"/>
      <c r="T203" s="94">
        <f t="shared" si="5"/>
        <v>2.3076923076923079</v>
      </c>
    </row>
    <row r="204" spans="1:20" x14ac:dyDescent="0.2">
      <c r="A204" s="93">
        <v>461</v>
      </c>
      <c r="B204" s="93">
        <v>15</v>
      </c>
      <c r="C204" s="93">
        <v>212.8</v>
      </c>
      <c r="D204" s="99">
        <v>2</v>
      </c>
      <c r="E204" s="93" t="s">
        <v>205</v>
      </c>
      <c r="F204" s="93">
        <v>7</v>
      </c>
      <c r="G204" s="93">
        <v>2016</v>
      </c>
      <c r="H204" s="93">
        <v>1</v>
      </c>
      <c r="I204" s="93">
        <v>0.83</v>
      </c>
      <c r="J204" s="93">
        <v>4</v>
      </c>
      <c r="K204" s="93">
        <v>0.25</v>
      </c>
      <c r="L204" s="93">
        <v>3.0000000000000001E-3</v>
      </c>
      <c r="M204" s="99">
        <v>3.4000000000000002E-2</v>
      </c>
      <c r="N204" s="93">
        <v>8.0000000000000004E-4</v>
      </c>
      <c r="O204" s="94">
        <v>3.9199999999999999E-3</v>
      </c>
      <c r="P204" s="100">
        <v>4.8999999999999995</v>
      </c>
      <c r="Q204" s="100">
        <v>1.4</v>
      </c>
      <c r="R204" s="100">
        <v>0.4</v>
      </c>
      <c r="S204" s="93"/>
      <c r="T204" s="94">
        <f t="shared" si="5"/>
        <v>3.4999999999999996</v>
      </c>
    </row>
    <row r="205" spans="1:20" x14ac:dyDescent="0.2">
      <c r="A205" s="93">
        <v>463</v>
      </c>
      <c r="B205" s="93">
        <v>15</v>
      </c>
      <c r="C205" s="93">
        <v>212.8</v>
      </c>
      <c r="D205" s="99">
        <v>1</v>
      </c>
      <c r="E205" s="93" t="s">
        <v>87</v>
      </c>
      <c r="F205" s="93">
        <v>7</v>
      </c>
      <c r="G205" s="93">
        <v>2016</v>
      </c>
      <c r="H205" s="93">
        <v>1.6</v>
      </c>
      <c r="I205" s="93">
        <v>1.59</v>
      </c>
      <c r="J205" s="93">
        <v>4.5999999999999996</v>
      </c>
      <c r="K205" s="93">
        <v>0.52</v>
      </c>
      <c r="L205" s="93">
        <v>1.9E-2</v>
      </c>
      <c r="M205" s="99">
        <v>0.109</v>
      </c>
      <c r="N205" s="93">
        <v>1.16E-3</v>
      </c>
      <c r="O205" s="94">
        <v>1.073E-2</v>
      </c>
      <c r="P205" s="100">
        <v>9.25</v>
      </c>
      <c r="Q205" s="100">
        <v>2.7</v>
      </c>
      <c r="R205" s="100">
        <v>0.62</v>
      </c>
      <c r="S205" s="93"/>
      <c r="T205" s="94">
        <f t="shared" si="5"/>
        <v>4.3548387096774199</v>
      </c>
    </row>
    <row r="206" spans="1:20" x14ac:dyDescent="0.2">
      <c r="A206" s="93">
        <v>472</v>
      </c>
      <c r="B206" s="93">
        <v>15</v>
      </c>
      <c r="C206" s="93">
        <v>212.8</v>
      </c>
      <c r="D206" s="99">
        <v>1</v>
      </c>
      <c r="E206" s="93" t="s">
        <v>87</v>
      </c>
      <c r="F206" s="93">
        <v>8</v>
      </c>
      <c r="G206" s="93">
        <v>2016</v>
      </c>
      <c r="H206" s="93">
        <v>1.1000000000000001</v>
      </c>
      <c r="I206" s="93">
        <v>1.52</v>
      </c>
      <c r="J206" s="93">
        <v>5.5</v>
      </c>
      <c r="K206" s="93">
        <v>0.72</v>
      </c>
      <c r="L206" s="93">
        <v>8.9999999999999993E-3</v>
      </c>
      <c r="M206" s="99">
        <v>7.0000000000000007E-2</v>
      </c>
      <c r="N206" s="93">
        <v>1.4499999999999999E-3</v>
      </c>
      <c r="O206" s="94">
        <v>6.0800000000000003E-3</v>
      </c>
      <c r="P206" s="100">
        <v>4.1931034482758625</v>
      </c>
      <c r="Q206" s="100">
        <v>1.95</v>
      </c>
      <c r="R206" s="100">
        <v>0.51500000000000001</v>
      </c>
      <c r="S206" s="93"/>
      <c r="T206" s="94">
        <f t="shared" si="5"/>
        <v>3.7864077669902909</v>
      </c>
    </row>
    <row r="207" spans="1:20" x14ac:dyDescent="0.2">
      <c r="A207" s="93">
        <v>477</v>
      </c>
      <c r="B207" s="93">
        <v>15</v>
      </c>
      <c r="C207" s="93">
        <v>212.8</v>
      </c>
      <c r="D207" s="99">
        <v>2</v>
      </c>
      <c r="E207" s="93" t="s">
        <v>205</v>
      </c>
      <c r="F207" s="93">
        <v>8</v>
      </c>
      <c r="G207" s="93">
        <v>2016</v>
      </c>
      <c r="H207" s="93">
        <v>1.1000000000000001</v>
      </c>
      <c r="I207" s="93">
        <v>1.77</v>
      </c>
      <c r="J207" s="93">
        <v>7.4</v>
      </c>
      <c r="K207" s="93">
        <v>1.04</v>
      </c>
      <c r="L207" s="93">
        <v>0.02</v>
      </c>
      <c r="M207" s="99">
        <v>9.1999999999999998E-2</v>
      </c>
      <c r="N207" s="93">
        <v>1.5499999999999999E-3</v>
      </c>
      <c r="O207" s="94">
        <v>7.7999999999999996E-3</v>
      </c>
      <c r="P207" s="100">
        <v>5.032258064516129</v>
      </c>
      <c r="Q207" s="100">
        <v>2.15</v>
      </c>
      <c r="R207" s="100">
        <v>0.60000000000000009</v>
      </c>
      <c r="S207" s="93"/>
      <c r="T207" s="94">
        <f t="shared" si="5"/>
        <v>3.5833333333333326</v>
      </c>
    </row>
    <row r="208" spans="1:20" x14ac:dyDescent="0.2">
      <c r="A208" s="93">
        <v>481</v>
      </c>
      <c r="B208" s="93">
        <v>15</v>
      </c>
      <c r="C208" s="93">
        <v>212.8</v>
      </c>
      <c r="D208" s="99">
        <v>2</v>
      </c>
      <c r="E208" s="93" t="s">
        <v>205</v>
      </c>
      <c r="F208" s="93">
        <v>9</v>
      </c>
      <c r="G208" s="93">
        <v>2016</v>
      </c>
      <c r="H208" s="93">
        <v>1.2</v>
      </c>
      <c r="I208" s="93">
        <v>1.57</v>
      </c>
      <c r="J208" s="93">
        <v>5.6</v>
      </c>
      <c r="K208" s="93">
        <v>0.53</v>
      </c>
      <c r="L208" s="93">
        <v>7.0000000000000001E-3</v>
      </c>
      <c r="M208" s="99">
        <v>8.3000000000000004E-2</v>
      </c>
      <c r="N208" s="93">
        <v>1.7899999999999999E-3</v>
      </c>
      <c r="O208" s="94">
        <v>8.4499999999999992E-3</v>
      </c>
      <c r="P208" s="100">
        <v>4.7206703910614527</v>
      </c>
      <c r="Q208" s="100">
        <v>1.95</v>
      </c>
      <c r="R208" s="100">
        <v>0.61499999999999999</v>
      </c>
      <c r="S208" s="93"/>
      <c r="T208" s="94">
        <f t="shared" si="5"/>
        <v>3.1707317073170733</v>
      </c>
    </row>
    <row r="209" spans="1:20" x14ac:dyDescent="0.2">
      <c r="A209" s="93">
        <v>483</v>
      </c>
      <c r="B209" s="93">
        <v>15</v>
      </c>
      <c r="C209" s="93">
        <v>212.8</v>
      </c>
      <c r="D209" s="99">
        <v>1</v>
      </c>
      <c r="E209" s="93" t="s">
        <v>87</v>
      </c>
      <c r="F209" s="93">
        <v>9</v>
      </c>
      <c r="G209" s="93">
        <v>2016</v>
      </c>
      <c r="H209" s="93">
        <v>1.3</v>
      </c>
      <c r="I209" s="93">
        <v>1.67</v>
      </c>
      <c r="J209" s="93">
        <v>4.9000000000000004</v>
      </c>
      <c r="K209" s="93">
        <v>0.55000000000000004</v>
      </c>
      <c r="L209" s="93">
        <v>1.7000000000000001E-2</v>
      </c>
      <c r="M209" s="99">
        <v>0.129</v>
      </c>
      <c r="N209" s="93">
        <v>1.7799999999999999E-3</v>
      </c>
      <c r="O209" s="94">
        <v>1.252E-2</v>
      </c>
      <c r="P209" s="100">
        <v>7.0337078651685401</v>
      </c>
      <c r="Q209" s="100">
        <v>2.7</v>
      </c>
      <c r="R209" s="100">
        <v>0.67999999999999994</v>
      </c>
      <c r="S209" s="93"/>
      <c r="T209" s="94">
        <f t="shared" si="5"/>
        <v>3.9705882352941182</v>
      </c>
    </row>
    <row r="210" spans="1:20" x14ac:dyDescent="0.2">
      <c r="A210" s="93">
        <v>497</v>
      </c>
      <c r="B210" s="93">
        <v>15</v>
      </c>
      <c r="C210" s="93">
        <v>212.8</v>
      </c>
      <c r="D210" s="99">
        <v>2</v>
      </c>
      <c r="E210" s="93" t="s">
        <v>205</v>
      </c>
      <c r="F210" s="93">
        <v>10</v>
      </c>
      <c r="G210" s="93">
        <v>2016</v>
      </c>
      <c r="H210" s="93">
        <v>1.2</v>
      </c>
      <c r="I210" s="93">
        <v>2.14</v>
      </c>
      <c r="J210" s="93">
        <v>6.9</v>
      </c>
      <c r="K210" s="93">
        <v>0.47</v>
      </c>
      <c r="L210" s="93">
        <v>1.6E-2</v>
      </c>
      <c r="M210" s="99">
        <v>0.121</v>
      </c>
      <c r="N210" s="93">
        <v>1.4300000000000001E-3</v>
      </c>
      <c r="O210" s="94">
        <v>9.9900000000000006E-3</v>
      </c>
      <c r="P210" s="100">
        <v>6.9860139860139858</v>
      </c>
      <c r="Q210" s="100">
        <v>2</v>
      </c>
      <c r="R210" s="100">
        <v>0.66500000000000004</v>
      </c>
      <c r="S210" s="93"/>
      <c r="T210" s="94">
        <f t="shared" si="5"/>
        <v>3.007518796992481</v>
      </c>
    </row>
    <row r="211" spans="1:20" x14ac:dyDescent="0.2">
      <c r="A211" s="93">
        <v>498</v>
      </c>
      <c r="B211" s="93">
        <v>15</v>
      </c>
      <c r="C211" s="93">
        <v>212.8</v>
      </c>
      <c r="D211" s="99">
        <v>1</v>
      </c>
      <c r="E211" s="93" t="s">
        <v>87</v>
      </c>
      <c r="F211" s="93">
        <v>10</v>
      </c>
      <c r="G211" s="93">
        <v>2016</v>
      </c>
      <c r="H211" s="93">
        <v>1.1000000000000001</v>
      </c>
      <c r="I211" s="93">
        <v>1.34</v>
      </c>
      <c r="J211" s="93">
        <v>7.2</v>
      </c>
      <c r="K211" s="93">
        <v>0.8</v>
      </c>
      <c r="L211" s="93">
        <v>1.4999999999999999E-2</v>
      </c>
      <c r="M211" s="99">
        <v>6.6000000000000003E-2</v>
      </c>
      <c r="N211" s="93">
        <v>1.82E-3</v>
      </c>
      <c r="O211" s="94">
        <v>1.013E-2</v>
      </c>
      <c r="P211" s="100">
        <v>5.5659340659340657</v>
      </c>
      <c r="Q211" s="100">
        <v>2.15</v>
      </c>
      <c r="R211" s="100">
        <v>0.64</v>
      </c>
      <c r="S211" s="93"/>
      <c r="T211" s="94">
        <f t="shared" si="5"/>
        <v>3.359375</v>
      </c>
    </row>
    <row r="212" spans="1:20" x14ac:dyDescent="0.2">
      <c r="A212" s="93">
        <v>507</v>
      </c>
      <c r="B212" s="93">
        <v>15</v>
      </c>
      <c r="C212" s="93">
        <v>212.8</v>
      </c>
      <c r="D212" s="99">
        <v>1</v>
      </c>
      <c r="E212" s="93" t="s">
        <v>87</v>
      </c>
      <c r="F212" s="93">
        <v>11</v>
      </c>
      <c r="G212" s="93">
        <v>2016</v>
      </c>
      <c r="H212" s="93">
        <v>1.5</v>
      </c>
      <c r="I212" s="93">
        <v>2.92</v>
      </c>
      <c r="J212" s="93">
        <v>5.6</v>
      </c>
      <c r="K212" s="93">
        <v>0.84</v>
      </c>
      <c r="L212" s="93">
        <v>1.4E-2</v>
      </c>
      <c r="M212" s="99">
        <v>0.161</v>
      </c>
      <c r="N212" s="93">
        <v>1.82E-3</v>
      </c>
      <c r="O212" s="94">
        <v>1.4239999999999999E-2</v>
      </c>
      <c r="P212" s="100">
        <v>7.8241758241758239</v>
      </c>
      <c r="Q212" s="100">
        <v>2.7</v>
      </c>
      <c r="R212" s="100">
        <v>0.66500000000000004</v>
      </c>
      <c r="S212" s="93"/>
      <c r="T212" s="94">
        <f t="shared" si="5"/>
        <v>4.0601503759398501</v>
      </c>
    </row>
    <row r="213" spans="1:20" x14ac:dyDescent="0.2">
      <c r="A213" s="93">
        <v>510</v>
      </c>
      <c r="B213" s="93">
        <v>15</v>
      </c>
      <c r="C213" s="93">
        <v>212.8</v>
      </c>
      <c r="D213" s="99">
        <v>2</v>
      </c>
      <c r="E213" s="93" t="s">
        <v>205</v>
      </c>
      <c r="F213" s="93">
        <v>11</v>
      </c>
      <c r="G213" s="93">
        <v>2016</v>
      </c>
      <c r="H213" s="93">
        <v>1</v>
      </c>
      <c r="I213" s="93">
        <v>0.55000000000000004</v>
      </c>
      <c r="J213" s="93">
        <v>4.5</v>
      </c>
      <c r="K213" s="93">
        <v>0.49</v>
      </c>
      <c r="L213" s="93">
        <v>8.0000000000000002E-3</v>
      </c>
      <c r="M213" s="99">
        <v>2.4E-2</v>
      </c>
      <c r="N213" s="93">
        <v>1.2800000000000001E-3</v>
      </c>
      <c r="O213" s="94">
        <v>3.29E-3</v>
      </c>
      <c r="P213" s="100">
        <v>2.5703124999999996</v>
      </c>
      <c r="Q213" s="100">
        <v>1</v>
      </c>
      <c r="R213" s="100">
        <v>0.48</v>
      </c>
      <c r="S213" s="93"/>
      <c r="T213" s="94">
        <f t="shared" si="5"/>
        <v>2.0833333333333335</v>
      </c>
    </row>
    <row r="214" spans="1:20" x14ac:dyDescent="0.2">
      <c r="A214" s="93">
        <v>516</v>
      </c>
      <c r="B214" s="93">
        <v>15</v>
      </c>
      <c r="C214" s="93">
        <v>212.8</v>
      </c>
      <c r="D214" s="99">
        <v>1</v>
      </c>
      <c r="E214" s="93" t="s">
        <v>87</v>
      </c>
      <c r="F214" s="93">
        <v>12</v>
      </c>
      <c r="G214" s="93">
        <v>2016</v>
      </c>
      <c r="H214" s="93">
        <v>1.4</v>
      </c>
      <c r="I214" s="93">
        <v>1.53</v>
      </c>
      <c r="J214" s="93">
        <v>3</v>
      </c>
      <c r="K214" s="93">
        <v>0.59</v>
      </c>
      <c r="L214" s="93">
        <v>8.0000000000000002E-3</v>
      </c>
      <c r="M214" s="99">
        <v>0.112</v>
      </c>
      <c r="N214" s="93">
        <v>1E-3</v>
      </c>
      <c r="O214" s="94">
        <v>9.6100000000000005E-3</v>
      </c>
      <c r="P214" s="100">
        <v>9.61</v>
      </c>
      <c r="Q214" s="100">
        <v>1.7</v>
      </c>
      <c r="R214" s="100">
        <v>0.65500000000000003</v>
      </c>
      <c r="S214" s="93"/>
      <c r="T214" s="94">
        <f t="shared" si="5"/>
        <v>2.5954198473282442</v>
      </c>
    </row>
    <row r="215" spans="1:20" x14ac:dyDescent="0.2">
      <c r="A215" s="93">
        <v>517</v>
      </c>
      <c r="B215" s="93">
        <v>15</v>
      </c>
      <c r="C215" s="93">
        <v>212.8</v>
      </c>
      <c r="D215" s="99">
        <v>2</v>
      </c>
      <c r="E215" s="93" t="s">
        <v>205</v>
      </c>
      <c r="F215" s="93">
        <v>12</v>
      </c>
      <c r="G215" s="93">
        <v>2016</v>
      </c>
      <c r="H215" s="93">
        <v>1</v>
      </c>
      <c r="I215" s="93">
        <v>1.06</v>
      </c>
      <c r="J215" s="93">
        <v>3.9</v>
      </c>
      <c r="K215" s="93">
        <v>0.66</v>
      </c>
      <c r="L215" s="93">
        <v>4.0000000000000001E-3</v>
      </c>
      <c r="M215" s="99">
        <v>0.05</v>
      </c>
      <c r="N215" s="93">
        <v>1.3500000000000001E-3</v>
      </c>
      <c r="O215" s="94">
        <v>6.43E-3</v>
      </c>
      <c r="P215" s="100">
        <v>4.7629629629629626</v>
      </c>
      <c r="Q215" s="100">
        <v>1.5</v>
      </c>
      <c r="R215" s="100">
        <v>0.495</v>
      </c>
      <c r="S215" s="93"/>
      <c r="T215" s="94">
        <f t="shared" si="5"/>
        <v>3.0303030303030303</v>
      </c>
    </row>
    <row r="216" spans="1:20" x14ac:dyDescent="0.2">
      <c r="A216" s="93">
        <v>521</v>
      </c>
      <c r="B216" s="93">
        <v>15</v>
      </c>
      <c r="C216" s="93">
        <v>212.8</v>
      </c>
      <c r="D216" s="99">
        <v>2</v>
      </c>
      <c r="E216" s="93" t="s">
        <v>205</v>
      </c>
      <c r="F216" s="93">
        <v>13</v>
      </c>
      <c r="G216" s="93">
        <v>2016</v>
      </c>
      <c r="H216" s="93">
        <v>1.1000000000000001</v>
      </c>
      <c r="I216" s="93">
        <v>1.1499999999999999</v>
      </c>
      <c r="J216" s="93">
        <v>4.2</v>
      </c>
      <c r="K216" s="93">
        <v>0.41</v>
      </c>
      <c r="L216" s="93">
        <v>3.0000000000000001E-3</v>
      </c>
      <c r="M216" s="99">
        <v>5.1999999999999998E-2</v>
      </c>
      <c r="N216" s="93">
        <v>1.34E-3</v>
      </c>
      <c r="O216" s="94">
        <v>6.0299999999999998E-3</v>
      </c>
      <c r="P216" s="100">
        <v>4.5</v>
      </c>
      <c r="Q216" s="100">
        <v>1.65</v>
      </c>
      <c r="R216" s="100">
        <v>0.59000000000000008</v>
      </c>
      <c r="S216" s="93"/>
      <c r="T216" s="94">
        <f t="shared" si="5"/>
        <v>2.7966101694915251</v>
      </c>
    </row>
    <row r="217" spans="1:20" x14ac:dyDescent="0.2">
      <c r="A217" s="93">
        <v>528</v>
      </c>
      <c r="B217" s="93">
        <v>15</v>
      </c>
      <c r="C217" s="93">
        <v>212.8</v>
      </c>
      <c r="D217" s="99">
        <v>1</v>
      </c>
      <c r="E217" s="93" t="s">
        <v>87</v>
      </c>
      <c r="F217" s="93">
        <v>13</v>
      </c>
      <c r="G217" s="93">
        <v>2016</v>
      </c>
      <c r="H217" s="93">
        <v>1.4</v>
      </c>
      <c r="I217" s="93">
        <v>2.6</v>
      </c>
      <c r="J217" s="93">
        <v>5.5</v>
      </c>
      <c r="K217" s="93">
        <v>0.87</v>
      </c>
      <c r="L217" s="93">
        <v>2.1000000000000001E-2</v>
      </c>
      <c r="M217" s="99">
        <v>0.15</v>
      </c>
      <c r="N217" s="93">
        <v>1.34E-3</v>
      </c>
      <c r="O217" s="94">
        <v>1.052E-2</v>
      </c>
      <c r="P217" s="100">
        <v>7.8507462686567164</v>
      </c>
      <c r="Q217" s="100">
        <v>2.4</v>
      </c>
      <c r="R217" s="100">
        <v>0.65999999999999992</v>
      </c>
      <c r="S217" s="93"/>
      <c r="T217" s="94">
        <f t="shared" si="5"/>
        <v>3.6363636363636367</v>
      </c>
    </row>
    <row r="218" spans="1:20" x14ac:dyDescent="0.2">
      <c r="A218" s="93">
        <v>533</v>
      </c>
      <c r="B218" s="93">
        <v>15</v>
      </c>
      <c r="C218" s="93">
        <v>212.8</v>
      </c>
      <c r="D218" s="99">
        <v>1</v>
      </c>
      <c r="E218" s="93" t="s">
        <v>87</v>
      </c>
      <c r="F218" s="93">
        <v>14</v>
      </c>
      <c r="G218" s="93">
        <v>2016</v>
      </c>
      <c r="H218" s="93">
        <v>1.5</v>
      </c>
      <c r="I218" s="93">
        <v>2.99</v>
      </c>
      <c r="J218" s="93">
        <v>7.1</v>
      </c>
      <c r="K218" s="93">
        <v>0.76</v>
      </c>
      <c r="L218" s="93">
        <v>3.2000000000000001E-2</v>
      </c>
      <c r="M218" s="99">
        <v>0.17699999999999999</v>
      </c>
      <c r="N218" s="93">
        <v>1.9499999999999999E-3</v>
      </c>
      <c r="O218" s="94">
        <v>1.3769999999999999E-2</v>
      </c>
      <c r="P218" s="100">
        <v>7.0615384615384613</v>
      </c>
      <c r="Q218" s="100">
        <v>2.75</v>
      </c>
      <c r="R218" s="100">
        <v>0.67500000000000004</v>
      </c>
      <c r="S218" s="93"/>
      <c r="T218" s="94">
        <f t="shared" si="5"/>
        <v>4.0740740740740735</v>
      </c>
    </row>
    <row r="219" spans="1:20" x14ac:dyDescent="0.2">
      <c r="A219" s="93">
        <v>535</v>
      </c>
      <c r="B219" s="93">
        <v>15</v>
      </c>
      <c r="C219" s="93">
        <v>212.8</v>
      </c>
      <c r="D219" s="99">
        <v>2</v>
      </c>
      <c r="E219" s="93" t="s">
        <v>205</v>
      </c>
      <c r="F219" s="93">
        <v>14</v>
      </c>
      <c r="G219" s="93">
        <v>2016</v>
      </c>
      <c r="H219" s="93">
        <v>1</v>
      </c>
      <c r="I219" s="93">
        <v>0.38</v>
      </c>
      <c r="J219" s="99">
        <v>4.7</v>
      </c>
      <c r="K219" s="93">
        <v>0.49</v>
      </c>
      <c r="L219" s="93">
        <v>3.0000000000000001E-3</v>
      </c>
      <c r="M219" s="99">
        <v>2.4E-2</v>
      </c>
      <c r="N219" s="93">
        <v>1.2099999999999999E-3</v>
      </c>
      <c r="O219" s="94">
        <v>3.3600000000000001E-3</v>
      </c>
      <c r="P219" s="100">
        <v>2.7768595041322315</v>
      </c>
      <c r="Q219" s="100">
        <v>1.3</v>
      </c>
      <c r="R219" s="100">
        <v>0.44500000000000001</v>
      </c>
      <c r="S219" s="93"/>
      <c r="T219" s="94">
        <f t="shared" si="5"/>
        <v>2.9213483146067416</v>
      </c>
    </row>
    <row r="220" spans="1:20" x14ac:dyDescent="0.2">
      <c r="A220" s="93">
        <v>542</v>
      </c>
      <c r="B220" s="93">
        <v>15</v>
      </c>
      <c r="C220" s="93">
        <v>212.8</v>
      </c>
      <c r="D220" s="99">
        <v>2</v>
      </c>
      <c r="E220" s="93" t="s">
        <v>205</v>
      </c>
      <c r="F220" s="93">
        <v>15</v>
      </c>
      <c r="G220" s="93">
        <v>2016</v>
      </c>
      <c r="H220" s="93">
        <v>1</v>
      </c>
      <c r="I220" s="93">
        <v>0.61</v>
      </c>
      <c r="J220" s="93">
        <v>3.5</v>
      </c>
      <c r="K220" s="93">
        <v>0.61</v>
      </c>
      <c r="L220" s="93">
        <v>1.9E-2</v>
      </c>
      <c r="M220" s="99">
        <v>2.8000000000000001E-2</v>
      </c>
      <c r="N220" s="93">
        <v>2.1900000000000001E-3</v>
      </c>
      <c r="O220" s="94">
        <v>5.5300000000000002E-3</v>
      </c>
      <c r="P220" s="100">
        <v>2.5251141552511416</v>
      </c>
      <c r="Q220" s="100">
        <v>1.2</v>
      </c>
      <c r="R220" s="100">
        <v>0.47</v>
      </c>
      <c r="S220" s="93"/>
      <c r="T220" s="94">
        <f t="shared" si="5"/>
        <v>2.5531914893617023</v>
      </c>
    </row>
    <row r="221" spans="1:20" x14ac:dyDescent="0.2">
      <c r="A221" s="93">
        <v>544</v>
      </c>
      <c r="B221" s="93">
        <v>15</v>
      </c>
      <c r="C221" s="93">
        <v>212.8</v>
      </c>
      <c r="D221" s="99">
        <v>1</v>
      </c>
      <c r="E221" s="93" t="s">
        <v>87</v>
      </c>
      <c r="F221" s="93">
        <v>15</v>
      </c>
      <c r="G221" s="93">
        <v>2016</v>
      </c>
      <c r="H221" s="93">
        <v>1</v>
      </c>
      <c r="I221" s="93">
        <v>0.73</v>
      </c>
      <c r="J221" s="93">
        <v>5.8</v>
      </c>
      <c r="K221" s="93">
        <v>0.52</v>
      </c>
      <c r="L221" s="93">
        <v>1.6E-2</v>
      </c>
      <c r="M221" s="99">
        <v>2.4E-2</v>
      </c>
      <c r="N221" s="93">
        <v>2.5500000000000002E-3</v>
      </c>
      <c r="O221" s="94">
        <v>5.9199999999999999E-3</v>
      </c>
      <c r="P221" s="100">
        <v>2.3215686274509801</v>
      </c>
      <c r="Q221" s="100">
        <v>1.2</v>
      </c>
      <c r="R221" s="100">
        <v>0.36499999999999999</v>
      </c>
      <c r="S221" s="93"/>
      <c r="T221" s="94">
        <f t="shared" si="5"/>
        <v>3.2876712328767121</v>
      </c>
    </row>
    <row r="222" spans="1:20" x14ac:dyDescent="0.2">
      <c r="A222" s="99">
        <v>403</v>
      </c>
      <c r="B222" s="93">
        <v>32</v>
      </c>
      <c r="C222" s="93">
        <v>494.1</v>
      </c>
      <c r="D222" s="93">
        <v>3</v>
      </c>
      <c r="E222" s="93" t="s">
        <v>87</v>
      </c>
      <c r="F222" s="93">
        <v>1</v>
      </c>
      <c r="G222" s="93">
        <v>2016</v>
      </c>
      <c r="H222" s="93">
        <v>7.5</v>
      </c>
      <c r="I222" s="93">
        <v>75.98</v>
      </c>
      <c r="J222" s="93">
        <v>7.8</v>
      </c>
      <c r="K222" s="93">
        <v>4.1100000000000003</v>
      </c>
      <c r="L222" s="93">
        <v>0.26200000000000001</v>
      </c>
      <c r="M222" s="99">
        <v>5.5309999999999997</v>
      </c>
      <c r="N222" s="93">
        <v>2.4500000000000001E-2</v>
      </c>
      <c r="O222" s="94">
        <v>0.45900000000000002</v>
      </c>
      <c r="P222" s="100">
        <v>18.73469387755102</v>
      </c>
      <c r="Q222" s="93"/>
      <c r="R222" s="93"/>
      <c r="S222" s="93"/>
      <c r="T222" s="93"/>
    </row>
    <row r="223" spans="1:20" x14ac:dyDescent="0.2">
      <c r="A223" s="99">
        <v>404</v>
      </c>
      <c r="B223" s="93">
        <v>32</v>
      </c>
      <c r="C223" s="93">
        <v>494.1</v>
      </c>
      <c r="D223" s="93">
        <v>4</v>
      </c>
      <c r="E223" s="93" t="s">
        <v>121</v>
      </c>
      <c r="F223" s="93">
        <v>1</v>
      </c>
      <c r="G223" s="93">
        <v>2016</v>
      </c>
      <c r="H223" s="93">
        <v>3.5</v>
      </c>
      <c r="I223" s="93">
        <v>6.86</v>
      </c>
      <c r="J223" s="93">
        <v>6.3</v>
      </c>
      <c r="K223" s="93">
        <v>1.69</v>
      </c>
      <c r="L223" s="93">
        <v>7.9000000000000001E-2</v>
      </c>
      <c r="M223" s="99">
        <v>0.55900000000000005</v>
      </c>
      <c r="N223" s="93">
        <v>4.8999999999999998E-3</v>
      </c>
      <c r="O223" s="94">
        <v>4.1000000000000002E-2</v>
      </c>
      <c r="P223" s="100">
        <v>8.3673469387755102</v>
      </c>
      <c r="Q223" s="93"/>
      <c r="R223" s="93"/>
      <c r="S223" s="93"/>
      <c r="T223" s="93"/>
    </row>
    <row r="224" spans="1:20" x14ac:dyDescent="0.2">
      <c r="A224" s="99">
        <v>405</v>
      </c>
      <c r="B224" s="93">
        <v>32</v>
      </c>
      <c r="C224" s="93">
        <v>494.1</v>
      </c>
      <c r="D224" s="93">
        <v>5</v>
      </c>
      <c r="E224" s="93" t="s">
        <v>122</v>
      </c>
      <c r="F224" s="93">
        <v>1</v>
      </c>
      <c r="G224" s="93">
        <v>2016</v>
      </c>
      <c r="H224" s="93"/>
      <c r="I224" s="93"/>
      <c r="J224" s="93"/>
      <c r="K224" s="93"/>
      <c r="L224" s="93"/>
      <c r="M224" s="93"/>
      <c r="N224" s="93"/>
      <c r="O224" s="94"/>
      <c r="P224" s="100"/>
      <c r="Q224" s="93"/>
      <c r="R224" s="93"/>
      <c r="S224" s="93"/>
      <c r="T224" s="93"/>
    </row>
    <row r="225" spans="1:20" x14ac:dyDescent="0.2">
      <c r="A225" s="99">
        <v>406</v>
      </c>
      <c r="B225" s="93">
        <v>32</v>
      </c>
      <c r="C225" s="93">
        <v>494.1</v>
      </c>
      <c r="D225" s="93">
        <v>6</v>
      </c>
      <c r="E225" s="93" t="s">
        <v>205</v>
      </c>
      <c r="F225" s="93">
        <v>1</v>
      </c>
      <c r="G225" s="93">
        <v>2016</v>
      </c>
      <c r="H225" s="93">
        <v>8.5</v>
      </c>
      <c r="I225" s="93">
        <v>108.04</v>
      </c>
      <c r="J225" s="93">
        <v>12.2</v>
      </c>
      <c r="K225" s="93">
        <v>6.69</v>
      </c>
      <c r="L225" s="93">
        <v>0.69499999999999995</v>
      </c>
      <c r="M225" s="99">
        <v>8.1539999999999999</v>
      </c>
      <c r="N225" s="93">
        <v>6.5699999999999995E-2</v>
      </c>
      <c r="O225" s="94">
        <v>0.68500000000000005</v>
      </c>
      <c r="P225" s="100">
        <v>10.426179604261797</v>
      </c>
      <c r="Q225" s="93"/>
      <c r="R225" s="93"/>
      <c r="S225" s="93"/>
      <c r="T225" s="93"/>
    </row>
    <row r="226" spans="1:20" x14ac:dyDescent="0.2">
      <c r="A226" s="99">
        <v>412</v>
      </c>
      <c r="B226" s="93">
        <v>32</v>
      </c>
      <c r="C226" s="93">
        <v>494.1</v>
      </c>
      <c r="D226" s="93">
        <v>5</v>
      </c>
      <c r="E226" s="93" t="s">
        <v>122</v>
      </c>
      <c r="F226" s="93">
        <v>2</v>
      </c>
      <c r="G226" s="93">
        <v>2016</v>
      </c>
      <c r="H226" s="93"/>
      <c r="I226" s="93"/>
      <c r="J226" s="93"/>
      <c r="K226" s="93"/>
      <c r="L226" s="93"/>
      <c r="M226" s="93"/>
      <c r="N226" s="93"/>
      <c r="O226" s="94"/>
      <c r="P226" s="100"/>
      <c r="Q226" s="93"/>
      <c r="R226" s="93"/>
      <c r="S226" s="93"/>
      <c r="T226" s="93"/>
    </row>
    <row r="227" spans="1:20" x14ac:dyDescent="0.2">
      <c r="A227" s="99">
        <v>417</v>
      </c>
      <c r="B227" s="93">
        <v>32</v>
      </c>
      <c r="C227" s="93">
        <v>494.1</v>
      </c>
      <c r="D227" s="93">
        <v>4</v>
      </c>
      <c r="E227" s="93" t="s">
        <v>121</v>
      </c>
      <c r="F227" s="93">
        <v>2</v>
      </c>
      <c r="G227" s="93">
        <v>2016</v>
      </c>
      <c r="H227" s="93">
        <v>9.5</v>
      </c>
      <c r="I227" s="93">
        <v>164.62</v>
      </c>
      <c r="J227" s="93">
        <v>12.5</v>
      </c>
      <c r="K227" s="93">
        <v>6.57</v>
      </c>
      <c r="L227" s="93">
        <v>0.93899999999999995</v>
      </c>
      <c r="M227" s="99">
        <v>13.268000000000001</v>
      </c>
      <c r="N227" s="93">
        <v>9.5000000000000001E-2</v>
      </c>
      <c r="O227" s="94">
        <v>1.3637134670487114</v>
      </c>
      <c r="P227" s="100">
        <v>14.354878600512752</v>
      </c>
      <c r="Q227" s="93"/>
      <c r="R227" s="93"/>
      <c r="S227" s="93"/>
      <c r="T227" s="93"/>
    </row>
    <row r="228" spans="1:20" x14ac:dyDescent="0.2">
      <c r="A228" s="99">
        <v>419</v>
      </c>
      <c r="B228" s="93">
        <v>32</v>
      </c>
      <c r="C228" s="93">
        <v>494.1</v>
      </c>
      <c r="D228" s="93">
        <v>3</v>
      </c>
      <c r="E228" s="93" t="s">
        <v>87</v>
      </c>
      <c r="F228" s="93">
        <v>2</v>
      </c>
      <c r="G228" s="93">
        <v>2016</v>
      </c>
      <c r="H228" s="93">
        <v>6.3</v>
      </c>
      <c r="I228" s="93">
        <v>100.71</v>
      </c>
      <c r="J228" s="93">
        <v>10.3</v>
      </c>
      <c r="K228" s="93">
        <v>6.63</v>
      </c>
      <c r="L228" s="93">
        <v>0.49299999999999999</v>
      </c>
      <c r="M228" s="99">
        <v>7.1020000000000003</v>
      </c>
      <c r="N228" s="93">
        <v>4.48E-2</v>
      </c>
      <c r="O228" s="94">
        <v>0.63900000000000001</v>
      </c>
      <c r="P228" s="100">
        <v>14.263392857142858</v>
      </c>
      <c r="Q228" s="93"/>
      <c r="R228" s="93"/>
      <c r="S228" s="93"/>
      <c r="T228" s="93"/>
    </row>
    <row r="229" spans="1:20" x14ac:dyDescent="0.2">
      <c r="A229" s="99">
        <v>420</v>
      </c>
      <c r="B229" s="93">
        <v>32</v>
      </c>
      <c r="C229" s="93">
        <v>494.1</v>
      </c>
      <c r="D229" s="93">
        <v>6</v>
      </c>
      <c r="E229" s="93" t="s">
        <v>205</v>
      </c>
      <c r="F229" s="93">
        <v>2</v>
      </c>
      <c r="G229" s="93">
        <v>2016</v>
      </c>
      <c r="H229" s="93">
        <v>10.5</v>
      </c>
      <c r="I229" s="93">
        <v>125.29</v>
      </c>
      <c r="J229" s="93">
        <v>8.6</v>
      </c>
      <c r="K229" s="93">
        <v>8.16</v>
      </c>
      <c r="L229" s="93">
        <v>0.99</v>
      </c>
      <c r="M229" s="99">
        <v>10.707000000000001</v>
      </c>
      <c r="N229" s="93">
        <v>8.4000000000000005E-2</v>
      </c>
      <c r="O229" s="94">
        <v>0.89</v>
      </c>
      <c r="P229" s="100">
        <v>10.595238095238095</v>
      </c>
      <c r="Q229" s="93"/>
      <c r="R229" s="93"/>
      <c r="S229" s="93"/>
      <c r="T229" s="93"/>
    </row>
    <row r="230" spans="1:20" x14ac:dyDescent="0.2">
      <c r="A230" s="99">
        <v>421</v>
      </c>
      <c r="B230" s="93">
        <v>32</v>
      </c>
      <c r="C230" s="93">
        <v>494.1</v>
      </c>
      <c r="D230" s="93">
        <v>5</v>
      </c>
      <c r="E230" s="93" t="s">
        <v>122</v>
      </c>
      <c r="F230" s="93">
        <v>3</v>
      </c>
      <c r="G230" s="93">
        <v>2016</v>
      </c>
      <c r="H230" s="93">
        <v>8</v>
      </c>
      <c r="I230" s="93">
        <v>26.87</v>
      </c>
      <c r="J230" s="93">
        <v>8.1</v>
      </c>
      <c r="K230" s="93">
        <v>3.71</v>
      </c>
      <c r="L230" s="93">
        <v>0.218</v>
      </c>
      <c r="M230" s="99">
        <v>1.702</v>
      </c>
      <c r="N230" s="93">
        <v>1.55E-2</v>
      </c>
      <c r="O230" s="94">
        <v>0.14599999999999999</v>
      </c>
      <c r="P230" s="100">
        <v>9.4193548387096762</v>
      </c>
      <c r="Q230" s="93"/>
      <c r="R230" s="93"/>
      <c r="S230" s="93"/>
      <c r="T230" s="93"/>
    </row>
    <row r="231" spans="1:20" x14ac:dyDescent="0.2">
      <c r="A231" s="99">
        <v>422</v>
      </c>
      <c r="B231" s="93">
        <v>32</v>
      </c>
      <c r="C231" s="93">
        <v>494.1</v>
      </c>
      <c r="D231" s="93">
        <v>3</v>
      </c>
      <c r="E231" s="93" t="s">
        <v>87</v>
      </c>
      <c r="F231" s="93">
        <v>3</v>
      </c>
      <c r="G231" s="93">
        <v>2016</v>
      </c>
      <c r="H231" s="93">
        <v>6.2</v>
      </c>
      <c r="I231" s="93">
        <v>85.84</v>
      </c>
      <c r="J231" s="93">
        <v>6.8</v>
      </c>
      <c r="K231" s="93">
        <v>5.38</v>
      </c>
      <c r="L231" s="93">
        <v>0.437</v>
      </c>
      <c r="M231" s="99">
        <v>6.08</v>
      </c>
      <c r="N231" s="93">
        <v>3.7499999999999999E-2</v>
      </c>
      <c r="O231" s="94">
        <v>0.58847338319401654</v>
      </c>
      <c r="P231" s="100">
        <v>15.692623551840441</v>
      </c>
      <c r="Q231" s="93"/>
      <c r="R231" s="93"/>
      <c r="S231" s="93"/>
      <c r="T231" s="93"/>
    </row>
    <row r="232" spans="1:20" x14ac:dyDescent="0.2">
      <c r="A232" s="99">
        <v>424</v>
      </c>
      <c r="B232" s="93">
        <v>32</v>
      </c>
      <c r="C232" s="93">
        <v>494.1</v>
      </c>
      <c r="D232" s="93">
        <v>6</v>
      </c>
      <c r="E232" s="93" t="s">
        <v>205</v>
      </c>
      <c r="F232" s="93">
        <v>3</v>
      </c>
      <c r="G232" s="93">
        <v>2016</v>
      </c>
      <c r="H232" s="93">
        <v>7.7</v>
      </c>
      <c r="I232" s="93">
        <v>100.55</v>
      </c>
      <c r="J232" s="93">
        <v>13.2</v>
      </c>
      <c r="K232" s="93">
        <v>4.7699999999999996</v>
      </c>
      <c r="L232" s="93">
        <v>0.624</v>
      </c>
      <c r="M232" s="99">
        <v>7.3260000000000005</v>
      </c>
      <c r="N232" s="93">
        <v>6.0199999999999997E-2</v>
      </c>
      <c r="O232" s="94">
        <v>0.76065056916177998</v>
      </c>
      <c r="P232" s="100">
        <v>12.635391514315282</v>
      </c>
      <c r="Q232" s="93"/>
      <c r="R232" s="93"/>
      <c r="S232" s="93"/>
      <c r="T232" s="93"/>
    </row>
    <row r="233" spans="1:20" x14ac:dyDescent="0.2">
      <c r="A233" s="99">
        <v>426</v>
      </c>
      <c r="B233" s="93">
        <v>32</v>
      </c>
      <c r="C233" s="93">
        <v>494.1</v>
      </c>
      <c r="D233" s="93">
        <v>4</v>
      </c>
      <c r="E233" s="93" t="s">
        <v>121</v>
      </c>
      <c r="F233" s="93">
        <v>3</v>
      </c>
      <c r="G233" s="93">
        <v>2016</v>
      </c>
      <c r="H233" s="93">
        <v>6.6</v>
      </c>
      <c r="I233" s="93">
        <v>21.88</v>
      </c>
      <c r="J233" s="93">
        <v>8.1999999999999993</v>
      </c>
      <c r="K233" s="93">
        <v>4.12</v>
      </c>
      <c r="L233" s="93">
        <v>0.221</v>
      </c>
      <c r="M233" s="99">
        <v>1.675</v>
      </c>
      <c r="N233" s="93">
        <v>1.6E-2</v>
      </c>
      <c r="O233" s="94">
        <v>0.15</v>
      </c>
      <c r="P233" s="100">
        <v>9.375</v>
      </c>
      <c r="Q233" s="93"/>
      <c r="R233" s="93"/>
      <c r="S233" s="93"/>
      <c r="T233" s="93"/>
    </row>
    <row r="234" spans="1:20" x14ac:dyDescent="0.2">
      <c r="A234" s="99">
        <v>432</v>
      </c>
      <c r="B234" s="93">
        <v>32</v>
      </c>
      <c r="C234" s="93">
        <v>494.1</v>
      </c>
      <c r="D234" s="93">
        <v>4</v>
      </c>
      <c r="E234" s="93" t="s">
        <v>121</v>
      </c>
      <c r="F234" s="93">
        <v>4</v>
      </c>
      <c r="G234" s="93">
        <v>2016</v>
      </c>
      <c r="H234" s="93">
        <v>9.1999999999999993</v>
      </c>
      <c r="I234" s="93">
        <v>131.55000000000001</v>
      </c>
      <c r="J234" s="93">
        <v>13.5</v>
      </c>
      <c r="K234" s="93">
        <v>6.63</v>
      </c>
      <c r="L234" s="93">
        <v>0.76500000000000001</v>
      </c>
      <c r="M234" s="99">
        <v>10.432</v>
      </c>
      <c r="N234" s="93">
        <v>7.4099999999999999E-2</v>
      </c>
      <c r="O234" s="94">
        <v>0.94</v>
      </c>
      <c r="P234" s="100">
        <v>12.685560053981106</v>
      </c>
      <c r="Q234" s="93"/>
      <c r="R234" s="93"/>
      <c r="S234" s="93"/>
      <c r="T234" s="93"/>
    </row>
    <row r="235" spans="1:20" x14ac:dyDescent="0.2">
      <c r="A235" s="99">
        <v>433</v>
      </c>
      <c r="B235" s="93">
        <v>32</v>
      </c>
      <c r="C235" s="93">
        <v>494.1</v>
      </c>
      <c r="D235" s="93">
        <v>3</v>
      </c>
      <c r="E235" s="93" t="s">
        <v>87</v>
      </c>
      <c r="F235" s="93">
        <v>4</v>
      </c>
      <c r="G235" s="93">
        <v>2016</v>
      </c>
      <c r="H235" s="93">
        <v>6.1</v>
      </c>
      <c r="I235" s="93">
        <v>55.64</v>
      </c>
      <c r="J235" s="93">
        <v>11.5</v>
      </c>
      <c r="K235" s="93">
        <v>3.43</v>
      </c>
      <c r="L235" s="93">
        <v>0.28000000000000003</v>
      </c>
      <c r="M235" s="99">
        <v>4.0650000000000004</v>
      </c>
      <c r="N235" s="93">
        <v>2.5000000000000001E-2</v>
      </c>
      <c r="O235" s="94">
        <v>0.35599999999999998</v>
      </c>
      <c r="P235" s="100">
        <v>14.239999999999998</v>
      </c>
      <c r="Q235" s="93"/>
      <c r="R235" s="93"/>
      <c r="S235" s="93"/>
      <c r="T235" s="93"/>
    </row>
    <row r="236" spans="1:20" x14ac:dyDescent="0.2">
      <c r="A236" s="99">
        <v>436</v>
      </c>
      <c r="B236" s="93">
        <v>32</v>
      </c>
      <c r="C236" s="93">
        <v>494.1</v>
      </c>
      <c r="D236" s="93">
        <v>6</v>
      </c>
      <c r="E236" s="93" t="s">
        <v>205</v>
      </c>
      <c r="F236" s="93">
        <v>4</v>
      </c>
      <c r="G236" s="93">
        <v>2016</v>
      </c>
      <c r="H236" s="93">
        <v>7.1</v>
      </c>
      <c r="I236" s="93">
        <v>102.86</v>
      </c>
      <c r="J236" s="93">
        <v>12.5</v>
      </c>
      <c r="K236" s="93">
        <v>4.43</v>
      </c>
      <c r="L236" s="93">
        <v>0.46500000000000002</v>
      </c>
      <c r="M236" s="99">
        <v>7.6269999999999998</v>
      </c>
      <c r="N236" s="93">
        <v>4.0399999999999998E-2</v>
      </c>
      <c r="O236" s="94">
        <v>0.66500000000000004</v>
      </c>
      <c r="P236" s="100">
        <v>16.46039603960396</v>
      </c>
      <c r="Q236" s="93"/>
      <c r="R236" s="93"/>
      <c r="S236" s="93"/>
      <c r="T236" s="93"/>
    </row>
    <row r="237" spans="1:20" x14ac:dyDescent="0.2">
      <c r="A237" s="99">
        <v>438</v>
      </c>
      <c r="B237" s="93">
        <v>32</v>
      </c>
      <c r="C237" s="93">
        <v>494.1</v>
      </c>
      <c r="D237" s="93">
        <v>5</v>
      </c>
      <c r="E237" s="93" t="s">
        <v>122</v>
      </c>
      <c r="F237" s="93">
        <v>4</v>
      </c>
      <c r="G237" s="93">
        <v>2016</v>
      </c>
      <c r="H237" s="93">
        <v>4</v>
      </c>
      <c r="I237" s="93">
        <v>3.77</v>
      </c>
      <c r="J237" s="93">
        <v>7</v>
      </c>
      <c r="K237" s="93">
        <v>1.72</v>
      </c>
      <c r="L237" s="93">
        <v>5.5E-2</v>
      </c>
      <c r="M237" s="99">
        <v>0.247</v>
      </c>
      <c r="N237" s="93">
        <v>3.2000000000000002E-3</v>
      </c>
      <c r="O237" s="94">
        <v>1.7000000000000001E-2</v>
      </c>
      <c r="P237" s="100">
        <v>5.3125</v>
      </c>
      <c r="Q237" s="93"/>
      <c r="R237" s="93"/>
      <c r="S237" s="93"/>
      <c r="T237" s="93"/>
    </row>
    <row r="238" spans="1:20" x14ac:dyDescent="0.2">
      <c r="A238" s="99">
        <v>441</v>
      </c>
      <c r="B238" s="93">
        <v>32</v>
      </c>
      <c r="C238" s="93">
        <v>494.1</v>
      </c>
      <c r="D238" s="93">
        <v>5</v>
      </c>
      <c r="E238" s="93" t="s">
        <v>122</v>
      </c>
      <c r="F238" s="93">
        <v>5</v>
      </c>
      <c r="G238" s="93">
        <v>2016</v>
      </c>
      <c r="H238" s="93">
        <v>7.3</v>
      </c>
      <c r="I238" s="93">
        <v>85.7</v>
      </c>
      <c r="J238" s="93">
        <v>7.6</v>
      </c>
      <c r="K238" s="93">
        <v>4.87</v>
      </c>
      <c r="L238" s="93">
        <v>0.436</v>
      </c>
      <c r="M238" s="99">
        <v>6.173</v>
      </c>
      <c r="N238" s="93">
        <v>3.9100000000000003E-2</v>
      </c>
      <c r="O238" s="94">
        <v>0.51500000000000001</v>
      </c>
      <c r="P238" s="100">
        <v>13.171355498721226</v>
      </c>
      <c r="Q238" s="93"/>
      <c r="R238" s="93"/>
      <c r="S238" s="93"/>
      <c r="T238" s="93"/>
    </row>
    <row r="239" spans="1:20" x14ac:dyDescent="0.2">
      <c r="A239" s="99">
        <v>448</v>
      </c>
      <c r="B239" s="93">
        <v>32</v>
      </c>
      <c r="C239" s="93">
        <v>494.1</v>
      </c>
      <c r="D239" s="93">
        <v>6</v>
      </c>
      <c r="E239" s="93" t="s">
        <v>205</v>
      </c>
      <c r="F239" s="93">
        <v>5</v>
      </c>
      <c r="G239" s="93">
        <v>2016</v>
      </c>
      <c r="H239" s="93">
        <v>8.3000000000000007</v>
      </c>
      <c r="I239" s="93">
        <v>111.32</v>
      </c>
      <c r="J239" s="93">
        <v>10.7</v>
      </c>
      <c r="K239" s="93">
        <v>7.5</v>
      </c>
      <c r="L239" s="93">
        <v>0.73899999999999999</v>
      </c>
      <c r="M239" s="99">
        <v>9.3510000000000009</v>
      </c>
      <c r="N239" s="93">
        <v>6.9099999999999995E-2</v>
      </c>
      <c r="O239" s="94">
        <v>0.86799999999999999</v>
      </c>
      <c r="P239" s="100">
        <v>12.561505065123011</v>
      </c>
      <c r="Q239" s="93"/>
      <c r="R239" s="93"/>
      <c r="S239" s="93"/>
      <c r="T239" s="93"/>
    </row>
    <row r="240" spans="1:20" x14ac:dyDescent="0.2">
      <c r="A240" s="99">
        <v>449</v>
      </c>
      <c r="B240" s="93">
        <v>32</v>
      </c>
      <c r="C240" s="93">
        <v>494.1</v>
      </c>
      <c r="D240" s="93">
        <v>4</v>
      </c>
      <c r="E240" s="93" t="s">
        <v>121</v>
      </c>
      <c r="F240" s="93">
        <v>5</v>
      </c>
      <c r="G240" s="93">
        <v>2016</v>
      </c>
      <c r="H240" s="93">
        <v>4.5</v>
      </c>
      <c r="I240" s="93">
        <v>25.9</v>
      </c>
      <c r="J240" s="93">
        <v>8.4</v>
      </c>
      <c r="K240" s="93">
        <v>3.44</v>
      </c>
      <c r="L240" s="93">
        <v>0.184</v>
      </c>
      <c r="M240" s="99">
        <v>1.68</v>
      </c>
      <c r="N240" s="93">
        <v>1.21E-2</v>
      </c>
      <c r="O240" s="94">
        <v>0.14099999999999999</v>
      </c>
      <c r="P240" s="100">
        <v>11.652892561983471</v>
      </c>
      <c r="Q240" s="93"/>
      <c r="R240" s="93"/>
      <c r="S240" s="93"/>
      <c r="T240" s="93"/>
    </row>
    <row r="241" spans="1:20" x14ac:dyDescent="0.2">
      <c r="A241" s="99">
        <v>450</v>
      </c>
      <c r="B241" s="93">
        <v>32</v>
      </c>
      <c r="C241" s="93">
        <v>494.1</v>
      </c>
      <c r="D241" s="93">
        <v>3</v>
      </c>
      <c r="E241" s="93" t="s">
        <v>87</v>
      </c>
      <c r="F241" s="93">
        <v>5</v>
      </c>
      <c r="G241" s="93">
        <v>2016</v>
      </c>
      <c r="H241" s="93">
        <v>5.6</v>
      </c>
      <c r="I241" s="93">
        <v>41.41</v>
      </c>
      <c r="J241" s="93">
        <v>7.3</v>
      </c>
      <c r="K241" s="93">
        <v>3.28</v>
      </c>
      <c r="L241" s="93">
        <v>0.17100000000000001</v>
      </c>
      <c r="M241" s="99">
        <v>2.641</v>
      </c>
      <c r="N241" s="93">
        <v>1.7600000000000001E-2</v>
      </c>
      <c r="O241" s="94">
        <v>0.26</v>
      </c>
      <c r="P241" s="100">
        <v>14.772727272727272</v>
      </c>
      <c r="Q241" s="93"/>
      <c r="R241" s="93"/>
      <c r="S241" s="93"/>
      <c r="T241" s="93"/>
    </row>
    <row r="242" spans="1:20" x14ac:dyDescent="0.2">
      <c r="A242" s="99">
        <v>452</v>
      </c>
      <c r="B242" s="93">
        <v>32</v>
      </c>
      <c r="C242" s="93">
        <v>494.1</v>
      </c>
      <c r="D242" s="93">
        <v>6</v>
      </c>
      <c r="E242" s="93" t="s">
        <v>205</v>
      </c>
      <c r="F242" s="93">
        <v>6</v>
      </c>
      <c r="G242" s="93">
        <v>2016</v>
      </c>
      <c r="H242" s="93">
        <v>3.2</v>
      </c>
      <c r="I242" s="93">
        <v>6.37</v>
      </c>
      <c r="J242" s="93">
        <v>5</v>
      </c>
      <c r="K242" s="93">
        <v>1.62</v>
      </c>
      <c r="L242" s="93">
        <v>5.6000000000000001E-2</v>
      </c>
      <c r="M242" s="99">
        <v>0.36</v>
      </c>
      <c r="N242" s="93">
        <v>3.7000000000000002E-3</v>
      </c>
      <c r="O242" s="94">
        <v>0.03</v>
      </c>
      <c r="P242" s="100">
        <v>8.108108108108107</v>
      </c>
      <c r="Q242" s="93"/>
      <c r="R242" s="93"/>
      <c r="S242" s="93"/>
      <c r="T242" s="93"/>
    </row>
    <row r="243" spans="1:20" x14ac:dyDescent="0.2">
      <c r="A243" s="99">
        <v>453</v>
      </c>
      <c r="B243" s="93">
        <v>32</v>
      </c>
      <c r="C243" s="93">
        <v>494.1</v>
      </c>
      <c r="D243" s="93">
        <v>3</v>
      </c>
      <c r="E243" s="93" t="s">
        <v>87</v>
      </c>
      <c r="F243" s="93">
        <v>6</v>
      </c>
      <c r="G243" s="93">
        <v>2016</v>
      </c>
      <c r="H243" s="93"/>
      <c r="I243" s="93"/>
      <c r="J243" s="93"/>
      <c r="K243" s="93"/>
      <c r="L243" s="93"/>
      <c r="M243" s="99"/>
      <c r="N243" s="93"/>
      <c r="O243" s="94"/>
      <c r="P243" s="100"/>
      <c r="Q243" s="93"/>
      <c r="R243" s="93"/>
      <c r="S243" s="93"/>
      <c r="T243" s="93"/>
    </row>
    <row r="244" spans="1:20" x14ac:dyDescent="0.2">
      <c r="A244" s="99">
        <v>455</v>
      </c>
      <c r="B244" s="93">
        <v>32</v>
      </c>
      <c r="C244" s="93">
        <v>494.1</v>
      </c>
      <c r="D244" s="93">
        <v>5</v>
      </c>
      <c r="E244" s="93" t="s">
        <v>122</v>
      </c>
      <c r="F244" s="93">
        <v>6</v>
      </c>
      <c r="G244" s="93">
        <v>2016</v>
      </c>
      <c r="H244" s="93">
        <v>6</v>
      </c>
      <c r="I244" s="93">
        <v>58.7</v>
      </c>
      <c r="J244" s="93">
        <v>10.9</v>
      </c>
      <c r="K244" s="93">
        <v>3.13</v>
      </c>
      <c r="L244" s="93">
        <v>0.2</v>
      </c>
      <c r="M244" s="99">
        <v>3.91</v>
      </c>
      <c r="N244" s="93">
        <v>1.83E-2</v>
      </c>
      <c r="O244" s="94">
        <v>0.39376325088339259</v>
      </c>
      <c r="P244" s="100">
        <v>21.517117534611618</v>
      </c>
      <c r="Q244" s="93"/>
      <c r="R244" s="93"/>
      <c r="S244" s="93"/>
      <c r="T244" s="93"/>
    </row>
    <row r="245" spans="1:20" x14ac:dyDescent="0.2">
      <c r="A245" s="99">
        <v>458</v>
      </c>
      <c r="B245" s="93">
        <v>32</v>
      </c>
      <c r="C245" s="93">
        <v>494.1</v>
      </c>
      <c r="D245" s="93">
        <v>4</v>
      </c>
      <c r="E245" s="93" t="s">
        <v>121</v>
      </c>
      <c r="F245" s="93">
        <v>6</v>
      </c>
      <c r="G245" s="93">
        <v>2016</v>
      </c>
      <c r="H245" s="93">
        <v>3.6</v>
      </c>
      <c r="I245" s="93">
        <v>11.61</v>
      </c>
      <c r="J245" s="93">
        <v>7.2</v>
      </c>
      <c r="K245" s="93">
        <v>1.86</v>
      </c>
      <c r="L245" s="93">
        <v>6.7000000000000004E-2</v>
      </c>
      <c r="M245" s="99">
        <v>0.71199999999999997</v>
      </c>
      <c r="N245" s="93">
        <v>4.7000000000000002E-3</v>
      </c>
      <c r="O245" s="94">
        <v>6.7000000000000004E-2</v>
      </c>
      <c r="P245" s="100">
        <v>14.25531914893617</v>
      </c>
      <c r="Q245" s="93"/>
      <c r="R245" s="93"/>
      <c r="S245" s="93"/>
      <c r="T245" s="93"/>
    </row>
    <row r="246" spans="1:20" x14ac:dyDescent="0.2">
      <c r="A246" s="99">
        <v>462</v>
      </c>
      <c r="B246" s="93">
        <v>32</v>
      </c>
      <c r="C246" s="93">
        <v>494.1</v>
      </c>
      <c r="D246" s="93">
        <v>3</v>
      </c>
      <c r="E246" s="93" t="s">
        <v>87</v>
      </c>
      <c r="F246" s="93">
        <v>7</v>
      </c>
      <c r="G246" s="93">
        <v>2016</v>
      </c>
      <c r="H246" s="93">
        <v>7.4</v>
      </c>
      <c r="I246" s="93">
        <v>99.69</v>
      </c>
      <c r="J246" s="93">
        <v>13.1</v>
      </c>
      <c r="K246" s="93">
        <v>5.77</v>
      </c>
      <c r="L246" s="93">
        <v>0.46</v>
      </c>
      <c r="M246" s="99">
        <v>6.3339999999999996</v>
      </c>
      <c r="N246" s="93">
        <v>3.85E-2</v>
      </c>
      <c r="O246" s="94">
        <v>0.53600000000000003</v>
      </c>
      <c r="P246" s="100">
        <v>13.922077922077923</v>
      </c>
      <c r="Q246" s="93"/>
      <c r="R246" s="93"/>
      <c r="S246" s="93"/>
      <c r="T246" s="93"/>
    </row>
    <row r="247" spans="1:20" x14ac:dyDescent="0.2">
      <c r="A247" s="99">
        <v>468</v>
      </c>
      <c r="B247" s="93">
        <v>32</v>
      </c>
      <c r="C247" s="93">
        <v>494.1</v>
      </c>
      <c r="D247" s="93">
        <v>5</v>
      </c>
      <c r="E247" s="93" t="s">
        <v>122</v>
      </c>
      <c r="F247" s="93">
        <v>7</v>
      </c>
      <c r="G247" s="93">
        <v>2016</v>
      </c>
      <c r="H247" s="93">
        <v>6.5</v>
      </c>
      <c r="I247" s="93">
        <v>58.99</v>
      </c>
      <c r="J247" s="93">
        <v>13.4</v>
      </c>
      <c r="K247" s="93">
        <v>3.79</v>
      </c>
      <c r="L247" s="93">
        <v>0.34899999999999998</v>
      </c>
      <c r="M247" s="99">
        <v>3.903</v>
      </c>
      <c r="N247" s="93">
        <v>2.6800000000000001E-2</v>
      </c>
      <c r="O247" s="94">
        <v>0.36</v>
      </c>
      <c r="P247" s="100">
        <v>13.432835820895521</v>
      </c>
      <c r="Q247" s="93"/>
      <c r="R247" s="93"/>
      <c r="S247" s="93"/>
      <c r="T247" s="93"/>
    </row>
    <row r="248" spans="1:20" x14ac:dyDescent="0.2">
      <c r="A248" s="99">
        <v>469</v>
      </c>
      <c r="B248" s="93">
        <v>32</v>
      </c>
      <c r="C248" s="93">
        <v>494.1</v>
      </c>
      <c r="D248" s="93">
        <v>6</v>
      </c>
      <c r="E248" s="93" t="s">
        <v>205</v>
      </c>
      <c r="F248" s="93">
        <v>7</v>
      </c>
      <c r="G248" s="93">
        <v>2016</v>
      </c>
      <c r="H248" s="93">
        <v>9.5</v>
      </c>
      <c r="I248" s="93">
        <v>183.72</v>
      </c>
      <c r="J248" s="93">
        <v>12.7</v>
      </c>
      <c r="K248" s="93">
        <v>6.9</v>
      </c>
      <c r="L248" s="93">
        <v>1.135</v>
      </c>
      <c r="M248" s="99">
        <v>15.000999999999999</v>
      </c>
      <c r="N248" s="93">
        <v>9.8299999999999998E-2</v>
      </c>
      <c r="O248" s="94">
        <v>1.431</v>
      </c>
      <c r="P248" s="100">
        <v>14.557477110885047</v>
      </c>
      <c r="Q248" s="93"/>
      <c r="R248" s="93"/>
      <c r="S248" s="93"/>
      <c r="T248" s="93"/>
    </row>
    <row r="249" spans="1:20" x14ac:dyDescent="0.2">
      <c r="A249" s="99">
        <v>470</v>
      </c>
      <c r="B249" s="93">
        <v>32</v>
      </c>
      <c r="C249" s="93">
        <v>494.1</v>
      </c>
      <c r="D249" s="93">
        <v>4</v>
      </c>
      <c r="E249" s="93" t="s">
        <v>121</v>
      </c>
      <c r="F249" s="93">
        <v>7</v>
      </c>
      <c r="G249" s="93">
        <v>2016</v>
      </c>
      <c r="H249" s="93"/>
      <c r="I249" s="93"/>
      <c r="J249" s="93"/>
      <c r="K249" s="93"/>
      <c r="L249" s="93"/>
      <c r="M249" s="93"/>
      <c r="N249" s="93"/>
      <c r="O249" s="94"/>
      <c r="P249" s="100"/>
      <c r="Q249" s="93"/>
      <c r="R249" s="93"/>
      <c r="S249" s="93"/>
      <c r="T249" s="93"/>
    </row>
    <row r="250" spans="1:20" x14ac:dyDescent="0.2">
      <c r="A250" s="99">
        <v>473</v>
      </c>
      <c r="B250" s="93">
        <v>32</v>
      </c>
      <c r="C250" s="93">
        <v>494.1</v>
      </c>
      <c r="D250" s="93">
        <v>5</v>
      </c>
      <c r="E250" s="93" t="s">
        <v>122</v>
      </c>
      <c r="F250" s="93">
        <v>8</v>
      </c>
      <c r="G250" s="93">
        <v>2016</v>
      </c>
      <c r="H250" s="93">
        <v>7.5</v>
      </c>
      <c r="I250" s="93">
        <v>111.19</v>
      </c>
      <c r="J250" s="93">
        <v>11</v>
      </c>
      <c r="K250" s="93">
        <v>6.08</v>
      </c>
      <c r="L250" s="93">
        <v>0.69399999999999995</v>
      </c>
      <c r="M250" s="99">
        <v>7.0380000000000003</v>
      </c>
      <c r="N250" s="93">
        <v>6.0400000000000002E-2</v>
      </c>
      <c r="O250" s="94">
        <v>0.7403956611570246</v>
      </c>
      <c r="P250" s="100">
        <v>12.258206310546765</v>
      </c>
      <c r="Q250" s="93"/>
      <c r="R250" s="93"/>
      <c r="S250" s="93"/>
      <c r="T250" s="93"/>
    </row>
    <row r="251" spans="1:20" x14ac:dyDescent="0.2">
      <c r="A251" s="99">
        <v>474</v>
      </c>
      <c r="B251" s="93">
        <v>32</v>
      </c>
      <c r="C251" s="93">
        <v>494.1</v>
      </c>
      <c r="D251" s="93">
        <v>4</v>
      </c>
      <c r="E251" s="93" t="s">
        <v>121</v>
      </c>
      <c r="F251" s="93">
        <v>8</v>
      </c>
      <c r="G251" s="93">
        <v>2016</v>
      </c>
      <c r="H251" s="93">
        <v>5.4</v>
      </c>
      <c r="I251" s="93">
        <v>42.66</v>
      </c>
      <c r="J251" s="93">
        <v>6.5</v>
      </c>
      <c r="K251" s="93">
        <v>3.88</v>
      </c>
      <c r="L251" s="93">
        <v>0.219</v>
      </c>
      <c r="M251" s="99">
        <v>2.4489999999999998</v>
      </c>
      <c r="N251" s="93">
        <v>1.83E-2</v>
      </c>
      <c r="O251" s="94">
        <v>0.24069119226638014</v>
      </c>
      <c r="P251" s="100">
        <v>13.152524167561756</v>
      </c>
      <c r="Q251" s="93"/>
      <c r="R251" s="93"/>
      <c r="S251" s="93"/>
      <c r="T251" s="93"/>
    </row>
    <row r="252" spans="1:20" x14ac:dyDescent="0.2">
      <c r="A252" s="99">
        <v>478</v>
      </c>
      <c r="B252" s="93">
        <v>32</v>
      </c>
      <c r="C252" s="93">
        <v>494.1</v>
      </c>
      <c r="D252" s="93">
        <v>6</v>
      </c>
      <c r="E252" s="93" t="s">
        <v>205</v>
      </c>
      <c r="F252" s="93">
        <v>8</v>
      </c>
      <c r="G252" s="93">
        <v>2016</v>
      </c>
      <c r="H252" s="93">
        <v>9.3000000000000007</v>
      </c>
      <c r="I252" s="93">
        <v>83.05</v>
      </c>
      <c r="J252" s="93">
        <v>11.8</v>
      </c>
      <c r="K252" s="93">
        <v>4.25</v>
      </c>
      <c r="L252" s="93">
        <v>0.47199999999999998</v>
      </c>
      <c r="M252" s="99">
        <v>6.1319999999999997</v>
      </c>
      <c r="N252" s="93">
        <v>3.61E-2</v>
      </c>
      <c r="O252" s="94">
        <v>0.5901779713752342</v>
      </c>
      <c r="P252" s="100">
        <v>16.348420259701779</v>
      </c>
      <c r="Q252" s="93"/>
      <c r="R252" s="93"/>
      <c r="S252" s="93"/>
      <c r="T252" s="93"/>
    </row>
    <row r="253" spans="1:20" x14ac:dyDescent="0.2">
      <c r="A253" s="99">
        <v>479</v>
      </c>
      <c r="B253" s="93">
        <v>32</v>
      </c>
      <c r="C253" s="93">
        <v>494.1</v>
      </c>
      <c r="D253" s="93">
        <v>3</v>
      </c>
      <c r="E253" s="93" t="s">
        <v>87</v>
      </c>
      <c r="F253" s="93">
        <v>8</v>
      </c>
      <c r="G253" s="93">
        <v>2016</v>
      </c>
      <c r="H253" s="93">
        <v>5.3</v>
      </c>
      <c r="I253" s="93">
        <v>38.75</v>
      </c>
      <c r="J253" s="93">
        <v>7</v>
      </c>
      <c r="K253" s="93">
        <v>3.04</v>
      </c>
      <c r="L253" s="93">
        <v>0.13800000000000001</v>
      </c>
      <c r="M253" s="99">
        <v>2.165</v>
      </c>
      <c r="N253" s="93">
        <v>1.3899999999999999E-2</v>
      </c>
      <c r="O253" s="94">
        <v>0.22275270758122745</v>
      </c>
      <c r="P253" s="100">
        <v>16.025374646131471</v>
      </c>
      <c r="Q253" s="93"/>
      <c r="R253" s="93"/>
      <c r="S253" s="93"/>
      <c r="T253" s="93"/>
    </row>
    <row r="254" spans="1:20" x14ac:dyDescent="0.2">
      <c r="A254" s="99">
        <v>482</v>
      </c>
      <c r="B254" s="93">
        <v>32</v>
      </c>
      <c r="C254" s="93">
        <v>494.1</v>
      </c>
      <c r="D254" s="93">
        <v>4</v>
      </c>
      <c r="E254" s="93" t="s">
        <v>121</v>
      </c>
      <c r="F254" s="93">
        <v>9</v>
      </c>
      <c r="G254" s="93">
        <v>2016</v>
      </c>
      <c r="H254" s="93">
        <v>6.2</v>
      </c>
      <c r="I254" s="93">
        <v>77.290000000000006</v>
      </c>
      <c r="J254" s="93">
        <v>9.5</v>
      </c>
      <c r="K254" s="93">
        <v>3.98</v>
      </c>
      <c r="L254" s="93">
        <v>0.44800000000000001</v>
      </c>
      <c r="M254" s="99">
        <v>5.4160000000000004</v>
      </c>
      <c r="N254" s="93">
        <v>3.6700000000000003E-2</v>
      </c>
      <c r="O254" s="94">
        <v>0.51400000000000001</v>
      </c>
      <c r="P254" s="100">
        <v>14.005449591280653</v>
      </c>
      <c r="Q254" s="93"/>
      <c r="R254" s="93"/>
      <c r="S254" s="93"/>
      <c r="T254" s="93"/>
    </row>
    <row r="255" spans="1:20" x14ac:dyDescent="0.2">
      <c r="A255" s="99">
        <v>486</v>
      </c>
      <c r="B255" s="93">
        <v>32</v>
      </c>
      <c r="C255" s="93">
        <v>494.1</v>
      </c>
      <c r="D255" s="93">
        <v>3</v>
      </c>
      <c r="E255" s="93" t="s">
        <v>87</v>
      </c>
      <c r="F255" s="93">
        <v>9</v>
      </c>
      <c r="G255" s="93">
        <v>2016</v>
      </c>
      <c r="H255" s="93">
        <v>8</v>
      </c>
      <c r="I255" s="93">
        <v>146.5</v>
      </c>
      <c r="J255" s="93">
        <v>13</v>
      </c>
      <c r="K255" s="93">
        <v>6.77</v>
      </c>
      <c r="L255" s="93">
        <v>0.79</v>
      </c>
      <c r="M255" s="99">
        <v>11.069000000000001</v>
      </c>
      <c r="N255" s="93">
        <v>6.5799999999999997E-2</v>
      </c>
      <c r="O255" s="94">
        <v>0.95599999999999996</v>
      </c>
      <c r="P255" s="100">
        <v>14.52887537993921</v>
      </c>
      <c r="Q255" s="93"/>
      <c r="R255" s="93"/>
      <c r="S255" s="93"/>
      <c r="T255" s="93"/>
    </row>
    <row r="256" spans="1:20" x14ac:dyDescent="0.2">
      <c r="A256" s="99">
        <v>488</v>
      </c>
      <c r="B256" s="93">
        <v>32</v>
      </c>
      <c r="C256" s="93">
        <v>494.1</v>
      </c>
      <c r="D256" s="93">
        <v>5</v>
      </c>
      <c r="E256" s="93" t="s">
        <v>122</v>
      </c>
      <c r="F256" s="93">
        <v>9</v>
      </c>
      <c r="G256" s="93">
        <v>2016</v>
      </c>
      <c r="H256" s="93">
        <v>7.2</v>
      </c>
      <c r="I256" s="93">
        <v>80.14</v>
      </c>
      <c r="J256" s="93">
        <v>12</v>
      </c>
      <c r="K256" s="93">
        <v>4.75</v>
      </c>
      <c r="L256" s="93">
        <v>0.46700000000000003</v>
      </c>
      <c r="M256" s="99">
        <v>4.9939999999999998</v>
      </c>
      <c r="N256" s="93">
        <v>3.5900000000000001E-2</v>
      </c>
      <c r="O256" s="94">
        <v>0.43</v>
      </c>
      <c r="P256" s="100">
        <v>11.977715877437324</v>
      </c>
      <c r="Q256" s="93"/>
      <c r="R256" s="93"/>
      <c r="S256" s="93"/>
      <c r="T256" s="93"/>
    </row>
    <row r="257" spans="1:20" x14ac:dyDescent="0.2">
      <c r="A257" s="99">
        <v>490</v>
      </c>
      <c r="B257" s="93">
        <v>32</v>
      </c>
      <c r="C257" s="93">
        <v>494.1</v>
      </c>
      <c r="D257" s="93">
        <v>6</v>
      </c>
      <c r="E257" s="93" t="s">
        <v>205</v>
      </c>
      <c r="F257" s="93">
        <v>9</v>
      </c>
      <c r="G257" s="93">
        <v>2016</v>
      </c>
      <c r="H257" s="93">
        <v>8.4</v>
      </c>
      <c r="I257" s="93">
        <v>80</v>
      </c>
      <c r="J257" s="93">
        <v>12.5</v>
      </c>
      <c r="K257" s="93">
        <v>4.7</v>
      </c>
      <c r="L257" s="93">
        <v>0.41399999999999998</v>
      </c>
      <c r="M257" s="99">
        <v>5.7720000000000002</v>
      </c>
      <c r="N257" s="93">
        <v>3.5299999999999998E-2</v>
      </c>
      <c r="O257" s="94">
        <v>0.503</v>
      </c>
      <c r="P257" s="100">
        <v>14.249291784702551</v>
      </c>
      <c r="Q257" s="93"/>
      <c r="R257" s="93"/>
      <c r="S257" s="93"/>
      <c r="T257" s="93"/>
    </row>
    <row r="258" spans="1:20" x14ac:dyDescent="0.2">
      <c r="A258" s="99">
        <v>492</v>
      </c>
      <c r="B258" s="93">
        <v>32</v>
      </c>
      <c r="C258" s="93">
        <v>494.1</v>
      </c>
      <c r="D258" s="93">
        <v>6</v>
      </c>
      <c r="E258" s="93" t="s">
        <v>205</v>
      </c>
      <c r="F258" s="93">
        <v>10</v>
      </c>
      <c r="G258" s="93">
        <v>2016</v>
      </c>
      <c r="H258" s="93">
        <v>6.4</v>
      </c>
      <c r="I258" s="93">
        <v>28.06</v>
      </c>
      <c r="J258" s="93">
        <v>9.5</v>
      </c>
      <c r="K258" s="93">
        <v>3.45</v>
      </c>
      <c r="L258" s="93">
        <v>0.20100000000000001</v>
      </c>
      <c r="M258" s="99">
        <v>1.8979999999999999</v>
      </c>
      <c r="N258" s="93">
        <v>1.47E-2</v>
      </c>
      <c r="O258" s="94">
        <v>0.16</v>
      </c>
      <c r="P258" s="100">
        <v>10.8843537414966</v>
      </c>
      <c r="Q258" s="93"/>
      <c r="R258" s="93"/>
      <c r="S258" s="93"/>
      <c r="T258" s="93"/>
    </row>
    <row r="259" spans="1:20" x14ac:dyDescent="0.2">
      <c r="A259" s="99">
        <v>493</v>
      </c>
      <c r="B259" s="93">
        <v>32</v>
      </c>
      <c r="C259" s="93">
        <v>494.1</v>
      </c>
      <c r="D259" s="93">
        <v>4</v>
      </c>
      <c r="E259" s="93" t="s">
        <v>121</v>
      </c>
      <c r="F259" s="93">
        <v>10</v>
      </c>
      <c r="G259" s="93">
        <v>2016</v>
      </c>
      <c r="H259" s="93">
        <v>8</v>
      </c>
      <c r="I259" s="93">
        <v>117.59</v>
      </c>
      <c r="J259" s="93">
        <v>8.8000000000000007</v>
      </c>
      <c r="K259" s="93">
        <v>5.89</v>
      </c>
      <c r="L259" s="93">
        <v>0.68600000000000005</v>
      </c>
      <c r="M259" s="99">
        <v>8.3859999999999992</v>
      </c>
      <c r="N259" s="93">
        <v>5.6899999999999999E-2</v>
      </c>
      <c r="O259" s="94">
        <v>0.78700000000000003</v>
      </c>
      <c r="P259" s="100">
        <v>13.831282952548332</v>
      </c>
      <c r="Q259" s="93"/>
      <c r="R259" s="93"/>
      <c r="S259" s="93"/>
      <c r="T259" s="93"/>
    </row>
    <row r="260" spans="1:20" x14ac:dyDescent="0.2">
      <c r="A260" s="99">
        <v>494</v>
      </c>
      <c r="B260" s="93">
        <v>32</v>
      </c>
      <c r="C260" s="93">
        <v>494.1</v>
      </c>
      <c r="D260" s="93">
        <v>3</v>
      </c>
      <c r="E260" s="93" t="s">
        <v>87</v>
      </c>
      <c r="F260" s="93">
        <v>10</v>
      </c>
      <c r="G260" s="93">
        <v>2016</v>
      </c>
      <c r="H260" s="93">
        <v>5.6</v>
      </c>
      <c r="I260" s="93">
        <v>55.68</v>
      </c>
      <c r="J260" s="93">
        <v>10.199999999999999</v>
      </c>
      <c r="K260" s="93">
        <v>3.34</v>
      </c>
      <c r="L260" s="93">
        <v>0.26</v>
      </c>
      <c r="M260" s="99">
        <v>3.6619999999999999</v>
      </c>
      <c r="N260" s="93">
        <v>2.1000000000000001E-2</v>
      </c>
      <c r="O260" s="94">
        <v>0.314</v>
      </c>
      <c r="P260" s="100">
        <v>14.952380952380951</v>
      </c>
      <c r="Q260" s="93"/>
      <c r="R260" s="93"/>
      <c r="S260" s="93"/>
      <c r="T260" s="93"/>
    </row>
    <row r="261" spans="1:20" x14ac:dyDescent="0.2">
      <c r="A261" s="99">
        <v>500</v>
      </c>
      <c r="B261" s="93">
        <v>32</v>
      </c>
      <c r="C261" s="93">
        <v>494.1</v>
      </c>
      <c r="D261" s="93">
        <v>5</v>
      </c>
      <c r="E261" s="93" t="s">
        <v>122</v>
      </c>
      <c r="F261" s="93">
        <v>10</v>
      </c>
      <c r="G261" s="93">
        <v>2016</v>
      </c>
      <c r="H261" s="93">
        <v>6.2</v>
      </c>
      <c r="I261" s="93">
        <v>76.78</v>
      </c>
      <c r="J261" s="93">
        <v>10.1</v>
      </c>
      <c r="K261" s="93">
        <v>3.91</v>
      </c>
      <c r="L261" s="93">
        <v>0.39900000000000002</v>
      </c>
      <c r="M261" s="99">
        <v>4.758</v>
      </c>
      <c r="N261" s="93">
        <v>3.3399999999999999E-2</v>
      </c>
      <c r="O261" s="94">
        <v>0.44400000000000001</v>
      </c>
      <c r="P261" s="100">
        <v>13.293413173652695</v>
      </c>
      <c r="Q261" s="93"/>
      <c r="R261" s="93"/>
      <c r="S261" s="93"/>
      <c r="T261" s="93"/>
    </row>
    <row r="262" spans="1:20" x14ac:dyDescent="0.2">
      <c r="A262" s="99">
        <v>503</v>
      </c>
      <c r="B262" s="93">
        <v>32</v>
      </c>
      <c r="C262" s="93">
        <v>494.1</v>
      </c>
      <c r="D262" s="93">
        <v>3</v>
      </c>
      <c r="E262" s="93" t="s">
        <v>87</v>
      </c>
      <c r="F262" s="93">
        <v>11</v>
      </c>
      <c r="G262" s="93">
        <v>2016</v>
      </c>
      <c r="H262" s="93">
        <v>7.1</v>
      </c>
      <c r="I262" s="93">
        <v>96.1</v>
      </c>
      <c r="J262" s="93">
        <v>7.5</v>
      </c>
      <c r="K262" s="93">
        <v>6.33</v>
      </c>
      <c r="L262" s="93">
        <v>0.6</v>
      </c>
      <c r="M262" s="99">
        <v>6.9050000000000002</v>
      </c>
      <c r="N262" s="93">
        <v>5.1799999999999999E-2</v>
      </c>
      <c r="O262" s="94">
        <v>0.60299999999999998</v>
      </c>
      <c r="P262" s="100">
        <v>11.64092664092664</v>
      </c>
      <c r="Q262" s="93"/>
      <c r="R262" s="93"/>
      <c r="S262" s="93"/>
      <c r="T262" s="93"/>
    </row>
    <row r="263" spans="1:20" x14ac:dyDescent="0.2">
      <c r="A263" s="99">
        <v>504</v>
      </c>
      <c r="B263" s="93">
        <v>32</v>
      </c>
      <c r="C263" s="93">
        <v>494.1</v>
      </c>
      <c r="D263" s="93">
        <v>6</v>
      </c>
      <c r="E263" s="93" t="s">
        <v>205</v>
      </c>
      <c r="F263" s="93">
        <v>11</v>
      </c>
      <c r="G263" s="93">
        <v>2016</v>
      </c>
      <c r="H263" s="93"/>
      <c r="I263" s="93"/>
      <c r="J263" s="93"/>
      <c r="K263" s="93"/>
      <c r="L263" s="93"/>
      <c r="M263" s="93"/>
      <c r="N263" s="93"/>
      <c r="O263" s="94"/>
      <c r="P263" s="100"/>
      <c r="Q263" s="93"/>
      <c r="R263" s="93"/>
      <c r="S263" s="93"/>
      <c r="T263" s="93"/>
    </row>
    <row r="264" spans="1:20" x14ac:dyDescent="0.2">
      <c r="A264" s="99">
        <v>505</v>
      </c>
      <c r="B264" s="93">
        <v>32</v>
      </c>
      <c r="C264" s="93">
        <v>494.1</v>
      </c>
      <c r="D264" s="93">
        <v>4</v>
      </c>
      <c r="E264" s="93" t="s">
        <v>121</v>
      </c>
      <c r="F264" s="93">
        <v>11</v>
      </c>
      <c r="G264" s="93">
        <v>2016</v>
      </c>
      <c r="H264" s="93">
        <v>4.8</v>
      </c>
      <c r="I264" s="93">
        <v>34.479999999999997</v>
      </c>
      <c r="J264" s="93">
        <v>11.2</v>
      </c>
      <c r="K264" s="93">
        <v>2.84</v>
      </c>
      <c r="L264" s="93">
        <v>0.23699999999999999</v>
      </c>
      <c r="M264" s="99">
        <v>2.1379999999999999</v>
      </c>
      <c r="N264" s="93">
        <v>1.6899999999999998E-2</v>
      </c>
      <c r="O264" s="94">
        <v>0.193</v>
      </c>
      <c r="P264" s="100">
        <v>11.420118343195268</v>
      </c>
      <c r="Q264" s="93"/>
      <c r="R264" s="93"/>
      <c r="S264" s="93"/>
      <c r="T264" s="93"/>
    </row>
    <row r="265" spans="1:20" x14ac:dyDescent="0.2">
      <c r="A265" s="99">
        <v>509</v>
      </c>
      <c r="B265" s="93">
        <v>32</v>
      </c>
      <c r="C265" s="93">
        <v>494.1</v>
      </c>
      <c r="D265" s="93">
        <v>5</v>
      </c>
      <c r="E265" s="93" t="s">
        <v>122</v>
      </c>
      <c r="F265" s="93">
        <v>11</v>
      </c>
      <c r="G265" s="93">
        <v>2016</v>
      </c>
      <c r="H265" s="93">
        <v>6.5</v>
      </c>
      <c r="I265" s="93">
        <v>82.03</v>
      </c>
      <c r="J265" s="93">
        <v>6.2</v>
      </c>
      <c r="K265" s="93">
        <v>4.13</v>
      </c>
      <c r="L265" s="93">
        <v>0.34699999999999998</v>
      </c>
      <c r="M265" s="99">
        <v>5.2309999999999999</v>
      </c>
      <c r="N265" s="93">
        <v>3.2899999999999999E-2</v>
      </c>
      <c r="O265" s="94">
        <v>0.49199999999999999</v>
      </c>
      <c r="P265" s="100">
        <v>14.954407294832826</v>
      </c>
      <c r="Q265" s="93"/>
      <c r="R265" s="93"/>
      <c r="S265" s="93"/>
      <c r="T265" s="93"/>
    </row>
    <row r="266" spans="1:20" x14ac:dyDescent="0.2">
      <c r="A266" s="99">
        <v>511</v>
      </c>
      <c r="B266" s="93">
        <v>32</v>
      </c>
      <c r="C266" s="93">
        <v>494.1</v>
      </c>
      <c r="D266" s="93">
        <v>4</v>
      </c>
      <c r="E266" s="93" t="s">
        <v>121</v>
      </c>
      <c r="F266" s="93">
        <v>12</v>
      </c>
      <c r="G266" s="93">
        <v>2016</v>
      </c>
      <c r="H266" s="93">
        <v>7</v>
      </c>
      <c r="I266" s="93">
        <v>84.99</v>
      </c>
      <c r="J266" s="93">
        <v>13.2</v>
      </c>
      <c r="K266" s="93">
        <v>4.1500000000000004</v>
      </c>
      <c r="L266" s="93">
        <v>0.45100000000000001</v>
      </c>
      <c r="M266" s="99">
        <v>5.806</v>
      </c>
      <c r="N266" s="93">
        <v>0.04</v>
      </c>
      <c r="O266" s="94">
        <v>0.53300000000000003</v>
      </c>
      <c r="P266" s="100">
        <v>13.325000000000001</v>
      </c>
      <c r="Q266" s="93"/>
      <c r="R266" s="93"/>
      <c r="S266" s="93"/>
      <c r="T266" s="93"/>
    </row>
    <row r="267" spans="1:20" x14ac:dyDescent="0.2">
      <c r="A267" s="99">
        <v>512</v>
      </c>
      <c r="B267" s="93">
        <v>32</v>
      </c>
      <c r="C267" s="93">
        <v>494.1</v>
      </c>
      <c r="D267" s="93">
        <v>5</v>
      </c>
      <c r="E267" s="93" t="s">
        <v>122</v>
      </c>
      <c r="F267" s="93">
        <v>12</v>
      </c>
      <c r="G267" s="93">
        <v>2016</v>
      </c>
      <c r="H267" s="93">
        <v>7.4</v>
      </c>
      <c r="I267" s="93">
        <v>100.07</v>
      </c>
      <c r="J267" s="93">
        <v>10.7</v>
      </c>
      <c r="K267" s="93">
        <v>5.67</v>
      </c>
      <c r="L267" s="93">
        <v>0.51200000000000001</v>
      </c>
      <c r="M267" s="99">
        <v>6.6829999999999998</v>
      </c>
      <c r="N267" s="93">
        <v>4.2799999999999998E-2</v>
      </c>
      <c r="O267" s="94">
        <v>0.60499999999999998</v>
      </c>
      <c r="P267" s="100">
        <v>14.135514018691589</v>
      </c>
      <c r="Q267" s="93"/>
      <c r="R267" s="93"/>
      <c r="S267" s="93"/>
      <c r="T267" s="93"/>
    </row>
    <row r="268" spans="1:20" x14ac:dyDescent="0.2">
      <c r="A268" s="99">
        <v>514</v>
      </c>
      <c r="B268" s="93">
        <v>32</v>
      </c>
      <c r="C268" s="93">
        <v>494.1</v>
      </c>
      <c r="D268" s="93">
        <v>3</v>
      </c>
      <c r="E268" s="93" t="s">
        <v>87</v>
      </c>
      <c r="F268" s="93">
        <v>12</v>
      </c>
      <c r="G268" s="93">
        <v>2016</v>
      </c>
      <c r="H268" s="93">
        <v>7.5</v>
      </c>
      <c r="I268" s="93">
        <v>108.42</v>
      </c>
      <c r="J268" s="93">
        <v>6.7</v>
      </c>
      <c r="K268" s="93">
        <v>6.09</v>
      </c>
      <c r="L268" s="93">
        <v>0.57999999999999996</v>
      </c>
      <c r="M268" s="99">
        <v>8.0990000000000002</v>
      </c>
      <c r="N268" s="93">
        <v>4.9000000000000002E-2</v>
      </c>
      <c r="O268" s="94">
        <v>0.69199999999999995</v>
      </c>
      <c r="P268" s="100">
        <v>14.122448979591836</v>
      </c>
      <c r="Q268" s="93"/>
      <c r="R268" s="93"/>
      <c r="S268" s="93"/>
      <c r="T268" s="93"/>
    </row>
    <row r="269" spans="1:20" x14ac:dyDescent="0.2">
      <c r="A269" s="99">
        <v>518</v>
      </c>
      <c r="B269" s="93">
        <v>32</v>
      </c>
      <c r="C269" s="93">
        <v>494.1</v>
      </c>
      <c r="D269" s="93">
        <v>6</v>
      </c>
      <c r="E269" s="93" t="s">
        <v>205</v>
      </c>
      <c r="F269" s="93">
        <v>12</v>
      </c>
      <c r="G269" s="93">
        <v>2016</v>
      </c>
      <c r="H269" s="93">
        <v>8.4</v>
      </c>
      <c r="I269" s="93">
        <v>119.63</v>
      </c>
      <c r="J269" s="93">
        <v>12.4</v>
      </c>
      <c r="K269" s="93">
        <v>6.9</v>
      </c>
      <c r="L269" s="93">
        <v>0.88200000000000001</v>
      </c>
      <c r="M269" s="99">
        <v>9.5030000000000001</v>
      </c>
      <c r="N269" s="93">
        <v>8.2699999999999996E-2</v>
      </c>
      <c r="O269" s="94">
        <v>0.88600000000000001</v>
      </c>
      <c r="P269" s="100">
        <v>10.71342200725514</v>
      </c>
      <c r="Q269" s="93"/>
      <c r="R269" s="93"/>
      <c r="S269" s="93"/>
      <c r="T269" s="93"/>
    </row>
    <row r="270" spans="1:20" x14ac:dyDescent="0.2">
      <c r="A270" s="99">
        <v>522</v>
      </c>
      <c r="B270" s="93">
        <v>32</v>
      </c>
      <c r="C270" s="93">
        <v>494.1</v>
      </c>
      <c r="D270" s="93">
        <v>3</v>
      </c>
      <c r="E270" s="93" t="s">
        <v>87</v>
      </c>
      <c r="F270" s="93">
        <v>13</v>
      </c>
      <c r="G270" s="93">
        <v>2016</v>
      </c>
      <c r="H270" s="93">
        <v>6.2</v>
      </c>
      <c r="I270" s="93">
        <v>61.2</v>
      </c>
      <c r="J270" s="93">
        <v>9</v>
      </c>
      <c r="K270" s="93">
        <v>3.41</v>
      </c>
      <c r="L270" s="93">
        <v>0.23899999999999999</v>
      </c>
      <c r="M270" s="99">
        <v>4.3719999999999999</v>
      </c>
      <c r="N270" s="93">
        <v>2.3699999999999999E-2</v>
      </c>
      <c r="O270" s="94">
        <v>0.44646879665571815</v>
      </c>
      <c r="P270" s="100">
        <v>18.838345850452242</v>
      </c>
      <c r="Q270" s="93"/>
      <c r="R270" s="93"/>
      <c r="S270" s="93"/>
      <c r="T270" s="93"/>
    </row>
    <row r="271" spans="1:20" x14ac:dyDescent="0.2">
      <c r="A271" s="99">
        <v>524</v>
      </c>
      <c r="B271" s="93">
        <v>32</v>
      </c>
      <c r="C271" s="93">
        <v>494.1</v>
      </c>
      <c r="D271" s="93">
        <v>4</v>
      </c>
      <c r="E271" s="93" t="s">
        <v>121</v>
      </c>
      <c r="F271" s="93">
        <v>13</v>
      </c>
      <c r="G271" s="93">
        <v>2016</v>
      </c>
      <c r="H271" s="93">
        <v>6.4</v>
      </c>
      <c r="I271" s="93">
        <v>48.36</v>
      </c>
      <c r="J271" s="93">
        <v>11.8</v>
      </c>
      <c r="K271" s="93">
        <v>3.68</v>
      </c>
      <c r="L271" s="93">
        <v>0.247</v>
      </c>
      <c r="M271" s="99">
        <v>3.4689999999999999</v>
      </c>
      <c r="N271" s="93">
        <v>1.9E-2</v>
      </c>
      <c r="O271" s="94">
        <v>0.34200000000000003</v>
      </c>
      <c r="P271" s="100">
        <v>18.000000000000004</v>
      </c>
      <c r="Q271" s="93"/>
      <c r="R271" s="93"/>
      <c r="S271" s="93"/>
      <c r="T271" s="93"/>
    </row>
    <row r="272" spans="1:20" x14ac:dyDescent="0.2">
      <c r="A272" s="99">
        <v>527</v>
      </c>
      <c r="B272" s="93">
        <v>32</v>
      </c>
      <c r="C272" s="93">
        <v>494.1</v>
      </c>
      <c r="D272" s="93">
        <v>6</v>
      </c>
      <c r="E272" s="93" t="s">
        <v>205</v>
      </c>
      <c r="F272" s="93">
        <v>13</v>
      </c>
      <c r="G272" s="93">
        <v>2016</v>
      </c>
      <c r="H272" s="93">
        <v>4.4000000000000004</v>
      </c>
      <c r="I272" s="93">
        <v>25.88</v>
      </c>
      <c r="J272" s="93">
        <v>11.3</v>
      </c>
      <c r="K272" s="93">
        <v>2.4700000000000002</v>
      </c>
      <c r="L272" s="93">
        <v>0.14199999999999999</v>
      </c>
      <c r="M272" s="99">
        <v>1.6279999999999999</v>
      </c>
      <c r="N272" s="93">
        <v>1.1299999999999999E-2</v>
      </c>
      <c r="O272" s="94">
        <v>0.161</v>
      </c>
      <c r="P272" s="100">
        <v>14.24778761061947</v>
      </c>
      <c r="Q272" s="93"/>
      <c r="R272" s="93"/>
      <c r="S272" s="93"/>
      <c r="T272" s="93"/>
    </row>
    <row r="273" spans="1:20" x14ac:dyDescent="0.2">
      <c r="A273" s="99">
        <v>529</v>
      </c>
      <c r="B273" s="93">
        <v>32</v>
      </c>
      <c r="C273" s="93">
        <v>494.1</v>
      </c>
      <c r="D273" s="93">
        <v>5</v>
      </c>
      <c r="E273" s="93" t="s">
        <v>122</v>
      </c>
      <c r="F273" s="93">
        <v>13</v>
      </c>
      <c r="G273" s="93">
        <v>2016</v>
      </c>
      <c r="H273" s="93">
        <v>5.2</v>
      </c>
      <c r="I273" s="93">
        <v>16.62</v>
      </c>
      <c r="J273" s="93">
        <v>8.1999999999999993</v>
      </c>
      <c r="K273" s="93">
        <v>2.31</v>
      </c>
      <c r="L273" s="93">
        <v>0.1</v>
      </c>
      <c r="M273" s="99">
        <v>1.016</v>
      </c>
      <c r="N273" s="93">
        <v>8.2000000000000007E-3</v>
      </c>
      <c r="O273" s="94">
        <v>0.106</v>
      </c>
      <c r="P273" s="100">
        <v>12.926829268292682</v>
      </c>
      <c r="Q273" s="93"/>
      <c r="R273" s="93"/>
      <c r="S273" s="93"/>
      <c r="T273" s="93"/>
    </row>
    <row r="274" spans="1:20" x14ac:dyDescent="0.2">
      <c r="A274" s="99">
        <v>532</v>
      </c>
      <c r="B274" s="93">
        <v>32</v>
      </c>
      <c r="C274" s="93">
        <v>494.1</v>
      </c>
      <c r="D274" s="93">
        <v>4</v>
      </c>
      <c r="E274" s="93" t="s">
        <v>121</v>
      </c>
      <c r="F274" s="93">
        <v>14</v>
      </c>
      <c r="G274" s="93">
        <v>2016</v>
      </c>
      <c r="H274" s="93">
        <v>8.1999999999999993</v>
      </c>
      <c r="I274" s="93">
        <v>82.93</v>
      </c>
      <c r="J274" s="93">
        <v>12.8</v>
      </c>
      <c r="K274" s="93">
        <v>4.6399999999999997</v>
      </c>
      <c r="L274" s="93">
        <v>0.54600000000000004</v>
      </c>
      <c r="M274" s="99">
        <v>5.8339999999999996</v>
      </c>
      <c r="N274" s="93">
        <v>4.6100000000000002E-2</v>
      </c>
      <c r="O274" s="94">
        <v>0.59399999999999997</v>
      </c>
      <c r="P274" s="100">
        <v>12.885032537960953</v>
      </c>
      <c r="Q274" s="93"/>
      <c r="R274" s="93"/>
      <c r="S274" s="93"/>
      <c r="T274" s="93"/>
    </row>
    <row r="275" spans="1:20" x14ac:dyDescent="0.2">
      <c r="A275" s="99">
        <v>534</v>
      </c>
      <c r="B275" s="93">
        <v>32</v>
      </c>
      <c r="C275" s="93">
        <v>494.1</v>
      </c>
      <c r="D275" s="93">
        <v>3</v>
      </c>
      <c r="E275" s="93" t="s">
        <v>87</v>
      </c>
      <c r="F275" s="93">
        <v>14</v>
      </c>
      <c r="G275" s="93">
        <v>2016</v>
      </c>
      <c r="H275" s="93"/>
      <c r="I275" s="93"/>
      <c r="J275" s="93"/>
      <c r="K275" s="93"/>
      <c r="L275" s="93"/>
      <c r="M275" s="93"/>
      <c r="N275" s="93"/>
      <c r="O275" s="94"/>
      <c r="P275" s="100"/>
      <c r="Q275" s="93"/>
      <c r="R275" s="93"/>
      <c r="S275" s="93"/>
      <c r="T275" s="93"/>
    </row>
    <row r="276" spans="1:20" x14ac:dyDescent="0.2">
      <c r="A276" s="99">
        <v>536</v>
      </c>
      <c r="B276" s="93">
        <v>32</v>
      </c>
      <c r="C276" s="93">
        <v>494.1</v>
      </c>
      <c r="D276" s="93">
        <v>6</v>
      </c>
      <c r="E276" s="93" t="s">
        <v>205</v>
      </c>
      <c r="F276" s="93">
        <v>14</v>
      </c>
      <c r="G276" s="93">
        <v>2016</v>
      </c>
      <c r="H276" s="93">
        <v>5.6</v>
      </c>
      <c r="I276" s="93">
        <v>40.370000000000005</v>
      </c>
      <c r="J276" s="93">
        <v>7.3</v>
      </c>
      <c r="K276" s="93">
        <v>3.79</v>
      </c>
      <c r="L276" s="93">
        <v>0.23100000000000001</v>
      </c>
      <c r="M276" s="99">
        <v>2.4980000000000002</v>
      </c>
      <c r="N276" s="93">
        <v>1.77E-2</v>
      </c>
      <c r="O276" s="94">
        <v>0.2427861771058315</v>
      </c>
      <c r="P276" s="100">
        <v>13.716733169820989</v>
      </c>
      <c r="Q276" s="93"/>
      <c r="R276" s="93"/>
      <c r="S276" s="93"/>
      <c r="T276" s="93"/>
    </row>
    <row r="277" spans="1:20" x14ac:dyDescent="0.2">
      <c r="A277" s="99">
        <v>540</v>
      </c>
      <c r="B277" s="93">
        <v>32</v>
      </c>
      <c r="C277" s="93">
        <v>494.1</v>
      </c>
      <c r="D277" s="93">
        <v>5</v>
      </c>
      <c r="E277" s="93" t="s">
        <v>122</v>
      </c>
      <c r="F277" s="93">
        <v>14</v>
      </c>
      <c r="G277" s="93">
        <v>2016</v>
      </c>
      <c r="H277" s="93">
        <v>7</v>
      </c>
      <c r="I277" s="93">
        <v>65.58</v>
      </c>
      <c r="J277" s="93">
        <v>11.2</v>
      </c>
      <c r="K277" s="93">
        <v>3.1</v>
      </c>
      <c r="L277" s="93">
        <v>0.33500000000000002</v>
      </c>
      <c r="M277" s="99">
        <v>4.665</v>
      </c>
      <c r="N277" s="93">
        <v>2.6700000000000002E-2</v>
      </c>
      <c r="O277" s="94">
        <v>0.44800000000000001</v>
      </c>
      <c r="P277" s="100">
        <v>16.779026217228463</v>
      </c>
      <c r="Q277" s="93"/>
      <c r="R277" s="93"/>
      <c r="S277" s="93"/>
      <c r="T277" s="93"/>
    </row>
    <row r="278" spans="1:20" x14ac:dyDescent="0.2">
      <c r="A278" s="99">
        <v>543</v>
      </c>
      <c r="B278" s="93">
        <v>32</v>
      </c>
      <c r="C278" s="93">
        <v>494.1</v>
      </c>
      <c r="D278" s="93">
        <v>5</v>
      </c>
      <c r="E278" s="93" t="s">
        <v>122</v>
      </c>
      <c r="F278" s="93">
        <v>15</v>
      </c>
      <c r="G278" s="93">
        <v>2016</v>
      </c>
      <c r="H278" s="93">
        <v>7.4</v>
      </c>
      <c r="I278" s="93">
        <v>103.71</v>
      </c>
      <c r="J278" s="93">
        <v>16</v>
      </c>
      <c r="K278" s="93">
        <v>3.76</v>
      </c>
      <c r="L278" s="93">
        <v>0.435</v>
      </c>
      <c r="M278" s="99">
        <v>6.9169999999999998</v>
      </c>
      <c r="N278" s="93">
        <v>4.2200000000000001E-2</v>
      </c>
      <c r="O278" s="94">
        <v>0.72267164179104437</v>
      </c>
      <c r="P278" s="100">
        <v>17.12492042158873</v>
      </c>
      <c r="Q278" s="93"/>
      <c r="R278" s="93"/>
      <c r="S278" s="93"/>
      <c r="T278" s="93"/>
    </row>
    <row r="279" spans="1:20" x14ac:dyDescent="0.2">
      <c r="A279" s="99">
        <v>545</v>
      </c>
      <c r="B279" s="93">
        <v>32</v>
      </c>
      <c r="C279" s="93">
        <v>494.1</v>
      </c>
      <c r="D279" s="93">
        <v>4</v>
      </c>
      <c r="E279" s="93" t="s">
        <v>121</v>
      </c>
      <c r="F279" s="93">
        <v>15</v>
      </c>
      <c r="G279" s="93">
        <v>2016</v>
      </c>
      <c r="H279" s="93">
        <v>5</v>
      </c>
      <c r="I279" s="93">
        <v>30.64</v>
      </c>
      <c r="J279" s="93">
        <v>8.5</v>
      </c>
      <c r="K279" s="93">
        <v>2.91</v>
      </c>
      <c r="L279" s="93">
        <v>0.17299999999999999</v>
      </c>
      <c r="M279" s="99">
        <v>1.927</v>
      </c>
      <c r="N279" s="93">
        <v>1.44E-2</v>
      </c>
      <c r="O279" s="94">
        <v>0.2005048882681566</v>
      </c>
      <c r="P279" s="100">
        <v>13.923950574177542</v>
      </c>
      <c r="Q279" s="93"/>
      <c r="R279" s="93"/>
      <c r="S279" s="93"/>
      <c r="T279" s="93"/>
    </row>
    <row r="280" spans="1:20" x14ac:dyDescent="0.2">
      <c r="A280" s="99">
        <v>548</v>
      </c>
      <c r="B280" s="93">
        <v>32</v>
      </c>
      <c r="C280" s="93">
        <v>494.1</v>
      </c>
      <c r="D280" s="93">
        <v>6</v>
      </c>
      <c r="E280" s="93" t="s">
        <v>205</v>
      </c>
      <c r="F280" s="93">
        <v>15</v>
      </c>
      <c r="G280" s="93">
        <v>2016</v>
      </c>
      <c r="H280" s="93"/>
      <c r="I280" s="93"/>
      <c r="J280" s="93"/>
      <c r="K280" s="93"/>
      <c r="L280" s="93"/>
      <c r="M280" s="99"/>
      <c r="N280" s="93"/>
      <c r="O280" s="94"/>
      <c r="P280" s="100"/>
      <c r="Q280" s="93"/>
      <c r="R280" s="93"/>
      <c r="S280" s="93"/>
      <c r="T280" s="93"/>
    </row>
    <row r="281" spans="1:20" x14ac:dyDescent="0.2">
      <c r="A281" s="99">
        <v>549</v>
      </c>
      <c r="B281" s="93">
        <v>32</v>
      </c>
      <c r="C281" s="93">
        <v>494.1</v>
      </c>
      <c r="D281" s="93">
        <v>3</v>
      </c>
      <c r="E281" s="93" t="s">
        <v>87</v>
      </c>
      <c r="F281" s="93">
        <v>15</v>
      </c>
      <c r="G281" s="93">
        <v>2016</v>
      </c>
      <c r="H281" s="93"/>
      <c r="I281" s="93"/>
      <c r="J281" s="93"/>
      <c r="K281" s="93"/>
      <c r="L281" s="93"/>
      <c r="M281" s="99"/>
      <c r="N281" s="93"/>
      <c r="O281" s="94"/>
      <c r="P281" s="100"/>
      <c r="Q281" s="93"/>
      <c r="R281" s="93"/>
      <c r="S281" s="93"/>
      <c r="T281" s="93"/>
    </row>
    <row r="282" spans="1:20" x14ac:dyDescent="0.2">
      <c r="A282" s="99">
        <v>407</v>
      </c>
      <c r="B282" s="93">
        <v>50</v>
      </c>
      <c r="C282" s="93">
        <v>803.65</v>
      </c>
      <c r="D282" s="93">
        <v>7</v>
      </c>
      <c r="E282" s="93" t="s">
        <v>87</v>
      </c>
      <c r="F282" s="93">
        <v>1</v>
      </c>
      <c r="G282" s="93">
        <v>2016</v>
      </c>
      <c r="H282" s="93">
        <v>15</v>
      </c>
      <c r="I282" s="93">
        <v>914.37</v>
      </c>
      <c r="J282" s="93">
        <v>19</v>
      </c>
      <c r="K282" s="93">
        <v>24.7</v>
      </c>
      <c r="L282" s="93">
        <v>18.920000000000002</v>
      </c>
      <c r="M282" s="99">
        <v>99.13</v>
      </c>
      <c r="N282" s="93">
        <v>2.6619999999999999</v>
      </c>
      <c r="O282" s="94">
        <v>11.237277797223186</v>
      </c>
      <c r="P282" s="100">
        <v>4.2213665654482293</v>
      </c>
      <c r="Q282" s="93"/>
      <c r="R282" s="93"/>
      <c r="S282" s="93"/>
      <c r="T282" s="93"/>
    </row>
    <row r="283" spans="1:20" x14ac:dyDescent="0.2">
      <c r="A283" s="99">
        <v>408</v>
      </c>
      <c r="B283" s="93">
        <v>50</v>
      </c>
      <c r="C283" s="93">
        <v>803.65</v>
      </c>
      <c r="D283" s="93">
        <v>8</v>
      </c>
      <c r="E283" s="93" t="s">
        <v>205</v>
      </c>
      <c r="F283" s="93">
        <v>1</v>
      </c>
      <c r="G283" s="93">
        <v>2016</v>
      </c>
      <c r="H283" s="93">
        <v>16</v>
      </c>
      <c r="I283" s="93">
        <v>1314.9299999999998</v>
      </c>
      <c r="J283" s="93">
        <v>18</v>
      </c>
      <c r="K283" s="93">
        <v>34.01</v>
      </c>
      <c r="L283" s="93">
        <v>36.89</v>
      </c>
      <c r="M283" s="99">
        <v>159.5</v>
      </c>
      <c r="N283" s="93">
        <v>4.8259999999999996</v>
      </c>
      <c r="O283" s="94">
        <v>16.580475339528249</v>
      </c>
      <c r="P283" s="100">
        <v>3.4356558929814027</v>
      </c>
      <c r="Q283" s="93"/>
      <c r="R283" s="93"/>
      <c r="S283" s="93"/>
      <c r="T283" s="93"/>
    </row>
    <row r="284" spans="1:20" x14ac:dyDescent="0.2">
      <c r="A284" s="99">
        <v>411</v>
      </c>
      <c r="B284" s="93">
        <v>50</v>
      </c>
      <c r="C284" s="93">
        <v>803.65</v>
      </c>
      <c r="D284" s="93">
        <v>8</v>
      </c>
      <c r="E284" s="93" t="s">
        <v>205</v>
      </c>
      <c r="F284" s="93">
        <v>2</v>
      </c>
      <c r="G284" s="93">
        <v>2016</v>
      </c>
      <c r="H284" s="93">
        <v>17.3</v>
      </c>
      <c r="I284" s="93">
        <v>1085.8399999999999</v>
      </c>
      <c r="J284" s="93">
        <v>25</v>
      </c>
      <c r="K284" s="93">
        <v>32.18</v>
      </c>
      <c r="L284" s="93">
        <v>33.42</v>
      </c>
      <c r="M284" s="99">
        <v>123.76</v>
      </c>
      <c r="N284" s="93">
        <v>3.9319999999999999</v>
      </c>
      <c r="O284" s="94">
        <v>11.808</v>
      </c>
      <c r="P284" s="100">
        <v>3.0030518819938963</v>
      </c>
      <c r="Q284" s="93"/>
      <c r="R284" s="93"/>
      <c r="S284" s="93"/>
      <c r="T284" s="93"/>
    </row>
    <row r="285" spans="1:20" x14ac:dyDescent="0.2">
      <c r="A285" s="99">
        <v>418</v>
      </c>
      <c r="B285" s="93">
        <v>50</v>
      </c>
      <c r="C285" s="93">
        <v>803.65</v>
      </c>
      <c r="D285" s="93">
        <v>7</v>
      </c>
      <c r="E285" s="93" t="s">
        <v>87</v>
      </c>
      <c r="F285" s="93">
        <v>2</v>
      </c>
      <c r="G285" s="93">
        <v>2016</v>
      </c>
      <c r="H285" s="93">
        <v>16.2</v>
      </c>
      <c r="I285" s="99">
        <v>1077.51</v>
      </c>
      <c r="J285" s="93">
        <v>24</v>
      </c>
      <c r="K285" s="93">
        <v>29.69</v>
      </c>
      <c r="L285" s="93">
        <v>28.09</v>
      </c>
      <c r="M285" s="99">
        <v>121.78</v>
      </c>
      <c r="N285" s="93">
        <v>3.2469999999999999</v>
      </c>
      <c r="O285" s="94">
        <v>11.766</v>
      </c>
      <c r="P285" s="100">
        <v>3.6236526024022178</v>
      </c>
      <c r="Q285" s="93"/>
      <c r="R285" s="93"/>
      <c r="S285" s="93"/>
      <c r="T285" s="93"/>
    </row>
    <row r="286" spans="1:20" x14ac:dyDescent="0.2">
      <c r="A286" s="99">
        <v>429</v>
      </c>
      <c r="B286" s="93">
        <v>50</v>
      </c>
      <c r="C286" s="93">
        <v>803.65</v>
      </c>
      <c r="D286" s="93">
        <v>8</v>
      </c>
      <c r="E286" s="93" t="s">
        <v>205</v>
      </c>
      <c r="F286" s="93">
        <v>3</v>
      </c>
      <c r="G286" s="93">
        <v>2016</v>
      </c>
      <c r="H286" s="93">
        <v>15.8</v>
      </c>
      <c r="I286" s="93">
        <v>1060.46</v>
      </c>
      <c r="J286" s="93">
        <v>16</v>
      </c>
      <c r="K286" s="93">
        <v>31.29</v>
      </c>
      <c r="L286" s="93">
        <v>36.130000000000003</v>
      </c>
      <c r="M286" s="99">
        <v>115.55</v>
      </c>
      <c r="N286" s="93">
        <v>4.476</v>
      </c>
      <c r="O286" s="94">
        <v>12.193</v>
      </c>
      <c r="P286" s="100">
        <v>2.7240840035746201</v>
      </c>
      <c r="Q286" s="93"/>
      <c r="R286" s="93"/>
      <c r="S286" s="93"/>
      <c r="T286" s="93"/>
    </row>
    <row r="287" spans="1:20" x14ac:dyDescent="0.2">
      <c r="A287" s="99">
        <v>430</v>
      </c>
      <c r="B287" s="93">
        <v>50</v>
      </c>
      <c r="C287" s="93">
        <v>803.65</v>
      </c>
      <c r="D287" s="93">
        <v>7</v>
      </c>
      <c r="E287" s="93" t="s">
        <v>87</v>
      </c>
      <c r="F287" s="93">
        <v>3</v>
      </c>
      <c r="G287" s="93">
        <v>2016</v>
      </c>
      <c r="H287" s="93">
        <v>15.2</v>
      </c>
      <c r="I287" s="93">
        <v>1154.5999999999999</v>
      </c>
      <c r="J287" s="93">
        <v>10</v>
      </c>
      <c r="K287" s="93">
        <v>25.38</v>
      </c>
      <c r="L287" s="93">
        <v>22.54</v>
      </c>
      <c r="M287" s="99">
        <v>116.13</v>
      </c>
      <c r="N287" s="93">
        <v>2.5289999999999999</v>
      </c>
      <c r="O287" s="94">
        <v>12.147</v>
      </c>
      <c r="P287" s="100">
        <v>4.803084223013049</v>
      </c>
      <c r="Q287" s="93"/>
      <c r="R287" s="93"/>
      <c r="S287" s="93"/>
      <c r="T287" s="93"/>
    </row>
    <row r="288" spans="1:20" x14ac:dyDescent="0.2">
      <c r="A288" s="99">
        <v>431</v>
      </c>
      <c r="B288" s="93">
        <v>50</v>
      </c>
      <c r="C288" s="93">
        <v>803.65</v>
      </c>
      <c r="D288" s="93">
        <v>8</v>
      </c>
      <c r="E288" s="93" t="s">
        <v>205</v>
      </c>
      <c r="F288" s="93">
        <v>4</v>
      </c>
      <c r="G288" s="93">
        <v>2016</v>
      </c>
      <c r="H288" s="93">
        <v>18.8</v>
      </c>
      <c r="I288" s="93">
        <v>1228.3400000000001</v>
      </c>
      <c r="J288" s="93">
        <v>14.5</v>
      </c>
      <c r="K288" s="93">
        <v>33.28</v>
      </c>
      <c r="L288" s="93">
        <v>35.340000000000003</v>
      </c>
      <c r="M288" s="99">
        <v>145.66</v>
      </c>
      <c r="N288" s="93">
        <v>4.68</v>
      </c>
      <c r="O288" s="94">
        <v>16.117971317014565</v>
      </c>
      <c r="P288" s="100">
        <v>3.4440109651740527</v>
      </c>
      <c r="Q288" s="93"/>
      <c r="R288" s="93"/>
      <c r="S288" s="93"/>
      <c r="T288" s="93"/>
    </row>
    <row r="289" spans="1:20" x14ac:dyDescent="0.2">
      <c r="A289" s="99">
        <v>439</v>
      </c>
      <c r="B289" s="93">
        <v>50</v>
      </c>
      <c r="C289" s="93">
        <v>803.65</v>
      </c>
      <c r="D289" s="93">
        <v>7</v>
      </c>
      <c r="E289" s="93" t="s">
        <v>87</v>
      </c>
      <c r="F289" s="93">
        <v>4</v>
      </c>
      <c r="G289" s="93">
        <v>2016</v>
      </c>
      <c r="H289" s="93">
        <v>16.7</v>
      </c>
      <c r="I289" s="93">
        <v>1464.9</v>
      </c>
      <c r="J289" s="93">
        <v>26</v>
      </c>
      <c r="K289" s="93">
        <v>37.78</v>
      </c>
      <c r="L289" s="93">
        <v>47.34</v>
      </c>
      <c r="M289" s="99">
        <v>174.11</v>
      </c>
      <c r="N289" s="93">
        <v>6.7610000000000001</v>
      </c>
      <c r="O289" s="94">
        <v>19.94992325436408</v>
      </c>
      <c r="P289" s="100">
        <v>2.9507355797018309</v>
      </c>
      <c r="Q289" s="93"/>
      <c r="R289" s="93"/>
      <c r="S289" s="93"/>
      <c r="T289" s="93"/>
    </row>
    <row r="290" spans="1:20" x14ac:dyDescent="0.2">
      <c r="A290" s="99">
        <v>445</v>
      </c>
      <c r="B290" s="93">
        <v>50</v>
      </c>
      <c r="C290" s="93">
        <v>803.65</v>
      </c>
      <c r="D290" s="93">
        <v>7</v>
      </c>
      <c r="E290" s="93" t="s">
        <v>87</v>
      </c>
      <c r="F290" s="93">
        <v>5</v>
      </c>
      <c r="G290" s="93">
        <v>2016</v>
      </c>
      <c r="H290" s="93">
        <v>11.3</v>
      </c>
      <c r="I290" s="93">
        <v>480.29</v>
      </c>
      <c r="J290" s="93">
        <v>12</v>
      </c>
      <c r="K290" s="93">
        <v>16.739999999999998</v>
      </c>
      <c r="L290" s="93">
        <v>7.28</v>
      </c>
      <c r="M290" s="99">
        <v>39.840000000000003</v>
      </c>
      <c r="N290" s="93">
        <v>0.91300000000000003</v>
      </c>
      <c r="O290" s="94">
        <v>4.2169999999999996</v>
      </c>
      <c r="P290" s="100">
        <v>4.618838992332968</v>
      </c>
      <c r="Q290" s="93"/>
      <c r="R290" s="93"/>
      <c r="S290" s="93"/>
      <c r="T290" s="93"/>
    </row>
    <row r="291" spans="1:20" x14ac:dyDescent="0.2">
      <c r="A291" s="99">
        <v>446</v>
      </c>
      <c r="B291" s="93">
        <v>50</v>
      </c>
      <c r="C291" s="93">
        <v>803.65</v>
      </c>
      <c r="D291" s="93">
        <v>8</v>
      </c>
      <c r="E291" s="93" t="s">
        <v>205</v>
      </c>
      <c r="F291" s="93">
        <v>5</v>
      </c>
      <c r="G291" s="93">
        <v>2016</v>
      </c>
      <c r="H291" s="93">
        <v>19.3</v>
      </c>
      <c r="I291" s="93">
        <v>1161.02</v>
      </c>
      <c r="J291" s="93">
        <v>34</v>
      </c>
      <c r="K291" s="93">
        <v>35.409999999999997</v>
      </c>
      <c r="L291" s="93">
        <v>37.31</v>
      </c>
      <c r="M291" s="99">
        <v>116.78</v>
      </c>
      <c r="N291" s="93">
        <v>5.0039999999999996</v>
      </c>
      <c r="O291" s="94">
        <v>14.101000000000001</v>
      </c>
      <c r="P291" s="100">
        <v>2.8179456434852121</v>
      </c>
      <c r="Q291" s="93"/>
      <c r="R291" s="93"/>
      <c r="S291" s="93"/>
      <c r="T291" s="93"/>
    </row>
    <row r="292" spans="1:20" x14ac:dyDescent="0.2">
      <c r="A292" s="99">
        <v>451</v>
      </c>
      <c r="B292" s="93">
        <v>50</v>
      </c>
      <c r="C292" s="93">
        <v>803.65</v>
      </c>
      <c r="D292" s="93">
        <v>8</v>
      </c>
      <c r="E292" s="93" t="s">
        <v>205</v>
      </c>
      <c r="F292" s="93">
        <v>6</v>
      </c>
      <c r="G292" s="93">
        <v>2016</v>
      </c>
      <c r="H292" s="93"/>
      <c r="I292" s="93"/>
      <c r="J292" s="93"/>
      <c r="K292" s="93"/>
      <c r="L292" s="93"/>
      <c r="M292" s="93"/>
      <c r="N292" s="93"/>
      <c r="O292" s="94"/>
      <c r="P292" s="100"/>
      <c r="Q292" s="93"/>
      <c r="R292" s="93"/>
      <c r="S292" s="93"/>
      <c r="T292" s="93"/>
    </row>
    <row r="293" spans="1:20" x14ac:dyDescent="0.2">
      <c r="A293" s="99">
        <v>459</v>
      </c>
      <c r="B293" s="93">
        <v>50</v>
      </c>
      <c r="C293" s="93">
        <v>803.65</v>
      </c>
      <c r="D293" s="93">
        <v>7</v>
      </c>
      <c r="E293" s="93" t="s">
        <v>87</v>
      </c>
      <c r="F293" s="93">
        <v>6</v>
      </c>
      <c r="G293" s="93">
        <v>2016</v>
      </c>
      <c r="H293" s="93">
        <v>10.7</v>
      </c>
      <c r="I293" s="93">
        <v>347.46</v>
      </c>
      <c r="J293" s="93">
        <v>5</v>
      </c>
      <c r="K293" s="93">
        <v>13</v>
      </c>
      <c r="L293" s="93">
        <v>2.77</v>
      </c>
      <c r="M293" s="99">
        <v>92.63</v>
      </c>
      <c r="N293" s="93">
        <v>0.33500000000000002</v>
      </c>
      <c r="O293" s="94">
        <v>3.0089999999999999</v>
      </c>
      <c r="P293" s="100">
        <v>8.982089552238806</v>
      </c>
      <c r="Q293" s="93"/>
      <c r="R293" s="93"/>
      <c r="S293" s="93"/>
      <c r="T293" s="93"/>
    </row>
    <row r="294" spans="1:20" x14ac:dyDescent="0.2">
      <c r="A294" s="99">
        <v>464</v>
      </c>
      <c r="B294" s="93">
        <v>50</v>
      </c>
      <c r="C294" s="93">
        <v>803.65</v>
      </c>
      <c r="D294" s="93">
        <v>7</v>
      </c>
      <c r="E294" s="93" t="s">
        <v>87</v>
      </c>
      <c r="F294" s="93">
        <v>7</v>
      </c>
      <c r="G294" s="93">
        <v>2016</v>
      </c>
      <c r="H294" s="93"/>
      <c r="I294" s="93"/>
      <c r="J294" s="93"/>
      <c r="K294" s="93"/>
      <c r="L294" s="93"/>
      <c r="M294" s="93"/>
      <c r="N294" s="93"/>
      <c r="O294" s="94"/>
      <c r="P294" s="100"/>
      <c r="Q294" s="93"/>
      <c r="R294" s="93"/>
      <c r="S294" s="93"/>
      <c r="T294" s="93"/>
    </row>
    <row r="295" spans="1:20" x14ac:dyDescent="0.2">
      <c r="A295" s="99">
        <v>467</v>
      </c>
      <c r="B295" s="93">
        <v>50</v>
      </c>
      <c r="C295" s="93">
        <v>803.65</v>
      </c>
      <c r="D295" s="93">
        <v>8</v>
      </c>
      <c r="E295" s="93" t="s">
        <v>205</v>
      </c>
      <c r="F295" s="93">
        <v>7</v>
      </c>
      <c r="G295" s="93">
        <v>2016</v>
      </c>
      <c r="H295" s="93">
        <v>14.8</v>
      </c>
      <c r="I295" s="93">
        <v>230.58</v>
      </c>
      <c r="J295" s="93">
        <v>12</v>
      </c>
      <c r="K295" s="93">
        <v>14.18</v>
      </c>
      <c r="L295" s="93">
        <v>3.51</v>
      </c>
      <c r="M295" s="99">
        <v>22.68</v>
      </c>
      <c r="N295" s="93">
        <v>0.32200000000000001</v>
      </c>
      <c r="O295" s="94">
        <v>2.1160000000000001</v>
      </c>
      <c r="P295" s="100">
        <v>6.5714285714285712</v>
      </c>
      <c r="Q295" s="93"/>
      <c r="R295" s="93"/>
      <c r="S295" s="93"/>
      <c r="T295" s="93"/>
    </row>
    <row r="296" spans="1:20" x14ac:dyDescent="0.2">
      <c r="A296" s="99">
        <v>475</v>
      </c>
      <c r="B296" s="93">
        <v>50</v>
      </c>
      <c r="C296" s="93">
        <v>803.65</v>
      </c>
      <c r="D296" s="93">
        <v>7</v>
      </c>
      <c r="E296" s="93" t="s">
        <v>87</v>
      </c>
      <c r="F296" s="93">
        <v>8</v>
      </c>
      <c r="G296" s="93">
        <v>2016</v>
      </c>
      <c r="H296" s="93">
        <v>14</v>
      </c>
      <c r="I296" s="93">
        <v>502.8</v>
      </c>
      <c r="J296" s="93">
        <v>10</v>
      </c>
      <c r="K296" s="93">
        <v>23.75</v>
      </c>
      <c r="L296" s="93">
        <v>13.74</v>
      </c>
      <c r="M296" s="99">
        <v>50.87</v>
      </c>
      <c r="N296" s="93">
        <v>1.8140000000000001</v>
      </c>
      <c r="O296" s="94">
        <v>5.2218870186765045</v>
      </c>
      <c r="P296" s="100">
        <v>2.8786587754556252</v>
      </c>
      <c r="Q296" s="93"/>
      <c r="R296" s="93"/>
      <c r="S296" s="93"/>
      <c r="T296" s="93"/>
    </row>
    <row r="297" spans="1:20" x14ac:dyDescent="0.2">
      <c r="A297" s="99">
        <v>476</v>
      </c>
      <c r="B297" s="93">
        <v>50</v>
      </c>
      <c r="C297" s="93">
        <v>803.65</v>
      </c>
      <c r="D297" s="93">
        <v>8</v>
      </c>
      <c r="E297" s="93" t="s">
        <v>205</v>
      </c>
      <c r="F297" s="93">
        <v>8</v>
      </c>
      <c r="G297" s="93">
        <v>2016</v>
      </c>
      <c r="H297" s="93">
        <v>15.2</v>
      </c>
      <c r="I297" s="93">
        <v>412</v>
      </c>
      <c r="J297" s="93">
        <v>17</v>
      </c>
      <c r="K297" s="93">
        <v>17.93</v>
      </c>
      <c r="L297" s="93">
        <v>6.62</v>
      </c>
      <c r="M297" s="99">
        <v>39.25</v>
      </c>
      <c r="N297" s="93">
        <v>0.80700000000000005</v>
      </c>
      <c r="O297" s="94">
        <v>4.059783895796329</v>
      </c>
      <c r="P297" s="100">
        <v>5.0307111472073469</v>
      </c>
      <c r="Q297" s="93"/>
      <c r="R297" s="93"/>
      <c r="S297" s="93"/>
      <c r="T297" s="93"/>
    </row>
    <row r="298" spans="1:20" x14ac:dyDescent="0.2">
      <c r="A298" s="99">
        <v>484</v>
      </c>
      <c r="B298" s="93">
        <v>50</v>
      </c>
      <c r="C298" s="93">
        <v>803.65</v>
      </c>
      <c r="D298" s="93">
        <v>7</v>
      </c>
      <c r="E298" s="93" t="s">
        <v>87</v>
      </c>
      <c r="F298" s="93">
        <v>9</v>
      </c>
      <c r="G298" s="93">
        <v>2016</v>
      </c>
      <c r="H298" s="93">
        <v>16.2</v>
      </c>
      <c r="I298" s="93">
        <v>902.27</v>
      </c>
      <c r="J298" s="93">
        <v>20</v>
      </c>
      <c r="K298" s="93">
        <v>27.11</v>
      </c>
      <c r="L298" s="93">
        <v>18.75</v>
      </c>
      <c r="M298" s="99">
        <v>89.4</v>
      </c>
      <c r="N298" s="93">
        <v>2.3330000000000002</v>
      </c>
      <c r="O298" s="94">
        <v>9.9969999999999999</v>
      </c>
      <c r="P298" s="100">
        <v>4.2850407201028711</v>
      </c>
      <c r="Q298" s="93"/>
      <c r="R298" s="93"/>
      <c r="S298" s="93"/>
      <c r="T298" s="93"/>
    </row>
    <row r="299" spans="1:20" x14ac:dyDescent="0.2">
      <c r="A299" s="99">
        <v>487</v>
      </c>
      <c r="B299" s="93">
        <v>50</v>
      </c>
      <c r="C299" s="93">
        <v>803.65</v>
      </c>
      <c r="D299" s="93">
        <v>8</v>
      </c>
      <c r="E299" s="93" t="s">
        <v>205</v>
      </c>
      <c r="F299" s="93">
        <v>9</v>
      </c>
      <c r="G299" s="93">
        <v>2016</v>
      </c>
      <c r="H299" s="93">
        <v>18.399999999999999</v>
      </c>
      <c r="I299" s="93">
        <v>1405.63</v>
      </c>
      <c r="J299" s="93">
        <v>13</v>
      </c>
      <c r="K299" s="93">
        <v>44.31</v>
      </c>
      <c r="L299" s="93">
        <v>69.319999999999993</v>
      </c>
      <c r="M299" s="99">
        <v>164.47</v>
      </c>
      <c r="N299" s="93">
        <v>8.2409999999999997</v>
      </c>
      <c r="O299" s="94">
        <v>19.015999999999998</v>
      </c>
      <c r="P299" s="100">
        <v>2.3074869554665693</v>
      </c>
      <c r="Q299" s="93"/>
      <c r="R299" s="93"/>
      <c r="S299" s="93"/>
      <c r="T299" s="93"/>
    </row>
    <row r="300" spans="1:20" x14ac:dyDescent="0.2">
      <c r="A300" s="99">
        <v>495</v>
      </c>
      <c r="B300" s="93">
        <v>50</v>
      </c>
      <c r="C300" s="93">
        <v>803.65</v>
      </c>
      <c r="D300" s="93">
        <v>8</v>
      </c>
      <c r="E300" s="93" t="s">
        <v>205</v>
      </c>
      <c r="F300" s="93">
        <v>10</v>
      </c>
      <c r="G300" s="93">
        <v>2016</v>
      </c>
      <c r="H300" s="93">
        <v>16.3</v>
      </c>
      <c r="I300" s="93">
        <v>462.16</v>
      </c>
      <c r="J300" s="93">
        <v>25</v>
      </c>
      <c r="K300" s="93">
        <v>22.07</v>
      </c>
      <c r="L300" s="93">
        <v>12.19</v>
      </c>
      <c r="M300" s="99">
        <v>50.03</v>
      </c>
      <c r="N300" s="93">
        <v>1.415</v>
      </c>
      <c r="O300" s="94">
        <v>4.8540000000000001</v>
      </c>
      <c r="P300" s="100">
        <v>3.4303886925795051</v>
      </c>
      <c r="Q300" s="93"/>
      <c r="R300" s="93"/>
      <c r="S300" s="93"/>
      <c r="T300" s="93"/>
    </row>
    <row r="301" spans="1:20" x14ac:dyDescent="0.2">
      <c r="A301" s="99">
        <v>496</v>
      </c>
      <c r="B301" s="93">
        <v>50</v>
      </c>
      <c r="C301" s="93">
        <v>803.65</v>
      </c>
      <c r="D301" s="93">
        <v>7</v>
      </c>
      <c r="E301" s="93" t="s">
        <v>87</v>
      </c>
      <c r="F301" s="93">
        <v>10</v>
      </c>
      <c r="G301" s="93">
        <v>2016</v>
      </c>
      <c r="H301" s="93">
        <v>16.3</v>
      </c>
      <c r="I301" s="93">
        <v>1106.31</v>
      </c>
      <c r="J301" s="93">
        <v>20</v>
      </c>
      <c r="K301" s="93">
        <v>34.93</v>
      </c>
      <c r="L301" s="93">
        <v>34.729999999999997</v>
      </c>
      <c r="M301" s="99">
        <v>129.29</v>
      </c>
      <c r="N301" s="93">
        <v>4.62</v>
      </c>
      <c r="O301" s="94">
        <v>14.622</v>
      </c>
      <c r="P301" s="100">
        <v>3.1649350649350647</v>
      </c>
      <c r="Q301" s="93"/>
      <c r="R301" s="93"/>
      <c r="S301" s="93"/>
      <c r="T301" s="93"/>
    </row>
    <row r="302" spans="1:20" x14ac:dyDescent="0.2">
      <c r="A302" s="99">
        <v>501</v>
      </c>
      <c r="B302" s="93">
        <v>50</v>
      </c>
      <c r="C302" s="93">
        <v>803.65</v>
      </c>
      <c r="D302" s="93">
        <v>8</v>
      </c>
      <c r="E302" s="93" t="s">
        <v>205</v>
      </c>
      <c r="F302" s="93">
        <v>11</v>
      </c>
      <c r="G302" s="93">
        <v>2016</v>
      </c>
      <c r="H302" s="93">
        <v>18</v>
      </c>
      <c r="I302" s="93">
        <v>1549.53</v>
      </c>
      <c r="J302" s="93">
        <v>16</v>
      </c>
      <c r="K302" s="93">
        <v>39.35</v>
      </c>
      <c r="L302" s="93">
        <v>92.82</v>
      </c>
      <c r="M302" s="99">
        <v>164.26</v>
      </c>
      <c r="N302" s="93">
        <v>6.1619999999999999</v>
      </c>
      <c r="O302" s="94">
        <v>16.785</v>
      </c>
      <c r="P302" s="100">
        <v>2.7239532619279454</v>
      </c>
      <c r="Q302" s="93"/>
      <c r="R302" s="93"/>
      <c r="S302" s="93"/>
      <c r="T302" s="93"/>
    </row>
    <row r="303" spans="1:20" x14ac:dyDescent="0.2">
      <c r="A303" s="99">
        <v>502</v>
      </c>
      <c r="B303" s="93">
        <v>50</v>
      </c>
      <c r="C303" s="93">
        <v>803.65</v>
      </c>
      <c r="D303" s="93">
        <v>7</v>
      </c>
      <c r="E303" s="93" t="s">
        <v>87</v>
      </c>
      <c r="F303" s="93">
        <v>11</v>
      </c>
      <c r="G303" s="93">
        <v>2016</v>
      </c>
      <c r="H303" s="93">
        <v>13.5</v>
      </c>
      <c r="I303" s="93">
        <v>652.71</v>
      </c>
      <c r="J303" s="93">
        <v>19</v>
      </c>
      <c r="K303" s="93">
        <v>24.2</v>
      </c>
      <c r="L303" s="93">
        <v>16.190000000000001</v>
      </c>
      <c r="M303" s="99">
        <v>69.27</v>
      </c>
      <c r="N303" s="93">
        <v>1.9750000000000001</v>
      </c>
      <c r="O303" s="94">
        <v>7.3769999999999998</v>
      </c>
      <c r="P303" s="100">
        <v>3.7351898734177214</v>
      </c>
      <c r="Q303" s="93"/>
      <c r="R303" s="93"/>
      <c r="S303" s="93"/>
      <c r="T303" s="93"/>
    </row>
    <row r="304" spans="1:20" x14ac:dyDescent="0.2">
      <c r="A304" s="99">
        <v>519</v>
      </c>
      <c r="B304" s="93">
        <v>50</v>
      </c>
      <c r="C304" s="93">
        <v>803.65</v>
      </c>
      <c r="D304" s="93">
        <v>8</v>
      </c>
      <c r="E304" s="93" t="s">
        <v>205</v>
      </c>
      <c r="F304" s="93">
        <v>12</v>
      </c>
      <c r="G304" s="93">
        <v>2016</v>
      </c>
      <c r="H304" s="93">
        <v>13.2</v>
      </c>
      <c r="I304" s="93">
        <v>178.19</v>
      </c>
      <c r="J304" s="93">
        <v>14</v>
      </c>
      <c r="K304" s="93">
        <v>13.18</v>
      </c>
      <c r="L304" s="93">
        <v>2.94</v>
      </c>
      <c r="M304" s="99">
        <v>14.88</v>
      </c>
      <c r="N304" s="93">
        <v>0.371</v>
      </c>
      <c r="O304" s="94">
        <v>1.6459999999999999</v>
      </c>
      <c r="P304" s="100">
        <v>4.4366576819407006</v>
      </c>
      <c r="Q304" s="93"/>
      <c r="R304" s="93"/>
      <c r="S304" s="93"/>
      <c r="T304" s="93"/>
    </row>
    <row r="305" spans="1:20" x14ac:dyDescent="0.2">
      <c r="A305" s="99">
        <v>520</v>
      </c>
      <c r="B305" s="93">
        <v>50</v>
      </c>
      <c r="C305" s="93">
        <v>803.65</v>
      </c>
      <c r="D305" s="93">
        <v>7</v>
      </c>
      <c r="E305" s="93" t="s">
        <v>87</v>
      </c>
      <c r="F305" s="93">
        <v>12</v>
      </c>
      <c r="G305" s="93">
        <v>2016</v>
      </c>
      <c r="H305" s="93">
        <v>14.4</v>
      </c>
      <c r="I305" s="93">
        <v>1026.3800000000001</v>
      </c>
      <c r="J305" s="93">
        <v>11</v>
      </c>
      <c r="K305" s="93">
        <v>31.04</v>
      </c>
      <c r="L305" s="93">
        <v>27.6</v>
      </c>
      <c r="M305" s="99">
        <v>117.95</v>
      </c>
      <c r="N305" s="93">
        <v>3.7730000000000001</v>
      </c>
      <c r="O305" s="94">
        <v>13.334521802325582</v>
      </c>
      <c r="P305" s="100">
        <v>3.5341960780083705</v>
      </c>
      <c r="Q305" s="93"/>
      <c r="R305" s="93"/>
      <c r="S305" s="93"/>
      <c r="T305" s="93"/>
    </row>
    <row r="306" spans="1:20" x14ac:dyDescent="0.2">
      <c r="A306" s="99">
        <v>523</v>
      </c>
      <c r="B306" s="93">
        <v>50</v>
      </c>
      <c r="C306" s="93">
        <v>803.65</v>
      </c>
      <c r="D306" s="93">
        <v>7</v>
      </c>
      <c r="E306" s="93" t="s">
        <v>87</v>
      </c>
      <c r="F306" s="93">
        <v>13</v>
      </c>
      <c r="G306" s="93">
        <v>2016</v>
      </c>
      <c r="H306" s="93">
        <v>11.2</v>
      </c>
      <c r="I306" s="93">
        <v>437.78</v>
      </c>
      <c r="J306" s="93">
        <v>15</v>
      </c>
      <c r="K306" s="93">
        <v>17.3</v>
      </c>
      <c r="L306" s="93">
        <v>5.78</v>
      </c>
      <c r="M306" s="99">
        <v>37.4</v>
      </c>
      <c r="N306" s="93">
        <v>0.63</v>
      </c>
      <c r="O306" s="94">
        <v>3.58</v>
      </c>
      <c r="P306" s="100">
        <v>5.6825396825396828</v>
      </c>
      <c r="Q306" s="93"/>
      <c r="R306" s="93"/>
      <c r="S306" s="93"/>
      <c r="T306" s="93"/>
    </row>
    <row r="307" spans="1:20" x14ac:dyDescent="0.2">
      <c r="A307" s="99">
        <v>530</v>
      </c>
      <c r="B307" s="93">
        <v>50</v>
      </c>
      <c r="C307" s="93">
        <v>803.65</v>
      </c>
      <c r="D307" s="93">
        <v>8</v>
      </c>
      <c r="E307" s="93" t="s">
        <v>205</v>
      </c>
      <c r="F307" s="93">
        <v>13</v>
      </c>
      <c r="G307" s="93">
        <v>2016</v>
      </c>
      <c r="H307" s="93">
        <v>17.399999999999999</v>
      </c>
      <c r="I307" s="93">
        <v>1479.23</v>
      </c>
      <c r="J307" s="93">
        <v>20</v>
      </c>
      <c r="K307" s="93">
        <v>35.770000000000003</v>
      </c>
      <c r="L307" s="93">
        <v>39.1</v>
      </c>
      <c r="M307" s="99">
        <v>184.23999999999998</v>
      </c>
      <c r="N307" s="93">
        <v>5.1189999999999998</v>
      </c>
      <c r="O307" s="94">
        <v>17.804879001883222</v>
      </c>
      <c r="P307" s="100">
        <v>3.4781947649703504</v>
      </c>
      <c r="Q307" s="93"/>
      <c r="R307" s="93"/>
      <c r="S307" s="93"/>
      <c r="T307" s="93"/>
    </row>
    <row r="308" spans="1:20" x14ac:dyDescent="0.2">
      <c r="A308" s="99">
        <v>531</v>
      </c>
      <c r="B308" s="93">
        <v>50</v>
      </c>
      <c r="C308" s="93">
        <v>803.65</v>
      </c>
      <c r="D308" s="93">
        <v>8</v>
      </c>
      <c r="E308" s="93" t="s">
        <v>205</v>
      </c>
      <c r="F308" s="93">
        <v>14</v>
      </c>
      <c r="G308" s="93">
        <v>2016</v>
      </c>
      <c r="H308" s="93"/>
      <c r="I308" s="93"/>
      <c r="J308" s="93"/>
      <c r="K308" s="93"/>
      <c r="L308" s="93"/>
      <c r="M308" s="93"/>
      <c r="N308" s="93"/>
      <c r="O308" s="94"/>
      <c r="P308" s="100"/>
      <c r="Q308" s="93"/>
      <c r="R308" s="93"/>
      <c r="S308" s="93"/>
      <c r="T308" s="93"/>
    </row>
    <row r="309" spans="1:20" x14ac:dyDescent="0.2">
      <c r="A309" s="99">
        <v>538</v>
      </c>
      <c r="B309" s="93">
        <v>50</v>
      </c>
      <c r="C309" s="93">
        <v>803.65</v>
      </c>
      <c r="D309" s="93">
        <v>7</v>
      </c>
      <c r="E309" s="93" t="s">
        <v>87</v>
      </c>
      <c r="F309" s="93">
        <v>14</v>
      </c>
      <c r="G309" s="93">
        <v>2016</v>
      </c>
      <c r="H309" s="93">
        <v>14</v>
      </c>
      <c r="I309" s="93">
        <v>304.20999999999998</v>
      </c>
      <c r="J309" s="93">
        <v>16</v>
      </c>
      <c r="K309" s="93">
        <v>11.28</v>
      </c>
      <c r="L309" s="93">
        <v>5.69</v>
      </c>
      <c r="M309" s="99">
        <v>23.4</v>
      </c>
      <c r="N309" s="93">
        <v>0.53900000000000003</v>
      </c>
      <c r="O309" s="94">
        <v>5.1070000000000002</v>
      </c>
      <c r="P309" s="100">
        <v>9.4749536178107601</v>
      </c>
      <c r="Q309" s="93"/>
      <c r="R309" s="93"/>
      <c r="S309" s="93"/>
      <c r="T309" s="93"/>
    </row>
    <row r="310" spans="1:20" x14ac:dyDescent="0.2">
      <c r="A310" s="99">
        <v>546</v>
      </c>
      <c r="B310" s="93">
        <v>50</v>
      </c>
      <c r="C310" s="93">
        <v>803.65</v>
      </c>
      <c r="D310" s="93">
        <v>7</v>
      </c>
      <c r="E310" s="93" t="s">
        <v>87</v>
      </c>
      <c r="F310" s="93">
        <v>15</v>
      </c>
      <c r="G310" s="93">
        <v>2016</v>
      </c>
      <c r="H310" s="93">
        <v>12.8</v>
      </c>
      <c r="I310" s="93">
        <v>638.11</v>
      </c>
      <c r="J310" s="93">
        <v>20</v>
      </c>
      <c r="K310" s="93">
        <v>19.14</v>
      </c>
      <c r="L310" s="93">
        <v>8.2899999999999991</v>
      </c>
      <c r="M310" s="99">
        <v>60.809999999999995</v>
      </c>
      <c r="N310" s="93">
        <v>1.111</v>
      </c>
      <c r="O310" s="94">
        <v>6.4962654216185669</v>
      </c>
      <c r="P310" s="100">
        <v>5.8472236018168919</v>
      </c>
      <c r="Q310" s="93"/>
      <c r="R310" s="93"/>
      <c r="S310" s="93"/>
      <c r="T310" s="93"/>
    </row>
    <row r="311" spans="1:20" x14ac:dyDescent="0.2">
      <c r="A311" s="99">
        <v>547</v>
      </c>
      <c r="B311" s="93">
        <v>50</v>
      </c>
      <c r="C311" s="93">
        <v>803.65</v>
      </c>
      <c r="D311" s="93">
        <v>8</v>
      </c>
      <c r="E311" s="93" t="s">
        <v>205</v>
      </c>
      <c r="F311" s="93">
        <v>15</v>
      </c>
      <c r="G311" s="93">
        <v>2016</v>
      </c>
      <c r="H311" s="93">
        <v>18.5</v>
      </c>
      <c r="I311" s="93">
        <v>1381.91</v>
      </c>
      <c r="J311" s="93">
        <v>21</v>
      </c>
      <c r="K311" s="93">
        <v>38.92</v>
      </c>
      <c r="L311" s="93">
        <v>51.36</v>
      </c>
      <c r="M311" s="99">
        <v>159.57999999999998</v>
      </c>
      <c r="N311" s="93">
        <v>8.0739999999999998</v>
      </c>
      <c r="O311" s="94">
        <v>21.828260318786107</v>
      </c>
      <c r="P311" s="100">
        <v>2.7035249342068499</v>
      </c>
      <c r="Q311" s="93"/>
      <c r="R311" s="93"/>
      <c r="S311" s="93"/>
      <c r="T311" s="93"/>
    </row>
    <row r="312" spans="1:20" x14ac:dyDescent="0.2">
      <c r="A312" s="93">
        <v>409</v>
      </c>
      <c r="B312" s="99">
        <v>77</v>
      </c>
      <c r="C312" s="99">
        <v>1276.5</v>
      </c>
      <c r="D312" s="93">
        <v>9</v>
      </c>
      <c r="E312" s="93" t="s">
        <v>87</v>
      </c>
      <c r="F312" s="93">
        <v>1</v>
      </c>
      <c r="G312" s="93">
        <v>2016</v>
      </c>
      <c r="H312" s="93">
        <v>25</v>
      </c>
      <c r="I312" s="93">
        <v>2747.8900000000003</v>
      </c>
      <c r="J312" s="93">
        <v>35</v>
      </c>
      <c r="K312" s="93">
        <v>85.58</v>
      </c>
      <c r="L312" s="94">
        <v>513.1</v>
      </c>
      <c r="M312" s="99">
        <v>374.88</v>
      </c>
      <c r="N312" s="94">
        <v>93.267760441480107</v>
      </c>
      <c r="O312" s="94">
        <v>57.424319077008931</v>
      </c>
      <c r="P312" s="100">
        <v>0.61569312702688117</v>
      </c>
      <c r="Q312" s="93"/>
      <c r="R312" s="93"/>
      <c r="S312" s="93"/>
      <c r="T312" s="93"/>
    </row>
    <row r="313" spans="1:20" x14ac:dyDescent="0.2">
      <c r="A313" s="93">
        <v>410</v>
      </c>
      <c r="B313" s="99">
        <v>77</v>
      </c>
      <c r="C313" s="99">
        <v>1276.5</v>
      </c>
      <c r="D313" s="93">
        <v>10</v>
      </c>
      <c r="E313" s="93" t="s">
        <v>205</v>
      </c>
      <c r="F313" s="93">
        <v>1</v>
      </c>
      <c r="G313" s="93">
        <v>2016</v>
      </c>
      <c r="H313" s="93">
        <v>27</v>
      </c>
      <c r="I313" s="93">
        <v>4058.86</v>
      </c>
      <c r="J313" s="93">
        <v>37</v>
      </c>
      <c r="K313" s="93">
        <v>91.28</v>
      </c>
      <c r="L313" s="94">
        <v>679.82</v>
      </c>
      <c r="M313" s="99">
        <v>513.4</v>
      </c>
      <c r="N313" s="94">
        <v>130.15928444876261</v>
      </c>
      <c r="O313" s="94">
        <v>70.330451442941012</v>
      </c>
      <c r="P313" s="100">
        <v>0.54034141122392765</v>
      </c>
      <c r="Q313" s="93"/>
      <c r="R313" s="93"/>
      <c r="S313" s="93"/>
      <c r="T313" s="93"/>
    </row>
    <row r="314" spans="1:20" x14ac:dyDescent="0.2">
      <c r="A314" s="93">
        <v>414</v>
      </c>
      <c r="B314" s="99">
        <v>77</v>
      </c>
      <c r="C314" s="99">
        <v>1276.5</v>
      </c>
      <c r="D314" s="93">
        <v>10</v>
      </c>
      <c r="E314" s="93" t="s">
        <v>205</v>
      </c>
      <c r="F314" s="93">
        <v>2</v>
      </c>
      <c r="G314" s="93">
        <v>2016</v>
      </c>
      <c r="H314" s="93">
        <v>27</v>
      </c>
      <c r="I314" s="93">
        <v>3748.66</v>
      </c>
      <c r="J314" s="93">
        <v>20</v>
      </c>
      <c r="K314" s="93">
        <v>86.61</v>
      </c>
      <c r="L314" s="94">
        <v>486.35</v>
      </c>
      <c r="M314" s="99">
        <v>542.33000000000004</v>
      </c>
      <c r="N314" s="94">
        <v>95.108120658340681</v>
      </c>
      <c r="O314" s="94">
        <v>89.648883972624503</v>
      </c>
      <c r="P314" s="100">
        <v>0.94259967868224914</v>
      </c>
      <c r="Q314" s="93"/>
      <c r="R314" s="93"/>
      <c r="S314" s="93"/>
      <c r="T314" s="93"/>
    </row>
    <row r="315" spans="1:20" x14ac:dyDescent="0.2">
      <c r="A315" s="93">
        <v>415</v>
      </c>
      <c r="B315" s="99">
        <v>77</v>
      </c>
      <c r="C315" s="99">
        <v>1276.5</v>
      </c>
      <c r="D315" s="93">
        <v>9</v>
      </c>
      <c r="E315" s="93" t="s">
        <v>87</v>
      </c>
      <c r="F315" s="93">
        <v>2</v>
      </c>
      <c r="G315" s="93">
        <v>2016</v>
      </c>
      <c r="H315" s="93">
        <v>24</v>
      </c>
      <c r="I315" s="93">
        <v>3258.14</v>
      </c>
      <c r="J315" s="93">
        <v>34</v>
      </c>
      <c r="K315" s="93">
        <v>93.02</v>
      </c>
      <c r="L315" s="94">
        <v>543.28</v>
      </c>
      <c r="M315" s="99">
        <v>402.29</v>
      </c>
      <c r="N315" s="94">
        <v>100.09373903913831</v>
      </c>
      <c r="O315" s="94">
        <v>60.472398344780061</v>
      </c>
      <c r="P315" s="100">
        <v>0.60415765187005699</v>
      </c>
      <c r="Q315" s="93"/>
      <c r="R315" s="93"/>
      <c r="S315" s="93"/>
      <c r="T315" s="93"/>
    </row>
    <row r="316" spans="1:20" x14ac:dyDescent="0.2">
      <c r="A316" s="93">
        <v>423</v>
      </c>
      <c r="B316" s="99">
        <v>77</v>
      </c>
      <c r="C316" s="99">
        <v>1276.5</v>
      </c>
      <c r="D316" s="93">
        <v>9</v>
      </c>
      <c r="E316" s="93" t="s">
        <v>87</v>
      </c>
      <c r="F316" s="93">
        <v>3</v>
      </c>
      <c r="G316" s="93">
        <v>2016</v>
      </c>
      <c r="H316" s="93">
        <v>26.5</v>
      </c>
      <c r="I316" s="93">
        <v>2502.08</v>
      </c>
      <c r="J316" s="93">
        <v>28</v>
      </c>
      <c r="K316" s="93">
        <v>82.3</v>
      </c>
      <c r="L316" s="94">
        <v>309.5</v>
      </c>
      <c r="M316" s="99">
        <v>391.1</v>
      </c>
      <c r="N316" s="94">
        <v>56.585786147056638</v>
      </c>
      <c r="O316" s="94">
        <v>56.544426956186612</v>
      </c>
      <c r="P316" s="100">
        <v>0.99926908869371289</v>
      </c>
      <c r="Q316" s="93"/>
      <c r="R316" s="93"/>
      <c r="S316" s="93"/>
      <c r="T316" s="93"/>
    </row>
    <row r="317" spans="1:20" x14ac:dyDescent="0.2">
      <c r="A317" s="93">
        <v>427</v>
      </c>
      <c r="B317" s="99">
        <v>77</v>
      </c>
      <c r="C317" s="99">
        <v>1276.5</v>
      </c>
      <c r="D317" s="93">
        <v>10</v>
      </c>
      <c r="E317" s="93" t="s">
        <v>205</v>
      </c>
      <c r="F317" s="93">
        <v>3</v>
      </c>
      <c r="G317" s="93">
        <v>2016</v>
      </c>
      <c r="H317" s="93">
        <v>29</v>
      </c>
      <c r="I317" s="93">
        <v>2777.4</v>
      </c>
      <c r="J317" s="93">
        <v>38</v>
      </c>
      <c r="K317" s="93">
        <v>89.33</v>
      </c>
      <c r="L317" s="94">
        <v>475.49</v>
      </c>
      <c r="M317" s="99">
        <v>404.48</v>
      </c>
      <c r="N317" s="94">
        <v>81.319967753014794</v>
      </c>
      <c r="O317" s="94">
        <v>51.252349826547402</v>
      </c>
      <c r="P317" s="100">
        <v>0.63025541257236062</v>
      </c>
      <c r="Q317" s="93"/>
      <c r="R317" s="93"/>
      <c r="S317" s="93"/>
      <c r="T317" s="93"/>
    </row>
    <row r="318" spans="1:20" x14ac:dyDescent="0.2">
      <c r="A318" s="93">
        <v>435</v>
      </c>
      <c r="B318" s="99">
        <v>77</v>
      </c>
      <c r="C318" s="99">
        <v>1276.5</v>
      </c>
      <c r="D318" s="93">
        <v>10</v>
      </c>
      <c r="E318" s="93" t="s">
        <v>205</v>
      </c>
      <c r="F318" s="93">
        <v>4</v>
      </c>
      <c r="G318" s="93">
        <v>2016</v>
      </c>
      <c r="H318" s="93">
        <v>27.8</v>
      </c>
      <c r="I318" s="93">
        <v>4045.76</v>
      </c>
      <c r="J318" s="93">
        <v>31</v>
      </c>
      <c r="K318" s="93">
        <v>93.59</v>
      </c>
      <c r="L318" s="94">
        <v>512.15</v>
      </c>
      <c r="M318" s="99">
        <v>544.59</v>
      </c>
      <c r="N318" s="94">
        <v>92.970482748325253</v>
      </c>
      <c r="O318" s="94">
        <v>77.272541310729252</v>
      </c>
      <c r="P318" s="100">
        <v>0.83115133993559065</v>
      </c>
      <c r="Q318" s="93"/>
      <c r="R318" s="93"/>
      <c r="S318" s="93"/>
      <c r="T318" s="93"/>
    </row>
    <row r="319" spans="1:20" x14ac:dyDescent="0.2">
      <c r="A319" s="93">
        <v>440</v>
      </c>
      <c r="B319" s="99">
        <v>77</v>
      </c>
      <c r="C319" s="99">
        <v>1276.5</v>
      </c>
      <c r="D319" s="93">
        <v>9</v>
      </c>
      <c r="E319" s="93" t="s">
        <v>87</v>
      </c>
      <c r="F319" s="93">
        <v>4</v>
      </c>
      <c r="G319" s="93">
        <v>2016</v>
      </c>
      <c r="H319" s="93">
        <v>26.4</v>
      </c>
      <c r="I319" s="93">
        <v>3132.68</v>
      </c>
      <c r="J319" s="93">
        <v>34</v>
      </c>
      <c r="K319" s="93">
        <v>79.25</v>
      </c>
      <c r="L319" s="94">
        <v>437.19</v>
      </c>
      <c r="M319" s="99">
        <v>428.38</v>
      </c>
      <c r="N319" s="94">
        <v>79.871908379013348</v>
      </c>
      <c r="O319" s="94">
        <v>65.336233131613881</v>
      </c>
      <c r="P319" s="100">
        <v>0.81801267125828725</v>
      </c>
      <c r="Q319" s="93"/>
      <c r="R319" s="93"/>
      <c r="S319" s="93"/>
      <c r="T319" s="93"/>
    </row>
    <row r="320" spans="1:20" x14ac:dyDescent="0.2">
      <c r="A320" s="93">
        <v>442</v>
      </c>
      <c r="B320" s="99">
        <v>77</v>
      </c>
      <c r="C320" s="99">
        <v>1276.5</v>
      </c>
      <c r="D320" s="93">
        <v>10</v>
      </c>
      <c r="E320" s="93" t="s">
        <v>205</v>
      </c>
      <c r="F320" s="93">
        <v>5</v>
      </c>
      <c r="G320" s="93">
        <v>2016</v>
      </c>
      <c r="H320" s="93">
        <v>23.2</v>
      </c>
      <c r="I320" s="93">
        <v>3526.59</v>
      </c>
      <c r="J320" s="93">
        <v>34</v>
      </c>
      <c r="K320" s="93">
        <v>86.14</v>
      </c>
      <c r="L320" s="94">
        <v>519.23</v>
      </c>
      <c r="M320" s="99">
        <v>552.66</v>
      </c>
      <c r="N320" s="94">
        <v>82.306857460611695</v>
      </c>
      <c r="O320" s="94">
        <v>73.394210779133459</v>
      </c>
      <c r="P320" s="100">
        <v>0.89171440926725432</v>
      </c>
      <c r="Q320" s="93"/>
      <c r="R320" s="93"/>
      <c r="S320" s="93"/>
      <c r="T320" s="93"/>
    </row>
    <row r="321" spans="1:20" x14ac:dyDescent="0.2">
      <c r="A321" s="93">
        <v>447</v>
      </c>
      <c r="B321" s="99">
        <v>77</v>
      </c>
      <c r="C321" s="99">
        <v>1276.5</v>
      </c>
      <c r="D321" s="93">
        <v>9</v>
      </c>
      <c r="E321" s="93" t="s">
        <v>87</v>
      </c>
      <c r="F321" s="93">
        <v>5</v>
      </c>
      <c r="G321" s="93">
        <v>2016</v>
      </c>
      <c r="H321" s="93">
        <v>27.5</v>
      </c>
      <c r="I321" s="93">
        <v>3621.47</v>
      </c>
      <c r="J321" s="93">
        <v>35</v>
      </c>
      <c r="K321" s="93">
        <v>83.85</v>
      </c>
      <c r="L321" s="94">
        <v>443</v>
      </c>
      <c r="M321" s="99">
        <v>502.7</v>
      </c>
      <c r="N321" s="94">
        <v>77.230599594707314</v>
      </c>
      <c r="O321" s="94">
        <v>70.44324869258395</v>
      </c>
      <c r="P321" s="100">
        <v>0.91211578133871551</v>
      </c>
      <c r="Q321" s="93"/>
      <c r="R321" s="93"/>
      <c r="S321" s="93"/>
      <c r="T321" s="93"/>
    </row>
    <row r="322" spans="1:20" x14ac:dyDescent="0.2">
      <c r="A322" s="93">
        <v>456</v>
      </c>
      <c r="B322" s="99">
        <v>77</v>
      </c>
      <c r="C322" s="99">
        <v>1276.5</v>
      </c>
      <c r="D322" s="93">
        <v>9</v>
      </c>
      <c r="E322" s="93" t="s">
        <v>87</v>
      </c>
      <c r="F322" s="93">
        <v>6</v>
      </c>
      <c r="G322" s="93">
        <v>2016</v>
      </c>
      <c r="H322" s="93">
        <v>12.5</v>
      </c>
      <c r="I322" s="93">
        <v>690.11</v>
      </c>
      <c r="J322" s="93">
        <v>9</v>
      </c>
      <c r="K322" s="93">
        <v>22</v>
      </c>
      <c r="L322" s="94">
        <v>14.6</v>
      </c>
      <c r="M322" s="99">
        <v>75.3</v>
      </c>
      <c r="N322" s="94">
        <v>2.2081287163343841</v>
      </c>
      <c r="O322" s="94">
        <v>10.062524385485759</v>
      </c>
      <c r="P322" s="100">
        <v>4.5570370563316187</v>
      </c>
      <c r="Q322" s="93"/>
      <c r="R322" s="93"/>
      <c r="S322" s="93"/>
      <c r="T322" s="93"/>
    </row>
    <row r="323" spans="1:20" x14ac:dyDescent="0.2">
      <c r="A323" s="93">
        <v>457</v>
      </c>
      <c r="B323" s="99">
        <v>77</v>
      </c>
      <c r="C323" s="99">
        <v>1276.5</v>
      </c>
      <c r="D323" s="93">
        <v>10</v>
      </c>
      <c r="E323" s="93" t="s">
        <v>205</v>
      </c>
      <c r="F323" s="93">
        <v>6</v>
      </c>
      <c r="G323" s="93">
        <v>2016</v>
      </c>
      <c r="H323" s="93">
        <v>24.3</v>
      </c>
      <c r="I323" s="93">
        <v>2569.0100000000002</v>
      </c>
      <c r="J323" s="93">
        <v>30</v>
      </c>
      <c r="K323" s="93">
        <v>73.87</v>
      </c>
      <c r="L323" s="94">
        <v>289.24</v>
      </c>
      <c r="M323" s="99">
        <v>379.7</v>
      </c>
      <c r="N323" s="94">
        <v>46.040397291868175</v>
      </c>
      <c r="O323" s="94">
        <v>50.345337749984537</v>
      </c>
      <c r="P323" s="100">
        <v>1.0935035471311347</v>
      </c>
      <c r="Q323" s="93"/>
      <c r="R323" s="93"/>
      <c r="S323" s="93"/>
      <c r="T323" s="93"/>
    </row>
    <row r="324" spans="1:20" x14ac:dyDescent="0.2">
      <c r="A324" s="93">
        <v>465</v>
      </c>
      <c r="B324" s="99">
        <v>77</v>
      </c>
      <c r="C324" s="99">
        <v>1276.5</v>
      </c>
      <c r="D324" s="93">
        <v>9</v>
      </c>
      <c r="E324" s="93" t="s">
        <v>87</v>
      </c>
      <c r="F324" s="93">
        <v>7</v>
      </c>
      <c r="G324" s="93">
        <v>2016</v>
      </c>
      <c r="H324" s="93">
        <v>27.5</v>
      </c>
      <c r="I324" s="93">
        <v>3734.15</v>
      </c>
      <c r="J324" s="93">
        <v>27</v>
      </c>
      <c r="K324" s="93">
        <v>82.77</v>
      </c>
      <c r="L324" s="94">
        <v>431.26</v>
      </c>
      <c r="M324" s="99">
        <v>569.25</v>
      </c>
      <c r="N324" s="94">
        <v>76.391653417533405</v>
      </c>
      <c r="O324" s="94">
        <v>83.463068459259716</v>
      </c>
      <c r="P324" s="100">
        <v>1.0925679014050935</v>
      </c>
      <c r="Q324" s="93"/>
      <c r="R324" s="93"/>
      <c r="S324" s="93"/>
      <c r="T324" s="93"/>
    </row>
    <row r="325" spans="1:20" x14ac:dyDescent="0.2">
      <c r="A325" s="93">
        <v>466</v>
      </c>
      <c r="B325" s="99">
        <v>77</v>
      </c>
      <c r="C325" s="99">
        <v>1276.5</v>
      </c>
      <c r="D325" s="93">
        <v>10</v>
      </c>
      <c r="E325" s="93" t="s">
        <v>205</v>
      </c>
      <c r="F325" s="93">
        <v>7</v>
      </c>
      <c r="G325" s="93">
        <v>2016</v>
      </c>
      <c r="H325" s="93">
        <v>30.4</v>
      </c>
      <c r="I325" s="93">
        <v>4665.51</v>
      </c>
      <c r="J325" s="93">
        <v>30</v>
      </c>
      <c r="K325" s="93">
        <v>97.07</v>
      </c>
      <c r="L325" s="94">
        <v>588</v>
      </c>
      <c r="M325" s="99">
        <v>563.08000000000004</v>
      </c>
      <c r="N325" s="94">
        <v>102.76767011905912</v>
      </c>
      <c r="O325" s="94">
        <v>81.104122119268311</v>
      </c>
      <c r="P325" s="100">
        <v>0.78919880177595736</v>
      </c>
      <c r="Q325" s="93"/>
      <c r="R325" s="93"/>
      <c r="S325" s="93"/>
      <c r="T325" s="93"/>
    </row>
    <row r="326" spans="1:20" x14ac:dyDescent="0.2">
      <c r="A326" s="93">
        <v>471</v>
      </c>
      <c r="B326" s="99">
        <v>77</v>
      </c>
      <c r="C326" s="99">
        <v>1276.5</v>
      </c>
      <c r="D326" s="93">
        <v>10</v>
      </c>
      <c r="E326" s="93" t="s">
        <v>205</v>
      </c>
      <c r="F326" s="93">
        <v>8</v>
      </c>
      <c r="G326" s="93">
        <v>2016</v>
      </c>
      <c r="H326" s="93">
        <v>25</v>
      </c>
      <c r="I326" s="93">
        <v>1518.67</v>
      </c>
      <c r="J326" s="93">
        <v>28</v>
      </c>
      <c r="K326" s="93">
        <v>52.4</v>
      </c>
      <c r="L326" s="94">
        <v>100.55</v>
      </c>
      <c r="M326" s="99">
        <v>187.8</v>
      </c>
      <c r="N326" s="94">
        <v>17.474082495292294</v>
      </c>
      <c r="O326" s="94">
        <v>26.240363565285378</v>
      </c>
      <c r="P326" s="100">
        <v>1.5016733251863046</v>
      </c>
      <c r="Q326" s="93"/>
      <c r="R326" s="93"/>
      <c r="S326" s="93"/>
      <c r="T326" s="93"/>
    </row>
    <row r="327" spans="1:20" x14ac:dyDescent="0.2">
      <c r="A327" s="93">
        <v>480</v>
      </c>
      <c r="B327" s="99">
        <v>77</v>
      </c>
      <c r="C327" s="99">
        <v>1276.5</v>
      </c>
      <c r="D327" s="93">
        <v>9</v>
      </c>
      <c r="E327" s="93" t="s">
        <v>87</v>
      </c>
      <c r="F327" s="93">
        <v>8</v>
      </c>
      <c r="G327" s="93">
        <v>2016</v>
      </c>
      <c r="H327" s="93">
        <v>20.5</v>
      </c>
      <c r="I327" s="99">
        <v>2363.34</v>
      </c>
      <c r="J327" s="99">
        <v>23</v>
      </c>
      <c r="K327" s="99">
        <v>78.260000000000005</v>
      </c>
      <c r="L327" s="94">
        <v>297.37</v>
      </c>
      <c r="M327" s="99">
        <v>374.12</v>
      </c>
      <c r="N327" s="94">
        <v>50.028958944007769</v>
      </c>
      <c r="O327" s="94">
        <v>54.796366097870532</v>
      </c>
      <c r="P327" s="100">
        <v>1.0952929514123695</v>
      </c>
      <c r="Q327" s="93"/>
      <c r="R327" s="93"/>
      <c r="S327" s="93"/>
      <c r="T327" s="93"/>
    </row>
    <row r="328" spans="1:20" x14ac:dyDescent="0.2">
      <c r="A328" s="93">
        <v>485</v>
      </c>
      <c r="B328" s="99">
        <v>77</v>
      </c>
      <c r="C328" s="99">
        <v>1276.5</v>
      </c>
      <c r="D328" s="93">
        <v>10</v>
      </c>
      <c r="E328" s="93" t="s">
        <v>205</v>
      </c>
      <c r="F328" s="93">
        <v>9</v>
      </c>
      <c r="G328" s="93">
        <v>2016</v>
      </c>
      <c r="H328" s="93">
        <v>34.200000000000003</v>
      </c>
      <c r="I328" s="93">
        <v>4333.91</v>
      </c>
      <c r="J328" s="93">
        <v>32</v>
      </c>
      <c r="K328" s="93">
        <v>99.59</v>
      </c>
      <c r="L328" s="94">
        <v>696.8</v>
      </c>
      <c r="M328" s="99">
        <v>625.85</v>
      </c>
      <c r="N328" s="94">
        <v>117.02272654370483</v>
      </c>
      <c r="O328" s="94">
        <v>84.57432432432438</v>
      </c>
      <c r="P328" s="100">
        <v>0.72271708942568647</v>
      </c>
      <c r="Q328" s="93"/>
      <c r="R328" s="93"/>
      <c r="S328" s="93"/>
      <c r="T328" s="93"/>
    </row>
    <row r="329" spans="1:20" x14ac:dyDescent="0.2">
      <c r="A329" s="93">
        <v>489</v>
      </c>
      <c r="B329" s="99">
        <v>77</v>
      </c>
      <c r="C329" s="99">
        <v>1276.5</v>
      </c>
      <c r="D329" s="93">
        <v>9</v>
      </c>
      <c r="E329" s="93" t="s">
        <v>87</v>
      </c>
      <c r="F329" s="93">
        <v>9</v>
      </c>
      <c r="G329" s="93">
        <v>2016</v>
      </c>
      <c r="H329" s="93">
        <v>29.5</v>
      </c>
      <c r="I329" s="93">
        <v>4280.97</v>
      </c>
      <c r="J329" s="93">
        <v>28</v>
      </c>
      <c r="K329" s="93">
        <v>100.7</v>
      </c>
      <c r="L329" s="94">
        <v>692.45</v>
      </c>
      <c r="M329" s="99">
        <v>597.6</v>
      </c>
      <c r="N329" s="94">
        <v>127.03921797744124</v>
      </c>
      <c r="O329" s="94">
        <v>84.645730659025844</v>
      </c>
      <c r="P329" s="100">
        <v>0.66629606200863623</v>
      </c>
      <c r="Q329" s="93"/>
      <c r="R329" s="93"/>
      <c r="S329" s="93"/>
      <c r="T329" s="93"/>
    </row>
    <row r="330" spans="1:20" x14ac:dyDescent="0.2">
      <c r="A330" s="93">
        <v>491</v>
      </c>
      <c r="B330" s="99">
        <v>77</v>
      </c>
      <c r="C330" s="99">
        <v>1276.5</v>
      </c>
      <c r="D330" s="93">
        <v>9</v>
      </c>
      <c r="E330" s="93" t="s">
        <v>87</v>
      </c>
      <c r="F330" s="93">
        <v>10</v>
      </c>
      <c r="G330" s="93">
        <v>2016</v>
      </c>
      <c r="H330" s="93">
        <v>32.5</v>
      </c>
      <c r="I330" s="93">
        <v>5364.37</v>
      </c>
      <c r="J330" s="93">
        <v>36</v>
      </c>
      <c r="K330" s="93">
        <v>112.18</v>
      </c>
      <c r="L330" s="94">
        <v>760.7</v>
      </c>
      <c r="M330" s="99">
        <v>785.82</v>
      </c>
      <c r="N330" s="94">
        <v>137.93766891569032</v>
      </c>
      <c r="O330" s="94">
        <v>108.34467734874352</v>
      </c>
      <c r="P330" s="100">
        <v>0.78546113038176313</v>
      </c>
      <c r="Q330" s="93"/>
      <c r="R330" s="93"/>
      <c r="S330" s="93"/>
      <c r="T330" s="93"/>
    </row>
    <row r="331" spans="1:20" x14ac:dyDescent="0.2">
      <c r="A331" s="93">
        <v>499</v>
      </c>
      <c r="B331" s="99">
        <v>77</v>
      </c>
      <c r="C331" s="99">
        <v>1276.5</v>
      </c>
      <c r="D331" s="93">
        <v>10</v>
      </c>
      <c r="E331" s="93" t="s">
        <v>205</v>
      </c>
      <c r="F331" s="93">
        <v>10</v>
      </c>
      <c r="G331" s="93">
        <v>2016</v>
      </c>
      <c r="H331" s="93">
        <v>24.5</v>
      </c>
      <c r="I331" s="93">
        <v>3130.05</v>
      </c>
      <c r="J331" s="93">
        <v>38</v>
      </c>
      <c r="K331" s="93">
        <v>87.9</v>
      </c>
      <c r="L331" s="94">
        <v>443.3</v>
      </c>
      <c r="M331" s="99">
        <v>418.72</v>
      </c>
      <c r="N331" s="94">
        <v>71.208587246741047</v>
      </c>
      <c r="O331" s="94">
        <v>59.162519576087334</v>
      </c>
      <c r="P331" s="100">
        <v>0.83083405897502882</v>
      </c>
      <c r="Q331" s="93"/>
      <c r="R331" s="93"/>
      <c r="S331" s="93"/>
      <c r="T331" s="93"/>
    </row>
    <row r="332" spans="1:20" x14ac:dyDescent="0.2">
      <c r="A332" s="93">
        <v>506</v>
      </c>
      <c r="B332" s="99">
        <v>77</v>
      </c>
      <c r="C332" s="99">
        <v>1276.5</v>
      </c>
      <c r="D332" s="93">
        <v>9</v>
      </c>
      <c r="E332" s="93" t="s">
        <v>87</v>
      </c>
      <c r="F332" s="93">
        <v>11</v>
      </c>
      <c r="G332" s="93">
        <v>2016</v>
      </c>
      <c r="H332" s="93">
        <v>29.3</v>
      </c>
      <c r="I332" s="93">
        <v>5192.3999999999996</v>
      </c>
      <c r="J332" s="93">
        <v>35</v>
      </c>
      <c r="K332" s="93">
        <v>103.02</v>
      </c>
      <c r="L332" s="94">
        <v>826.08</v>
      </c>
      <c r="M332" s="99">
        <v>793</v>
      </c>
      <c r="N332" s="94">
        <v>139.85030245641394</v>
      </c>
      <c r="O332" s="94">
        <v>114.29879011046819</v>
      </c>
      <c r="P332" s="100">
        <v>0.81729383564322866</v>
      </c>
      <c r="Q332" s="93"/>
      <c r="R332" s="93"/>
      <c r="S332" s="93"/>
      <c r="T332" s="93"/>
    </row>
    <row r="333" spans="1:20" x14ac:dyDescent="0.2">
      <c r="A333" s="93">
        <v>508</v>
      </c>
      <c r="B333" s="99">
        <v>77</v>
      </c>
      <c r="C333" s="99">
        <v>1276.5</v>
      </c>
      <c r="D333" s="93">
        <v>10</v>
      </c>
      <c r="E333" s="93" t="s">
        <v>205</v>
      </c>
      <c r="F333" s="93">
        <v>11</v>
      </c>
      <c r="G333" s="93">
        <v>2016</v>
      </c>
      <c r="H333" s="93">
        <v>29</v>
      </c>
      <c r="I333" s="93">
        <v>3186.4</v>
      </c>
      <c r="J333" s="93">
        <v>25</v>
      </c>
      <c r="K333" s="93">
        <v>96.17</v>
      </c>
      <c r="L333" s="94">
        <v>643.6</v>
      </c>
      <c r="M333" s="99">
        <v>506.1</v>
      </c>
      <c r="N333" s="94">
        <v>113.65195430377935</v>
      </c>
      <c r="O333" s="94">
        <v>76.856704064741621</v>
      </c>
      <c r="P333" s="100">
        <v>0.67624621622706094</v>
      </c>
      <c r="Q333" s="93"/>
      <c r="R333" s="93"/>
      <c r="S333" s="93"/>
      <c r="T333" s="93"/>
    </row>
    <row r="334" spans="1:20" x14ac:dyDescent="0.2">
      <c r="A334" s="93">
        <v>513</v>
      </c>
      <c r="B334" s="99">
        <v>77</v>
      </c>
      <c r="C334" s="99">
        <v>1276.5</v>
      </c>
      <c r="D334" s="93">
        <v>9</v>
      </c>
      <c r="E334" s="93" t="s">
        <v>87</v>
      </c>
      <c r="F334" s="93">
        <v>12</v>
      </c>
      <c r="G334" s="93">
        <v>2016</v>
      </c>
      <c r="H334" s="93">
        <v>25.5</v>
      </c>
      <c r="I334" s="93">
        <v>3522.64</v>
      </c>
      <c r="J334" s="93">
        <v>32</v>
      </c>
      <c r="K334" s="93">
        <v>85.93</v>
      </c>
      <c r="L334" s="94">
        <v>512.23</v>
      </c>
      <c r="M334" s="99">
        <v>507.6</v>
      </c>
      <c r="N334" s="94">
        <v>88.870357848307606</v>
      </c>
      <c r="O334" s="94">
        <v>70.633871350581558</v>
      </c>
      <c r="P334" s="100">
        <v>0.79479674731529926</v>
      </c>
      <c r="Q334" s="93"/>
      <c r="R334" s="93"/>
      <c r="S334" s="93"/>
      <c r="T334" s="93"/>
    </row>
    <row r="335" spans="1:20" x14ac:dyDescent="0.2">
      <c r="A335" s="93">
        <v>515</v>
      </c>
      <c r="B335" s="99">
        <v>77</v>
      </c>
      <c r="C335" s="99">
        <v>1276.5</v>
      </c>
      <c r="D335" s="93">
        <v>10</v>
      </c>
      <c r="E335" s="93" t="s">
        <v>205</v>
      </c>
      <c r="F335" s="93">
        <v>12</v>
      </c>
      <c r="G335" s="93">
        <v>2016</v>
      </c>
      <c r="H335" s="93">
        <v>30.5</v>
      </c>
      <c r="I335" s="93">
        <v>4044.43</v>
      </c>
      <c r="J335" s="93">
        <v>36</v>
      </c>
      <c r="K335" s="93">
        <v>95.45</v>
      </c>
      <c r="L335" s="94">
        <v>647.09</v>
      </c>
      <c r="M335" s="99">
        <v>632</v>
      </c>
      <c r="N335" s="94">
        <v>114.72346770362299</v>
      </c>
      <c r="O335" s="94">
        <v>86.925472132657774</v>
      </c>
      <c r="P335" s="100">
        <v>0.75769564739118023</v>
      </c>
      <c r="Q335" s="93"/>
      <c r="R335" s="93"/>
      <c r="S335" s="93"/>
      <c r="T335" s="93"/>
    </row>
    <row r="336" spans="1:20" x14ac:dyDescent="0.2">
      <c r="A336" s="93">
        <v>525</v>
      </c>
      <c r="B336" s="99">
        <v>77</v>
      </c>
      <c r="C336" s="99">
        <v>1276.5</v>
      </c>
      <c r="D336" s="93">
        <v>9</v>
      </c>
      <c r="E336" s="93" t="s">
        <v>87</v>
      </c>
      <c r="F336" s="93">
        <v>13</v>
      </c>
      <c r="G336" s="93">
        <v>2016</v>
      </c>
      <c r="H336" s="93">
        <v>26.5</v>
      </c>
      <c r="I336" s="93">
        <v>2408.27</v>
      </c>
      <c r="J336" s="93">
        <v>39</v>
      </c>
      <c r="K336" s="93">
        <v>81.430000000000007</v>
      </c>
      <c r="L336" s="94">
        <v>329.8</v>
      </c>
      <c r="M336" s="99">
        <v>309.82</v>
      </c>
      <c r="N336" s="94">
        <v>60.160289677975868</v>
      </c>
      <c r="O336" s="94">
        <v>46.778422708881919</v>
      </c>
      <c r="P336" s="100">
        <v>0.77756312277211448</v>
      </c>
      <c r="Q336" s="93"/>
      <c r="R336" s="93"/>
      <c r="S336" s="93"/>
      <c r="T336" s="93"/>
    </row>
    <row r="337" spans="1:20" x14ac:dyDescent="0.2">
      <c r="A337" s="93">
        <v>526</v>
      </c>
      <c r="B337" s="99">
        <v>77</v>
      </c>
      <c r="C337" s="99">
        <v>1276.5</v>
      </c>
      <c r="D337" s="93">
        <v>10</v>
      </c>
      <c r="E337" s="93" t="s">
        <v>205</v>
      </c>
      <c r="F337" s="93">
        <v>13</v>
      </c>
      <c r="G337" s="93">
        <v>2016</v>
      </c>
      <c r="H337" s="93">
        <v>27.2</v>
      </c>
      <c r="I337" s="93">
        <v>4340.88</v>
      </c>
      <c r="J337" s="93">
        <v>32</v>
      </c>
      <c r="K337" s="93">
        <v>105.87</v>
      </c>
      <c r="L337" s="94">
        <v>684.3</v>
      </c>
      <c r="M337" s="99">
        <v>651.46</v>
      </c>
      <c r="N337" s="94">
        <v>115.400352</v>
      </c>
      <c r="O337" s="94">
        <v>89.865096199562572</v>
      </c>
      <c r="P337" s="100">
        <v>0.77872462814985677</v>
      </c>
      <c r="Q337" s="93"/>
      <c r="R337" s="93"/>
      <c r="S337" s="93"/>
      <c r="T337" s="93"/>
    </row>
    <row r="338" spans="1:20" x14ac:dyDescent="0.2">
      <c r="A338" s="93">
        <v>537</v>
      </c>
      <c r="B338" s="99">
        <v>77</v>
      </c>
      <c r="C338" s="99">
        <v>1276.5</v>
      </c>
      <c r="D338" s="93">
        <v>10</v>
      </c>
      <c r="E338" s="93" t="s">
        <v>205</v>
      </c>
      <c r="F338" s="93">
        <v>14</v>
      </c>
      <c r="G338" s="93">
        <v>2016</v>
      </c>
      <c r="H338" s="93">
        <v>32.1</v>
      </c>
      <c r="I338" s="93">
        <v>3382.71</v>
      </c>
      <c r="J338" s="93">
        <v>27</v>
      </c>
      <c r="K338" s="93">
        <v>83.8</v>
      </c>
      <c r="L338" s="94">
        <v>504.8</v>
      </c>
      <c r="M338" s="99">
        <v>449.2</v>
      </c>
      <c r="N338" s="94">
        <v>96.382820226209219</v>
      </c>
      <c r="O338" s="94">
        <v>65.791845367869598</v>
      </c>
      <c r="P338" s="100">
        <v>0.68260967269329742</v>
      </c>
      <c r="Q338" s="93"/>
      <c r="R338" s="93"/>
      <c r="S338" s="93"/>
      <c r="T338" s="93"/>
    </row>
    <row r="339" spans="1:20" x14ac:dyDescent="0.2">
      <c r="A339" s="93">
        <v>539</v>
      </c>
      <c r="B339" s="99">
        <v>77</v>
      </c>
      <c r="C339" s="99">
        <v>1276.5</v>
      </c>
      <c r="D339" s="93">
        <v>9</v>
      </c>
      <c r="E339" s="93" t="s">
        <v>87</v>
      </c>
      <c r="F339" s="93">
        <v>14</v>
      </c>
      <c r="G339" s="93">
        <v>2016</v>
      </c>
      <c r="H339" s="93">
        <v>20.6</v>
      </c>
      <c r="I339" s="93">
        <v>3303.11</v>
      </c>
      <c r="J339" s="93">
        <v>23</v>
      </c>
      <c r="K339" s="93">
        <v>84.46</v>
      </c>
      <c r="L339" s="94">
        <v>324.39999999999998</v>
      </c>
      <c r="M339" s="99">
        <v>418.7</v>
      </c>
      <c r="N339" s="94">
        <v>55.720676062837697</v>
      </c>
      <c r="O339" s="94">
        <v>59.195920648225751</v>
      </c>
      <c r="P339" s="100">
        <v>1.062369031227635</v>
      </c>
      <c r="Q339" s="93"/>
      <c r="R339" s="93"/>
      <c r="S339" s="93"/>
      <c r="T339" s="93"/>
    </row>
    <row r="340" spans="1:20" x14ac:dyDescent="0.2">
      <c r="A340" s="93">
        <v>541</v>
      </c>
      <c r="B340" s="99">
        <v>77</v>
      </c>
      <c r="C340" s="99">
        <v>1276.5</v>
      </c>
      <c r="D340" s="93">
        <v>10</v>
      </c>
      <c r="E340" s="93" t="s">
        <v>205</v>
      </c>
      <c r="F340" s="93">
        <v>15</v>
      </c>
      <c r="G340" s="93">
        <v>2016</v>
      </c>
      <c r="H340" s="93">
        <v>31.8</v>
      </c>
      <c r="I340" s="93">
        <v>5037.7299999999996</v>
      </c>
      <c r="J340" s="93">
        <v>38</v>
      </c>
      <c r="K340" s="93">
        <v>107.81</v>
      </c>
      <c r="L340" s="94">
        <v>711.58</v>
      </c>
      <c r="M340" s="99">
        <v>611.74</v>
      </c>
      <c r="N340" s="94">
        <v>118.5646580043184</v>
      </c>
      <c r="O340" s="94">
        <v>83.858047388292675</v>
      </c>
      <c r="P340" s="100">
        <v>0.70727693057773056</v>
      </c>
      <c r="Q340" s="93"/>
      <c r="R340" s="93"/>
      <c r="S340" s="93"/>
      <c r="T340" s="93"/>
    </row>
    <row r="341" spans="1:20" x14ac:dyDescent="0.2">
      <c r="A341" s="93">
        <v>550</v>
      </c>
      <c r="B341" s="99">
        <v>77</v>
      </c>
      <c r="C341" s="99">
        <v>1276.5</v>
      </c>
      <c r="D341" s="93">
        <v>9</v>
      </c>
      <c r="E341" s="93" t="s">
        <v>87</v>
      </c>
      <c r="F341" s="93">
        <v>15</v>
      </c>
      <c r="G341" s="93">
        <v>2016</v>
      </c>
      <c r="H341" s="93">
        <v>23.1</v>
      </c>
      <c r="I341" s="93">
        <v>3052.36</v>
      </c>
      <c r="J341" s="93">
        <v>34</v>
      </c>
      <c r="K341" s="93">
        <v>70.33</v>
      </c>
      <c r="L341" s="94">
        <v>329.5</v>
      </c>
      <c r="M341" s="99">
        <v>448</v>
      </c>
      <c r="N341" s="94">
        <v>59.160936081438706</v>
      </c>
      <c r="O341" s="94">
        <v>65.375099613804935</v>
      </c>
      <c r="P341" s="100">
        <v>1.1050382895194906</v>
      </c>
      <c r="Q341" s="93"/>
      <c r="R341" s="93"/>
      <c r="S341" s="93"/>
      <c r="T341" s="9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3"/>
  <sheetViews>
    <sheetView workbookViewId="0">
      <selection activeCell="A4" sqref="A4:A153"/>
    </sheetView>
  </sheetViews>
  <sheetFormatPr baseColWidth="10" defaultColWidth="8.83203125" defaultRowHeight="15" x14ac:dyDescent="0.2"/>
  <cols>
    <col min="1" max="1" width="9" bestFit="1" customWidth="1"/>
    <col min="2" max="6" width="11.33203125" bestFit="1" customWidth="1"/>
  </cols>
  <sheetData>
    <row r="1" spans="1:6" ht="16" x14ac:dyDescent="0.2">
      <c r="A1" s="130" t="s">
        <v>28</v>
      </c>
      <c r="B1" s="130"/>
      <c r="C1" s="130"/>
      <c r="D1" s="130"/>
      <c r="E1" s="130"/>
      <c r="F1" s="130"/>
    </row>
    <row r="2" spans="1:6" ht="16" x14ac:dyDescent="0.2">
      <c r="A2" s="131" t="s">
        <v>24</v>
      </c>
      <c r="B2" s="131"/>
      <c r="C2" s="16"/>
      <c r="D2" s="17"/>
      <c r="E2" s="16" t="s">
        <v>25</v>
      </c>
      <c r="F2" s="17"/>
    </row>
    <row r="3" spans="1:6" x14ac:dyDescent="0.2">
      <c r="A3" s="18" t="s">
        <v>29</v>
      </c>
      <c r="B3" s="19">
        <v>42527</v>
      </c>
      <c r="C3" s="19">
        <v>42528</v>
      </c>
      <c r="D3" s="19">
        <v>42529</v>
      </c>
      <c r="E3" s="19">
        <v>42530</v>
      </c>
      <c r="F3" s="19">
        <v>42531</v>
      </c>
    </row>
    <row r="4" spans="1:6" ht="16" x14ac:dyDescent="0.2">
      <c r="A4" s="20">
        <v>401</v>
      </c>
      <c r="B4" s="20"/>
      <c r="C4" s="20"/>
      <c r="D4" s="20"/>
      <c r="E4" s="20"/>
      <c r="F4" s="20"/>
    </row>
    <row r="5" spans="1:6" ht="16" x14ac:dyDescent="0.2">
      <c r="A5" s="20">
        <v>402</v>
      </c>
      <c r="B5" s="20"/>
      <c r="C5" s="20"/>
      <c r="D5" s="20"/>
      <c r="E5" s="20"/>
      <c r="F5" s="20"/>
    </row>
    <row r="6" spans="1:6" ht="16" x14ac:dyDescent="0.2">
      <c r="A6" s="20">
        <v>403</v>
      </c>
      <c r="B6" s="20"/>
      <c r="C6" s="20"/>
      <c r="D6" s="20"/>
      <c r="E6" s="20"/>
      <c r="F6" s="20"/>
    </row>
    <row r="7" spans="1:6" ht="16" x14ac:dyDescent="0.2">
      <c r="A7" s="20">
        <v>404</v>
      </c>
      <c r="B7" s="20"/>
      <c r="C7" s="20"/>
      <c r="D7" s="20"/>
      <c r="E7" s="20"/>
      <c r="F7" s="20"/>
    </row>
    <row r="8" spans="1:6" ht="16" x14ac:dyDescent="0.2">
      <c r="A8" s="20">
        <v>405</v>
      </c>
      <c r="B8" s="20"/>
      <c r="C8" s="20"/>
      <c r="D8" s="20"/>
      <c r="E8" s="20"/>
      <c r="F8" s="20"/>
    </row>
    <row r="9" spans="1:6" ht="16" x14ac:dyDescent="0.2">
      <c r="A9" s="20">
        <v>406</v>
      </c>
      <c r="B9" s="20"/>
      <c r="C9" s="20"/>
      <c r="D9" s="20"/>
      <c r="E9" s="20"/>
      <c r="F9" s="20"/>
    </row>
    <row r="10" spans="1:6" ht="16" x14ac:dyDescent="0.2">
      <c r="A10" s="20">
        <v>407</v>
      </c>
      <c r="B10" s="20"/>
      <c r="C10" s="20"/>
      <c r="D10" s="20"/>
      <c r="E10" s="20"/>
      <c r="F10" s="20"/>
    </row>
    <row r="11" spans="1:6" ht="16" x14ac:dyDescent="0.2">
      <c r="A11" s="20">
        <v>408</v>
      </c>
      <c r="B11" s="20"/>
      <c r="C11" s="20"/>
      <c r="D11" s="20"/>
      <c r="E11" s="20"/>
      <c r="F11" s="20"/>
    </row>
    <row r="12" spans="1:6" ht="16" x14ac:dyDescent="0.2">
      <c r="A12" s="20">
        <v>409</v>
      </c>
      <c r="B12" s="20"/>
      <c r="C12" s="20"/>
      <c r="D12" s="20"/>
      <c r="E12" s="20"/>
      <c r="F12" s="20"/>
    </row>
    <row r="13" spans="1:6" ht="16" x14ac:dyDescent="0.2">
      <c r="A13" s="20">
        <v>410</v>
      </c>
      <c r="B13" s="20"/>
      <c r="C13" s="20"/>
      <c r="D13" s="20"/>
      <c r="E13" s="20"/>
      <c r="F13" s="20"/>
    </row>
    <row r="14" spans="1:6" ht="16" x14ac:dyDescent="0.2">
      <c r="A14" s="20">
        <v>411</v>
      </c>
      <c r="B14" s="20"/>
      <c r="C14" s="20"/>
      <c r="D14" s="20"/>
      <c r="E14" s="20"/>
      <c r="F14" s="20"/>
    </row>
    <row r="15" spans="1:6" ht="16" x14ac:dyDescent="0.2">
      <c r="A15" s="20">
        <v>412</v>
      </c>
      <c r="B15" s="20"/>
      <c r="C15" s="20"/>
      <c r="D15" s="20"/>
      <c r="E15" s="20"/>
      <c r="F15" s="20"/>
    </row>
    <row r="16" spans="1:6" ht="16" x14ac:dyDescent="0.2">
      <c r="A16" s="20">
        <v>413</v>
      </c>
      <c r="B16" s="20"/>
      <c r="C16" s="20"/>
      <c r="D16" s="20"/>
      <c r="E16" s="20"/>
      <c r="F16" s="20"/>
    </row>
    <row r="17" spans="1:6" ht="16" x14ac:dyDescent="0.2">
      <c r="A17" s="20">
        <v>414</v>
      </c>
      <c r="B17" s="20"/>
      <c r="C17" s="20"/>
      <c r="D17" s="20"/>
      <c r="E17" s="20"/>
      <c r="F17" s="20"/>
    </row>
    <row r="18" spans="1:6" ht="16" x14ac:dyDescent="0.2">
      <c r="A18" s="20">
        <v>415</v>
      </c>
      <c r="B18" s="20"/>
      <c r="C18" s="20"/>
      <c r="D18" s="20"/>
      <c r="E18" s="20"/>
      <c r="F18" s="20"/>
    </row>
    <row r="19" spans="1:6" ht="16" x14ac:dyDescent="0.2">
      <c r="A19" s="20">
        <v>416</v>
      </c>
      <c r="B19" s="20"/>
      <c r="C19" s="20"/>
      <c r="D19" s="20"/>
      <c r="E19" s="20"/>
      <c r="F19" s="20"/>
    </row>
    <row r="20" spans="1:6" ht="16" x14ac:dyDescent="0.2">
      <c r="A20" s="20">
        <v>417</v>
      </c>
      <c r="B20" s="20"/>
      <c r="C20" s="20"/>
      <c r="D20" s="20"/>
      <c r="E20" s="20"/>
      <c r="F20" s="20"/>
    </row>
    <row r="21" spans="1:6" ht="16" x14ac:dyDescent="0.2">
      <c r="A21" s="20">
        <v>418</v>
      </c>
      <c r="B21" s="20"/>
      <c r="C21" s="20"/>
      <c r="D21" s="20"/>
      <c r="E21" s="20"/>
      <c r="F21" s="20"/>
    </row>
    <row r="22" spans="1:6" ht="16" x14ac:dyDescent="0.2">
      <c r="A22" s="20">
        <v>419</v>
      </c>
      <c r="B22" s="20"/>
      <c r="C22" s="20"/>
      <c r="D22" s="20"/>
      <c r="E22" s="20"/>
      <c r="F22" s="20"/>
    </row>
    <row r="23" spans="1:6" ht="16" x14ac:dyDescent="0.2">
      <c r="A23" s="20">
        <v>420</v>
      </c>
      <c r="B23" s="20"/>
      <c r="C23" s="20"/>
      <c r="D23" s="20"/>
      <c r="E23" s="20"/>
      <c r="F23" s="20"/>
    </row>
    <row r="24" spans="1:6" ht="16" x14ac:dyDescent="0.2">
      <c r="A24" s="20">
        <v>421</v>
      </c>
      <c r="B24" s="20"/>
      <c r="C24" s="20"/>
      <c r="D24" s="20"/>
      <c r="E24" s="20"/>
      <c r="F24" s="20"/>
    </row>
    <row r="25" spans="1:6" ht="16" x14ac:dyDescent="0.2">
      <c r="A25" s="20">
        <v>422</v>
      </c>
      <c r="B25" s="20"/>
      <c r="C25" s="20"/>
      <c r="D25" s="20"/>
      <c r="E25" s="20"/>
      <c r="F25" s="20"/>
    </row>
    <row r="26" spans="1:6" ht="16" x14ac:dyDescent="0.2">
      <c r="A26" s="20">
        <v>423</v>
      </c>
      <c r="B26" s="20"/>
      <c r="C26" s="20"/>
      <c r="D26" s="20"/>
      <c r="E26" s="20"/>
      <c r="F26" s="20"/>
    </row>
    <row r="27" spans="1:6" ht="16" x14ac:dyDescent="0.2">
      <c r="A27" s="20">
        <v>424</v>
      </c>
      <c r="B27" s="20"/>
      <c r="C27" s="20"/>
      <c r="D27" s="20"/>
      <c r="E27" s="20"/>
      <c r="F27" s="20"/>
    </row>
    <row r="28" spans="1:6" ht="16" x14ac:dyDescent="0.2">
      <c r="A28" s="20">
        <v>425</v>
      </c>
      <c r="B28" s="20"/>
      <c r="C28" s="20"/>
      <c r="D28" s="20"/>
      <c r="E28" s="20"/>
      <c r="F28" s="20"/>
    </row>
    <row r="29" spans="1:6" ht="16" x14ac:dyDescent="0.2">
      <c r="A29" s="20">
        <v>426</v>
      </c>
      <c r="B29" s="20"/>
      <c r="C29" s="20"/>
      <c r="D29" s="20"/>
      <c r="E29" s="20"/>
      <c r="F29" s="20"/>
    </row>
    <row r="30" spans="1:6" ht="16" x14ac:dyDescent="0.2">
      <c r="A30" s="20">
        <v>427</v>
      </c>
      <c r="B30" s="20"/>
      <c r="C30" s="20"/>
      <c r="D30" s="20"/>
      <c r="E30" s="20"/>
      <c r="F30" s="20"/>
    </row>
    <row r="31" spans="1:6" ht="16" x14ac:dyDescent="0.2">
      <c r="A31" s="20">
        <v>428</v>
      </c>
      <c r="B31" s="20"/>
      <c r="C31" s="20"/>
      <c r="D31" s="20"/>
      <c r="E31" s="20"/>
      <c r="F31" s="20"/>
    </row>
    <row r="32" spans="1:6" ht="16" x14ac:dyDescent="0.2">
      <c r="A32" s="20">
        <v>429</v>
      </c>
      <c r="B32" s="20"/>
      <c r="C32" s="20"/>
      <c r="D32" s="20"/>
      <c r="E32" s="20"/>
      <c r="F32" s="20"/>
    </row>
    <row r="33" spans="1:6" ht="16" x14ac:dyDescent="0.2">
      <c r="A33" s="20">
        <v>430</v>
      </c>
      <c r="B33" s="20"/>
      <c r="C33" s="20"/>
      <c r="D33" s="20"/>
      <c r="E33" s="20"/>
      <c r="F33" s="20"/>
    </row>
    <row r="34" spans="1:6" ht="16" x14ac:dyDescent="0.2">
      <c r="A34" s="20">
        <v>431</v>
      </c>
      <c r="B34" s="20"/>
      <c r="C34" s="20"/>
      <c r="D34" s="20"/>
      <c r="E34" s="20"/>
      <c r="F34" s="20"/>
    </row>
    <row r="35" spans="1:6" ht="16" x14ac:dyDescent="0.2">
      <c r="A35" s="20">
        <v>432</v>
      </c>
      <c r="B35" s="20"/>
      <c r="C35" s="20"/>
      <c r="D35" s="20"/>
      <c r="E35" s="20"/>
      <c r="F35" s="20"/>
    </row>
    <row r="36" spans="1:6" ht="16" x14ac:dyDescent="0.2">
      <c r="A36" s="20">
        <v>433</v>
      </c>
      <c r="B36" s="20"/>
      <c r="C36" s="20"/>
      <c r="D36" s="20"/>
      <c r="E36" s="20"/>
      <c r="F36" s="20"/>
    </row>
    <row r="37" spans="1:6" ht="16" x14ac:dyDescent="0.2">
      <c r="A37" s="20">
        <v>434</v>
      </c>
      <c r="B37" s="20"/>
      <c r="C37" s="20"/>
      <c r="D37" s="20"/>
      <c r="E37" s="20"/>
      <c r="F37" s="20"/>
    </row>
    <row r="38" spans="1:6" ht="16" x14ac:dyDescent="0.2">
      <c r="A38" s="20">
        <v>435</v>
      </c>
      <c r="B38" s="20"/>
      <c r="C38" s="20"/>
      <c r="D38" s="20"/>
      <c r="E38" s="20"/>
      <c r="F38" s="20"/>
    </row>
    <row r="39" spans="1:6" ht="16" x14ac:dyDescent="0.2">
      <c r="A39" s="20">
        <v>436</v>
      </c>
      <c r="B39" s="20"/>
      <c r="C39" s="20"/>
      <c r="D39" s="20"/>
      <c r="E39" s="20"/>
      <c r="F39" s="20"/>
    </row>
    <row r="40" spans="1:6" ht="16" x14ac:dyDescent="0.2">
      <c r="A40" s="20">
        <v>437</v>
      </c>
      <c r="B40" s="21"/>
      <c r="C40" s="21"/>
      <c r="D40" s="21"/>
      <c r="E40" s="21"/>
      <c r="F40" s="21"/>
    </row>
    <row r="41" spans="1:6" ht="16" x14ac:dyDescent="0.2">
      <c r="A41" s="20">
        <v>438</v>
      </c>
      <c r="B41" s="21"/>
      <c r="C41" s="21"/>
      <c r="D41" s="21"/>
      <c r="E41" s="21"/>
      <c r="F41" s="21"/>
    </row>
    <row r="42" spans="1:6" ht="16" x14ac:dyDescent="0.2">
      <c r="A42" s="20">
        <v>439</v>
      </c>
      <c r="B42" s="21"/>
      <c r="C42" s="21"/>
      <c r="D42" s="21"/>
      <c r="E42" s="21"/>
      <c r="F42" s="21"/>
    </row>
    <row r="43" spans="1:6" ht="16" x14ac:dyDescent="0.2">
      <c r="A43" s="20">
        <v>440</v>
      </c>
      <c r="B43" s="21"/>
      <c r="C43" s="21"/>
      <c r="D43" s="21"/>
      <c r="E43" s="21"/>
      <c r="F43" s="21"/>
    </row>
    <row r="44" spans="1:6" ht="16" x14ac:dyDescent="0.2">
      <c r="A44" s="20">
        <v>441</v>
      </c>
      <c r="B44" s="21"/>
      <c r="C44" s="21"/>
      <c r="D44" s="21"/>
      <c r="E44" s="21"/>
      <c r="F44" s="21"/>
    </row>
    <row r="45" spans="1:6" ht="16" x14ac:dyDescent="0.2">
      <c r="A45" s="20">
        <v>442</v>
      </c>
      <c r="B45" s="21"/>
      <c r="C45" s="21"/>
      <c r="D45" s="21"/>
      <c r="E45" s="21"/>
      <c r="F45" s="21"/>
    </row>
    <row r="46" spans="1:6" ht="16" x14ac:dyDescent="0.2">
      <c r="A46" s="20">
        <v>443</v>
      </c>
      <c r="B46" s="21"/>
      <c r="C46" s="21"/>
      <c r="D46" s="21"/>
      <c r="E46" s="21"/>
      <c r="F46" s="21"/>
    </row>
    <row r="47" spans="1:6" ht="16" x14ac:dyDescent="0.2">
      <c r="A47" s="20">
        <v>444</v>
      </c>
      <c r="B47" s="21"/>
      <c r="C47" s="21"/>
      <c r="D47" s="21"/>
      <c r="E47" s="21"/>
      <c r="F47" s="21"/>
    </row>
    <row r="48" spans="1:6" ht="16" x14ac:dyDescent="0.2">
      <c r="A48" s="20">
        <v>445</v>
      </c>
      <c r="B48" s="21"/>
      <c r="C48" s="21"/>
      <c r="D48" s="21"/>
      <c r="E48" s="21"/>
      <c r="F48" s="21"/>
    </row>
    <row r="49" spans="1:6" ht="16" x14ac:dyDescent="0.2">
      <c r="A49" s="20">
        <v>446</v>
      </c>
      <c r="B49" s="21"/>
      <c r="C49" s="21"/>
      <c r="D49" s="21"/>
      <c r="E49" s="21"/>
      <c r="F49" s="21"/>
    </row>
    <row r="50" spans="1:6" ht="16" x14ac:dyDescent="0.2">
      <c r="A50" s="20">
        <v>447</v>
      </c>
      <c r="B50" s="21"/>
      <c r="C50" s="21"/>
      <c r="D50" s="21"/>
      <c r="E50" s="21"/>
      <c r="F50" s="21"/>
    </row>
    <row r="51" spans="1:6" ht="16" x14ac:dyDescent="0.2">
      <c r="A51" s="20">
        <v>448</v>
      </c>
      <c r="B51" s="21"/>
      <c r="C51" s="21"/>
      <c r="D51" s="21"/>
      <c r="E51" s="21"/>
      <c r="F51" s="21"/>
    </row>
    <row r="52" spans="1:6" ht="16" x14ac:dyDescent="0.2">
      <c r="A52" s="20">
        <v>449</v>
      </c>
      <c r="B52" s="21"/>
      <c r="C52" s="21"/>
      <c r="D52" s="21"/>
      <c r="E52" s="21"/>
      <c r="F52" s="21"/>
    </row>
    <row r="53" spans="1:6" ht="16" x14ac:dyDescent="0.2">
      <c r="A53" s="20">
        <v>450</v>
      </c>
      <c r="B53" s="21"/>
      <c r="C53" s="21"/>
      <c r="D53" s="21"/>
      <c r="E53" s="21"/>
      <c r="F53" s="21"/>
    </row>
    <row r="54" spans="1:6" ht="16" x14ac:dyDescent="0.2">
      <c r="A54" s="20">
        <v>451</v>
      </c>
      <c r="B54" s="21"/>
      <c r="C54" s="21"/>
      <c r="D54" s="21"/>
      <c r="E54" s="21"/>
      <c r="F54" s="21"/>
    </row>
    <row r="55" spans="1:6" ht="16" x14ac:dyDescent="0.2">
      <c r="A55" s="20">
        <v>452</v>
      </c>
      <c r="B55" s="21"/>
      <c r="C55" s="21"/>
      <c r="D55" s="21"/>
      <c r="E55" s="21"/>
      <c r="F55" s="21"/>
    </row>
    <row r="56" spans="1:6" ht="16" x14ac:dyDescent="0.2">
      <c r="A56" s="20">
        <v>453</v>
      </c>
      <c r="B56" s="21"/>
      <c r="C56" s="21"/>
      <c r="D56" s="21"/>
      <c r="E56" s="21"/>
      <c r="F56" s="21"/>
    </row>
    <row r="57" spans="1:6" ht="16" x14ac:dyDescent="0.2">
      <c r="A57" s="20">
        <v>454</v>
      </c>
      <c r="B57" s="21"/>
      <c r="C57" s="21"/>
      <c r="D57" s="21"/>
      <c r="E57" s="21"/>
      <c r="F57" s="21"/>
    </row>
    <row r="58" spans="1:6" ht="16" x14ac:dyDescent="0.2">
      <c r="A58" s="20">
        <v>455</v>
      </c>
      <c r="B58" s="21"/>
      <c r="C58" s="21"/>
      <c r="D58" s="21"/>
      <c r="E58" s="21"/>
      <c r="F58" s="21"/>
    </row>
    <row r="59" spans="1:6" ht="16" x14ac:dyDescent="0.2">
      <c r="A59" s="20">
        <v>456</v>
      </c>
      <c r="B59" s="21"/>
      <c r="C59" s="21"/>
      <c r="D59" s="21"/>
      <c r="E59" s="21"/>
      <c r="F59" s="21"/>
    </row>
    <row r="60" spans="1:6" ht="16" x14ac:dyDescent="0.2">
      <c r="A60" s="20">
        <v>457</v>
      </c>
      <c r="B60" s="21"/>
      <c r="C60" s="21"/>
      <c r="D60" s="21"/>
      <c r="E60" s="21"/>
      <c r="F60" s="21"/>
    </row>
    <row r="61" spans="1:6" ht="16" x14ac:dyDescent="0.2">
      <c r="A61" s="20">
        <v>458</v>
      </c>
      <c r="B61" s="21"/>
      <c r="C61" s="21"/>
      <c r="D61" s="21"/>
      <c r="E61" s="21"/>
      <c r="F61" s="21"/>
    </row>
    <row r="62" spans="1:6" ht="16" x14ac:dyDescent="0.2">
      <c r="A62" s="20">
        <v>459</v>
      </c>
      <c r="B62" s="21"/>
      <c r="C62" s="21"/>
      <c r="D62" s="21"/>
      <c r="E62" s="21"/>
      <c r="F62" s="21"/>
    </row>
    <row r="63" spans="1:6" ht="16" x14ac:dyDescent="0.2">
      <c r="A63" s="20">
        <v>460</v>
      </c>
      <c r="B63" s="21"/>
      <c r="C63" s="21"/>
      <c r="D63" s="21"/>
      <c r="E63" s="21"/>
      <c r="F63" s="21"/>
    </row>
    <row r="64" spans="1:6" ht="16" x14ac:dyDescent="0.2">
      <c r="A64" s="20">
        <v>461</v>
      </c>
      <c r="B64" s="21"/>
      <c r="C64" s="21"/>
      <c r="D64" s="21"/>
      <c r="E64" s="21"/>
      <c r="F64" s="21"/>
    </row>
    <row r="65" spans="1:6" ht="16" x14ac:dyDescent="0.2">
      <c r="A65" s="20">
        <v>462</v>
      </c>
      <c r="B65" s="21"/>
      <c r="C65" s="21"/>
      <c r="D65" s="21"/>
      <c r="E65" s="21"/>
      <c r="F65" s="21"/>
    </row>
    <row r="66" spans="1:6" ht="16" x14ac:dyDescent="0.2">
      <c r="A66" s="20">
        <v>463</v>
      </c>
      <c r="B66" s="21"/>
      <c r="C66" s="21"/>
      <c r="D66" s="21"/>
      <c r="E66" s="21"/>
      <c r="F66" s="21"/>
    </row>
    <row r="67" spans="1:6" ht="16" x14ac:dyDescent="0.2">
      <c r="A67" s="20">
        <v>464</v>
      </c>
      <c r="B67" s="21"/>
      <c r="C67" s="21"/>
      <c r="D67" s="21"/>
      <c r="E67" s="21"/>
      <c r="F67" s="21"/>
    </row>
    <row r="68" spans="1:6" ht="16" x14ac:dyDescent="0.2">
      <c r="A68" s="20">
        <v>465</v>
      </c>
      <c r="B68" s="21"/>
      <c r="C68" s="21"/>
      <c r="D68" s="21"/>
      <c r="E68" s="21"/>
      <c r="F68" s="21"/>
    </row>
    <row r="69" spans="1:6" ht="16" x14ac:dyDescent="0.2">
      <c r="A69" s="20">
        <v>466</v>
      </c>
      <c r="B69" s="21"/>
      <c r="C69" s="21"/>
      <c r="D69" s="21"/>
      <c r="E69" s="21"/>
      <c r="F69" s="21"/>
    </row>
    <row r="70" spans="1:6" ht="16" x14ac:dyDescent="0.2">
      <c r="A70" s="20">
        <v>467</v>
      </c>
      <c r="B70" s="21"/>
      <c r="C70" s="21"/>
      <c r="D70" s="21"/>
      <c r="E70" s="21"/>
      <c r="F70" s="21"/>
    </row>
    <row r="71" spans="1:6" ht="16" x14ac:dyDescent="0.2">
      <c r="A71" s="20">
        <v>468</v>
      </c>
      <c r="B71" s="21"/>
      <c r="C71" s="21"/>
      <c r="D71" s="21"/>
      <c r="E71" s="21"/>
      <c r="F71" s="21"/>
    </row>
    <row r="72" spans="1:6" ht="16" x14ac:dyDescent="0.2">
      <c r="A72" s="20">
        <v>469</v>
      </c>
      <c r="B72" s="21"/>
      <c r="C72" s="21"/>
      <c r="D72" s="21"/>
      <c r="E72" s="21"/>
      <c r="F72" s="21"/>
    </row>
    <row r="73" spans="1:6" ht="16" x14ac:dyDescent="0.2">
      <c r="A73" s="20">
        <v>470</v>
      </c>
      <c r="B73" s="21"/>
      <c r="C73" s="21"/>
      <c r="D73" s="21"/>
      <c r="E73" s="21"/>
      <c r="F73" s="21"/>
    </row>
    <row r="74" spans="1:6" ht="16" x14ac:dyDescent="0.2">
      <c r="A74" s="20">
        <v>471</v>
      </c>
      <c r="B74" s="21"/>
      <c r="C74" s="21"/>
      <c r="D74" s="21"/>
      <c r="E74" s="21"/>
      <c r="F74" s="21"/>
    </row>
    <row r="75" spans="1:6" ht="16" x14ac:dyDescent="0.2">
      <c r="A75" s="20">
        <v>472</v>
      </c>
      <c r="B75" s="21"/>
      <c r="C75" s="21"/>
      <c r="D75" s="21"/>
      <c r="E75" s="21"/>
      <c r="F75" s="21"/>
    </row>
    <row r="76" spans="1:6" ht="16" x14ac:dyDescent="0.2">
      <c r="A76" s="20">
        <v>473</v>
      </c>
      <c r="B76" s="21"/>
      <c r="C76" s="21"/>
      <c r="D76" s="21"/>
      <c r="E76" s="21"/>
      <c r="F76" s="21"/>
    </row>
    <row r="77" spans="1:6" ht="16" x14ac:dyDescent="0.2">
      <c r="A77" s="20">
        <v>474</v>
      </c>
      <c r="B77" s="21"/>
      <c r="C77" s="21"/>
      <c r="D77" s="21"/>
      <c r="E77" s="21"/>
      <c r="F77" s="21"/>
    </row>
    <row r="78" spans="1:6" ht="16" x14ac:dyDescent="0.2">
      <c r="A78" s="20">
        <v>475</v>
      </c>
      <c r="B78" s="21"/>
      <c r="C78" s="21"/>
      <c r="D78" s="21"/>
      <c r="E78" s="21"/>
      <c r="F78" s="21"/>
    </row>
    <row r="79" spans="1:6" ht="16" x14ac:dyDescent="0.2">
      <c r="A79" s="20">
        <v>476</v>
      </c>
      <c r="B79" s="21"/>
      <c r="C79" s="21"/>
      <c r="D79" s="21"/>
      <c r="E79" s="21"/>
      <c r="F79" s="21"/>
    </row>
    <row r="80" spans="1:6" ht="16" x14ac:dyDescent="0.2">
      <c r="A80" s="20">
        <v>477</v>
      </c>
      <c r="B80" s="21"/>
      <c r="C80" s="21"/>
      <c r="D80" s="21"/>
      <c r="E80" s="21"/>
      <c r="F80" s="21"/>
    </row>
    <row r="81" spans="1:6" ht="16" x14ac:dyDescent="0.2">
      <c r="A81" s="20">
        <v>478</v>
      </c>
      <c r="B81" s="21"/>
      <c r="C81" s="21"/>
      <c r="D81" s="21"/>
      <c r="E81" s="21"/>
      <c r="F81" s="21"/>
    </row>
    <row r="82" spans="1:6" ht="16" x14ac:dyDescent="0.2">
      <c r="A82" s="20">
        <v>479</v>
      </c>
      <c r="B82" s="21"/>
      <c r="C82" s="21"/>
      <c r="D82" s="21"/>
      <c r="E82" s="21"/>
      <c r="F82" s="21"/>
    </row>
    <row r="83" spans="1:6" ht="16" x14ac:dyDescent="0.2">
      <c r="A83" s="20">
        <v>480</v>
      </c>
      <c r="B83" s="21"/>
      <c r="C83" s="21"/>
      <c r="D83" s="21"/>
      <c r="E83" s="21"/>
      <c r="F83" s="21"/>
    </row>
    <row r="84" spans="1:6" ht="16" x14ac:dyDescent="0.2">
      <c r="A84" s="20">
        <v>481</v>
      </c>
      <c r="B84" s="21"/>
      <c r="C84" s="21"/>
      <c r="D84" s="21"/>
      <c r="E84" s="21"/>
      <c r="F84" s="21"/>
    </row>
    <row r="85" spans="1:6" ht="16" x14ac:dyDescent="0.2">
      <c r="A85" s="20">
        <v>482</v>
      </c>
      <c r="B85" s="21"/>
      <c r="C85" s="21"/>
      <c r="D85" s="21"/>
      <c r="E85" s="21"/>
      <c r="F85" s="21"/>
    </row>
    <row r="86" spans="1:6" ht="16" x14ac:dyDescent="0.2">
      <c r="A86" s="20">
        <v>483</v>
      </c>
      <c r="B86" s="21"/>
      <c r="C86" s="21"/>
      <c r="D86" s="21"/>
      <c r="E86" s="21"/>
      <c r="F86" s="21"/>
    </row>
    <row r="87" spans="1:6" ht="16" x14ac:dyDescent="0.2">
      <c r="A87" s="20">
        <v>484</v>
      </c>
      <c r="B87" s="21"/>
      <c r="C87" s="21"/>
      <c r="D87" s="21"/>
      <c r="E87" s="21"/>
      <c r="F87" s="21"/>
    </row>
    <row r="88" spans="1:6" ht="16" x14ac:dyDescent="0.2">
      <c r="A88" s="20">
        <v>485</v>
      </c>
      <c r="B88" s="21"/>
      <c r="C88" s="21"/>
      <c r="D88" s="21"/>
      <c r="E88" s="21"/>
      <c r="F88" s="21"/>
    </row>
    <row r="89" spans="1:6" ht="16" x14ac:dyDescent="0.2">
      <c r="A89" s="20">
        <v>486</v>
      </c>
      <c r="B89" s="21"/>
      <c r="C89" s="21"/>
      <c r="D89" s="21"/>
      <c r="E89" s="21"/>
      <c r="F89" s="21"/>
    </row>
    <row r="90" spans="1:6" ht="16" x14ac:dyDescent="0.2">
      <c r="A90" s="20">
        <v>487</v>
      </c>
      <c r="B90" s="21"/>
      <c r="C90" s="21"/>
      <c r="D90" s="21"/>
      <c r="E90" s="21"/>
      <c r="F90" s="21"/>
    </row>
    <row r="91" spans="1:6" ht="16" x14ac:dyDescent="0.2">
      <c r="A91" s="20">
        <v>488</v>
      </c>
      <c r="B91" s="21"/>
      <c r="C91" s="21"/>
      <c r="D91" s="21"/>
      <c r="E91" s="21"/>
      <c r="F91" s="21"/>
    </row>
    <row r="92" spans="1:6" ht="16" x14ac:dyDescent="0.2">
      <c r="A92" s="20">
        <v>489</v>
      </c>
      <c r="B92" s="21"/>
      <c r="C92" s="21"/>
      <c r="D92" s="21"/>
      <c r="E92" s="21"/>
      <c r="F92" s="21"/>
    </row>
    <row r="93" spans="1:6" ht="16" x14ac:dyDescent="0.2">
      <c r="A93" s="20">
        <v>490</v>
      </c>
      <c r="B93" s="21"/>
      <c r="C93" s="21"/>
      <c r="D93" s="21"/>
      <c r="E93" s="21"/>
      <c r="F93" s="21"/>
    </row>
    <row r="94" spans="1:6" ht="16" x14ac:dyDescent="0.2">
      <c r="A94" s="20">
        <v>491</v>
      </c>
      <c r="B94" s="21"/>
      <c r="C94" s="21"/>
      <c r="D94" s="21"/>
      <c r="E94" s="21"/>
      <c r="F94" s="21"/>
    </row>
    <row r="95" spans="1:6" ht="16" x14ac:dyDescent="0.2">
      <c r="A95" s="20">
        <v>492</v>
      </c>
      <c r="B95" s="21"/>
      <c r="C95" s="21"/>
      <c r="D95" s="21"/>
      <c r="E95" s="21"/>
      <c r="F95" s="21"/>
    </row>
    <row r="96" spans="1:6" ht="16" x14ac:dyDescent="0.2">
      <c r="A96" s="20">
        <v>493</v>
      </c>
      <c r="B96" s="21"/>
      <c r="C96" s="21"/>
      <c r="D96" s="21"/>
      <c r="E96" s="21"/>
      <c r="F96" s="21"/>
    </row>
    <row r="97" spans="1:6" ht="16" x14ac:dyDescent="0.2">
      <c r="A97" s="20">
        <v>494</v>
      </c>
      <c r="B97" s="21"/>
      <c r="C97" s="21"/>
      <c r="D97" s="21"/>
      <c r="E97" s="21"/>
      <c r="F97" s="21"/>
    </row>
    <row r="98" spans="1:6" ht="16" x14ac:dyDescent="0.2">
      <c r="A98" s="20">
        <v>495</v>
      </c>
      <c r="B98" s="21"/>
      <c r="C98" s="21"/>
      <c r="D98" s="21"/>
      <c r="E98" s="21"/>
      <c r="F98" s="21"/>
    </row>
    <row r="99" spans="1:6" ht="16" x14ac:dyDescent="0.2">
      <c r="A99" s="20">
        <v>496</v>
      </c>
      <c r="B99" s="21"/>
      <c r="C99" s="21"/>
      <c r="D99" s="21"/>
      <c r="E99" s="21"/>
      <c r="F99" s="21"/>
    </row>
    <row r="100" spans="1:6" ht="16" x14ac:dyDescent="0.2">
      <c r="A100" s="20">
        <v>497</v>
      </c>
      <c r="B100" s="21"/>
      <c r="C100" s="21"/>
      <c r="D100" s="21"/>
      <c r="E100" s="21"/>
      <c r="F100" s="21"/>
    </row>
    <row r="101" spans="1:6" ht="16" x14ac:dyDescent="0.2">
      <c r="A101" s="20">
        <v>498</v>
      </c>
      <c r="B101" s="21"/>
      <c r="C101" s="21"/>
      <c r="D101" s="21"/>
      <c r="E101" s="21"/>
      <c r="F101" s="21"/>
    </row>
    <row r="102" spans="1:6" ht="16" x14ac:dyDescent="0.2">
      <c r="A102" s="20">
        <v>499</v>
      </c>
      <c r="B102" s="21"/>
      <c r="C102" s="21"/>
      <c r="D102" s="21"/>
      <c r="E102" s="21"/>
      <c r="F102" s="21"/>
    </row>
    <row r="103" spans="1:6" ht="16" x14ac:dyDescent="0.2">
      <c r="A103" s="20">
        <v>500</v>
      </c>
      <c r="B103" s="21"/>
      <c r="C103" s="21"/>
      <c r="D103" s="21"/>
      <c r="E103" s="21"/>
      <c r="F103" s="21"/>
    </row>
    <row r="104" spans="1:6" ht="16" x14ac:dyDescent="0.2">
      <c r="A104" s="20">
        <v>501</v>
      </c>
      <c r="B104" s="21"/>
      <c r="C104" s="21"/>
      <c r="D104" s="21"/>
      <c r="E104" s="21"/>
      <c r="F104" s="21"/>
    </row>
    <row r="105" spans="1:6" ht="16" x14ac:dyDescent="0.2">
      <c r="A105" s="20">
        <v>502</v>
      </c>
      <c r="B105" s="21"/>
      <c r="C105" s="21"/>
      <c r="D105" s="21"/>
      <c r="E105" s="21"/>
      <c r="F105" s="21"/>
    </row>
    <row r="106" spans="1:6" ht="16" x14ac:dyDescent="0.2">
      <c r="A106" s="20">
        <v>503</v>
      </c>
      <c r="B106" s="21"/>
      <c r="C106" s="21"/>
      <c r="D106" s="21"/>
      <c r="E106" s="21"/>
      <c r="F106" s="21"/>
    </row>
    <row r="107" spans="1:6" ht="16" x14ac:dyDescent="0.2">
      <c r="A107" s="20">
        <v>504</v>
      </c>
      <c r="B107" s="21"/>
      <c r="C107" s="21"/>
      <c r="D107" s="21"/>
      <c r="E107" s="21"/>
      <c r="F107" s="21"/>
    </row>
    <row r="108" spans="1:6" ht="16" x14ac:dyDescent="0.2">
      <c r="A108" s="20">
        <v>505</v>
      </c>
      <c r="B108" s="21"/>
      <c r="C108" s="21"/>
      <c r="D108" s="21"/>
      <c r="E108" s="21"/>
      <c r="F108" s="21"/>
    </row>
    <row r="109" spans="1:6" ht="16" x14ac:dyDescent="0.2">
      <c r="A109" s="20">
        <v>506</v>
      </c>
      <c r="B109" s="21"/>
      <c r="C109" s="21"/>
      <c r="D109" s="21"/>
      <c r="E109" s="21"/>
      <c r="F109" s="21"/>
    </row>
    <row r="110" spans="1:6" ht="16" x14ac:dyDescent="0.2">
      <c r="A110" s="20">
        <v>507</v>
      </c>
      <c r="B110" s="21"/>
      <c r="C110" s="21"/>
      <c r="D110" s="21"/>
      <c r="E110" s="21"/>
      <c r="F110" s="21"/>
    </row>
    <row r="111" spans="1:6" ht="16" x14ac:dyDescent="0.2">
      <c r="A111" s="20">
        <v>508</v>
      </c>
      <c r="B111" s="21"/>
      <c r="C111" s="21"/>
      <c r="D111" s="21"/>
      <c r="E111" s="21"/>
      <c r="F111" s="21"/>
    </row>
    <row r="112" spans="1:6" ht="16" x14ac:dyDescent="0.2">
      <c r="A112" s="20">
        <v>509</v>
      </c>
      <c r="B112" s="21"/>
      <c r="C112" s="21"/>
      <c r="D112" s="21"/>
      <c r="E112" s="21"/>
      <c r="F112" s="21"/>
    </row>
    <row r="113" spans="1:6" ht="16" x14ac:dyDescent="0.2">
      <c r="A113" s="20">
        <v>510</v>
      </c>
      <c r="B113" s="21"/>
      <c r="C113" s="21"/>
      <c r="D113" s="21"/>
      <c r="E113" s="21"/>
      <c r="F113" s="21"/>
    </row>
    <row r="114" spans="1:6" ht="16" x14ac:dyDescent="0.2">
      <c r="A114" s="20">
        <v>511</v>
      </c>
      <c r="B114" s="21"/>
      <c r="C114" s="21"/>
      <c r="D114" s="21"/>
      <c r="E114" s="21"/>
      <c r="F114" s="21"/>
    </row>
    <row r="115" spans="1:6" ht="16" x14ac:dyDescent="0.2">
      <c r="A115" s="20">
        <v>512</v>
      </c>
      <c r="B115" s="21"/>
      <c r="C115" s="21"/>
      <c r="D115" s="21"/>
      <c r="E115" s="21"/>
      <c r="F115" s="21"/>
    </row>
    <row r="116" spans="1:6" ht="16" x14ac:dyDescent="0.2">
      <c r="A116" s="20">
        <v>513</v>
      </c>
      <c r="B116" s="21"/>
      <c r="C116" s="21"/>
      <c r="D116" s="21"/>
      <c r="E116" s="21"/>
      <c r="F116" s="21"/>
    </row>
    <row r="117" spans="1:6" ht="16" x14ac:dyDescent="0.2">
      <c r="A117" s="20">
        <v>514</v>
      </c>
      <c r="B117" s="21"/>
      <c r="C117" s="21"/>
      <c r="D117" s="21"/>
      <c r="E117" s="21"/>
      <c r="F117" s="21"/>
    </row>
    <row r="118" spans="1:6" ht="16" x14ac:dyDescent="0.2">
      <c r="A118" s="20">
        <v>515</v>
      </c>
      <c r="B118" s="21"/>
      <c r="C118" s="21"/>
      <c r="D118" s="21"/>
      <c r="E118" s="21"/>
      <c r="F118" s="21"/>
    </row>
    <row r="119" spans="1:6" ht="16" x14ac:dyDescent="0.2">
      <c r="A119" s="20">
        <v>516</v>
      </c>
      <c r="B119" s="21"/>
      <c r="C119" s="21"/>
      <c r="D119" s="21"/>
      <c r="E119" s="21"/>
      <c r="F119" s="21"/>
    </row>
    <row r="120" spans="1:6" ht="16" x14ac:dyDescent="0.2">
      <c r="A120" s="20">
        <v>517</v>
      </c>
      <c r="B120" s="21"/>
      <c r="C120" s="21"/>
      <c r="D120" s="21"/>
      <c r="E120" s="21"/>
      <c r="F120" s="21"/>
    </row>
    <row r="121" spans="1:6" ht="16" x14ac:dyDescent="0.2">
      <c r="A121" s="20">
        <v>518</v>
      </c>
      <c r="B121" s="21"/>
      <c r="C121" s="21"/>
      <c r="D121" s="21"/>
      <c r="E121" s="21"/>
      <c r="F121" s="21"/>
    </row>
    <row r="122" spans="1:6" ht="16" x14ac:dyDescent="0.2">
      <c r="A122" s="20">
        <v>519</v>
      </c>
      <c r="B122" s="21"/>
      <c r="C122" s="21"/>
      <c r="D122" s="21"/>
      <c r="E122" s="21"/>
      <c r="F122" s="21"/>
    </row>
    <row r="123" spans="1:6" ht="16" x14ac:dyDescent="0.2">
      <c r="A123" s="20">
        <v>520</v>
      </c>
      <c r="B123" s="21"/>
      <c r="C123" s="21"/>
      <c r="D123" s="21"/>
      <c r="E123" s="21"/>
      <c r="F123" s="21"/>
    </row>
    <row r="124" spans="1:6" ht="16" x14ac:dyDescent="0.2">
      <c r="A124" s="20">
        <v>521</v>
      </c>
      <c r="B124" s="21"/>
      <c r="C124" s="21"/>
      <c r="D124" s="21"/>
      <c r="E124" s="21"/>
      <c r="F124" s="21"/>
    </row>
    <row r="125" spans="1:6" ht="16" x14ac:dyDescent="0.2">
      <c r="A125" s="20">
        <v>522</v>
      </c>
      <c r="B125" s="21"/>
      <c r="C125" s="21"/>
      <c r="D125" s="21"/>
      <c r="E125" s="21"/>
      <c r="F125" s="21"/>
    </row>
    <row r="126" spans="1:6" ht="16" x14ac:dyDescent="0.2">
      <c r="A126" s="20">
        <v>523</v>
      </c>
      <c r="B126" s="21"/>
      <c r="C126" s="21"/>
      <c r="D126" s="21"/>
      <c r="E126" s="21"/>
      <c r="F126" s="21"/>
    </row>
    <row r="127" spans="1:6" ht="16" x14ac:dyDescent="0.2">
      <c r="A127" s="20">
        <v>524</v>
      </c>
      <c r="B127" s="21"/>
      <c r="C127" s="21"/>
      <c r="D127" s="21"/>
      <c r="E127" s="21"/>
      <c r="F127" s="21"/>
    </row>
    <row r="128" spans="1:6" ht="16" x14ac:dyDescent="0.2">
      <c r="A128" s="20">
        <v>525</v>
      </c>
      <c r="B128" s="21"/>
      <c r="C128" s="21"/>
      <c r="D128" s="21"/>
      <c r="E128" s="21"/>
      <c r="F128" s="21"/>
    </row>
    <row r="129" spans="1:6" ht="16" x14ac:dyDescent="0.2">
      <c r="A129" s="20">
        <v>526</v>
      </c>
      <c r="B129" s="21"/>
      <c r="C129" s="21"/>
      <c r="D129" s="21"/>
      <c r="E129" s="21"/>
      <c r="F129" s="21"/>
    </row>
    <row r="130" spans="1:6" ht="16" x14ac:dyDescent="0.2">
      <c r="A130" s="20">
        <v>527</v>
      </c>
      <c r="B130" s="21"/>
      <c r="C130" s="21"/>
      <c r="D130" s="21"/>
      <c r="E130" s="21"/>
      <c r="F130" s="21"/>
    </row>
    <row r="131" spans="1:6" ht="16" x14ac:dyDescent="0.2">
      <c r="A131" s="20">
        <v>528</v>
      </c>
      <c r="B131" s="21"/>
      <c r="C131" s="21"/>
      <c r="D131" s="21"/>
      <c r="E131" s="21"/>
      <c r="F131" s="21"/>
    </row>
    <row r="132" spans="1:6" ht="16" x14ac:dyDescent="0.2">
      <c r="A132" s="20">
        <v>529</v>
      </c>
      <c r="B132" s="21"/>
      <c r="C132" s="21"/>
      <c r="D132" s="21"/>
      <c r="E132" s="21"/>
      <c r="F132" s="21"/>
    </row>
    <row r="133" spans="1:6" ht="16" x14ac:dyDescent="0.2">
      <c r="A133" s="20">
        <v>530</v>
      </c>
      <c r="B133" s="21"/>
      <c r="C133" s="21"/>
      <c r="D133" s="21"/>
      <c r="E133" s="21"/>
      <c r="F133" s="21"/>
    </row>
    <row r="134" spans="1:6" ht="16" x14ac:dyDescent="0.2">
      <c r="A134" s="20">
        <v>531</v>
      </c>
      <c r="B134" s="21"/>
      <c r="C134" s="21"/>
      <c r="D134" s="21"/>
      <c r="E134" s="21"/>
      <c r="F134" s="21"/>
    </row>
    <row r="135" spans="1:6" ht="16" x14ac:dyDescent="0.2">
      <c r="A135" s="20">
        <v>532</v>
      </c>
      <c r="B135" s="21"/>
      <c r="C135" s="21"/>
      <c r="D135" s="21"/>
      <c r="E135" s="21"/>
      <c r="F135" s="21"/>
    </row>
    <row r="136" spans="1:6" ht="16" x14ac:dyDescent="0.2">
      <c r="A136" s="20">
        <v>533</v>
      </c>
      <c r="B136" s="21"/>
      <c r="C136" s="21"/>
      <c r="D136" s="21"/>
      <c r="E136" s="21"/>
      <c r="F136" s="21"/>
    </row>
    <row r="137" spans="1:6" ht="16" x14ac:dyDescent="0.2">
      <c r="A137" s="20">
        <v>534</v>
      </c>
      <c r="B137" s="21"/>
      <c r="C137" s="21"/>
      <c r="D137" s="21"/>
      <c r="E137" s="21"/>
      <c r="F137" s="21"/>
    </row>
    <row r="138" spans="1:6" ht="16" x14ac:dyDescent="0.2">
      <c r="A138" s="20">
        <v>535</v>
      </c>
      <c r="B138" s="21"/>
      <c r="C138" s="21"/>
      <c r="D138" s="21"/>
      <c r="E138" s="21"/>
      <c r="F138" s="21"/>
    </row>
    <row r="139" spans="1:6" ht="16" x14ac:dyDescent="0.2">
      <c r="A139" s="20">
        <v>536</v>
      </c>
      <c r="B139" s="21"/>
      <c r="C139" s="21"/>
      <c r="D139" s="21"/>
      <c r="E139" s="21"/>
      <c r="F139" s="21"/>
    </row>
    <row r="140" spans="1:6" ht="16" x14ac:dyDescent="0.2">
      <c r="A140" s="20">
        <v>537</v>
      </c>
      <c r="B140" s="21"/>
      <c r="C140" s="21"/>
      <c r="D140" s="21"/>
      <c r="E140" s="21"/>
      <c r="F140" s="21"/>
    </row>
    <row r="141" spans="1:6" ht="16" x14ac:dyDescent="0.2">
      <c r="A141" s="20">
        <v>538</v>
      </c>
      <c r="B141" s="21"/>
      <c r="C141" s="21"/>
      <c r="D141" s="21"/>
      <c r="E141" s="21"/>
      <c r="F141" s="21"/>
    </row>
    <row r="142" spans="1:6" ht="16" x14ac:dyDescent="0.2">
      <c r="A142" s="20">
        <v>539</v>
      </c>
      <c r="B142" s="21"/>
      <c r="C142" s="21"/>
      <c r="D142" s="21"/>
      <c r="E142" s="21"/>
      <c r="F142" s="21"/>
    </row>
    <row r="143" spans="1:6" ht="16" x14ac:dyDescent="0.2">
      <c r="A143" s="20">
        <v>540</v>
      </c>
      <c r="B143" s="21"/>
      <c r="C143" s="21"/>
      <c r="D143" s="21"/>
      <c r="E143" s="21"/>
      <c r="F143" s="21"/>
    </row>
    <row r="144" spans="1:6" ht="16" x14ac:dyDescent="0.2">
      <c r="A144" s="20">
        <v>541</v>
      </c>
      <c r="B144" s="21"/>
      <c r="C144" s="21"/>
      <c r="D144" s="21"/>
      <c r="E144" s="21"/>
      <c r="F144" s="21"/>
    </row>
    <row r="145" spans="1:6" ht="16" x14ac:dyDescent="0.2">
      <c r="A145" s="20">
        <v>542</v>
      </c>
      <c r="B145" s="21"/>
      <c r="C145" s="21"/>
      <c r="D145" s="21"/>
      <c r="E145" s="21"/>
      <c r="F145" s="21"/>
    </row>
    <row r="146" spans="1:6" ht="16" x14ac:dyDescent="0.2">
      <c r="A146" s="20">
        <v>543</v>
      </c>
      <c r="B146" s="21"/>
      <c r="C146" s="21"/>
      <c r="D146" s="21"/>
      <c r="E146" s="21"/>
      <c r="F146" s="21"/>
    </row>
    <row r="147" spans="1:6" ht="16" x14ac:dyDescent="0.2">
      <c r="A147" s="20">
        <v>544</v>
      </c>
      <c r="B147" s="21"/>
      <c r="C147" s="21"/>
      <c r="D147" s="21"/>
      <c r="E147" s="21"/>
      <c r="F147" s="21"/>
    </row>
    <row r="148" spans="1:6" ht="16" x14ac:dyDescent="0.2">
      <c r="A148" s="20">
        <v>545</v>
      </c>
      <c r="B148" s="21"/>
      <c r="C148" s="21"/>
      <c r="D148" s="21"/>
      <c r="E148" s="21"/>
      <c r="F148" s="21"/>
    </row>
    <row r="149" spans="1:6" ht="16" x14ac:dyDescent="0.2">
      <c r="A149" s="20">
        <v>546</v>
      </c>
      <c r="B149" s="21"/>
      <c r="C149" s="21"/>
      <c r="D149" s="21"/>
      <c r="E149" s="21"/>
      <c r="F149" s="21"/>
    </row>
    <row r="150" spans="1:6" ht="16" x14ac:dyDescent="0.2">
      <c r="A150" s="20">
        <v>547</v>
      </c>
      <c r="B150" s="21"/>
      <c r="C150" s="21"/>
      <c r="D150" s="21"/>
      <c r="E150" s="21"/>
      <c r="F150" s="21"/>
    </row>
    <row r="151" spans="1:6" ht="16" x14ac:dyDescent="0.2">
      <c r="A151" s="20">
        <v>548</v>
      </c>
      <c r="B151" s="21"/>
      <c r="C151" s="21"/>
      <c r="D151" s="21"/>
      <c r="E151" s="21"/>
      <c r="F151" s="21"/>
    </row>
    <row r="152" spans="1:6" ht="16" x14ac:dyDescent="0.2">
      <c r="A152" s="20">
        <v>549</v>
      </c>
      <c r="B152" s="21"/>
      <c r="C152" s="21"/>
      <c r="D152" s="21"/>
      <c r="E152" s="21"/>
      <c r="F152" s="21"/>
    </row>
    <row r="153" spans="1:6" ht="16" x14ac:dyDescent="0.2">
      <c r="A153" s="20">
        <v>550</v>
      </c>
      <c r="B153" s="21"/>
      <c r="C153" s="21"/>
      <c r="D153" s="21"/>
      <c r="E153" s="21"/>
      <c r="F153" s="21"/>
    </row>
  </sheetData>
  <mergeCells count="2">
    <mergeCell ref="A1:F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3"/>
  <sheetViews>
    <sheetView topLeftCell="A82" workbookViewId="0">
      <selection activeCell="C4" sqref="C4"/>
    </sheetView>
  </sheetViews>
  <sheetFormatPr baseColWidth="10" defaultColWidth="8.83203125" defaultRowHeight="15" x14ac:dyDescent="0.2"/>
  <cols>
    <col min="2" max="2" width="5.6640625" bestFit="1" customWidth="1"/>
    <col min="3" max="3" width="14.1640625" bestFit="1" customWidth="1"/>
    <col min="4" max="4" width="10.6640625" bestFit="1" customWidth="1"/>
  </cols>
  <sheetData>
    <row r="1" spans="1:7" ht="16" x14ac:dyDescent="0.2">
      <c r="A1" s="132" t="s">
        <v>28</v>
      </c>
      <c r="B1" s="132"/>
      <c r="C1" s="132"/>
      <c r="D1" s="132"/>
      <c r="E1" s="132"/>
      <c r="F1" s="132"/>
      <c r="G1" s="132"/>
    </row>
    <row r="2" spans="1:7" ht="16" x14ac:dyDescent="0.2">
      <c r="A2" s="22"/>
      <c r="B2" s="22"/>
      <c r="C2" s="22"/>
      <c r="D2" s="22"/>
      <c r="E2" s="133" t="s">
        <v>25</v>
      </c>
      <c r="F2" s="133"/>
      <c r="G2" s="29"/>
    </row>
    <row r="3" spans="1:7" ht="16" x14ac:dyDescent="0.2">
      <c r="A3" s="43" t="s">
        <v>26</v>
      </c>
      <c r="B3" s="43" t="s">
        <v>81</v>
      </c>
      <c r="C3" s="43" t="s">
        <v>27</v>
      </c>
      <c r="D3" s="18"/>
      <c r="E3" s="21"/>
      <c r="F3" s="21"/>
      <c r="G3" s="21"/>
    </row>
    <row r="4" spans="1:7" ht="16" x14ac:dyDescent="0.2">
      <c r="A4" s="23">
        <v>401</v>
      </c>
      <c r="B4" s="23">
        <v>15</v>
      </c>
      <c r="C4" s="23"/>
      <c r="D4" s="23"/>
      <c r="E4" s="23"/>
      <c r="F4" s="24"/>
      <c r="G4" s="24"/>
    </row>
    <row r="5" spans="1:7" ht="16" x14ac:dyDescent="0.2">
      <c r="A5" s="23">
        <v>402</v>
      </c>
      <c r="B5" s="23">
        <v>15</v>
      </c>
      <c r="C5" s="23"/>
      <c r="D5" s="23"/>
      <c r="E5" s="23"/>
      <c r="F5" s="24"/>
      <c r="G5" s="24"/>
    </row>
    <row r="6" spans="1:7" ht="16" x14ac:dyDescent="0.2">
      <c r="A6" s="23">
        <v>403</v>
      </c>
      <c r="B6" s="23">
        <v>15</v>
      </c>
      <c r="C6" s="23"/>
      <c r="D6" s="23"/>
      <c r="E6" s="23"/>
      <c r="F6" s="24"/>
      <c r="G6" s="24"/>
    </row>
    <row r="7" spans="1:7" ht="16" x14ac:dyDescent="0.2">
      <c r="A7" s="23">
        <v>404</v>
      </c>
      <c r="B7" s="23">
        <v>15</v>
      </c>
      <c r="C7" s="23"/>
      <c r="D7" s="23"/>
      <c r="E7" s="23"/>
      <c r="F7" s="24"/>
      <c r="G7" s="24"/>
    </row>
    <row r="8" spans="1:7" ht="16" x14ac:dyDescent="0.2">
      <c r="A8" s="23">
        <v>405</v>
      </c>
      <c r="B8" s="23">
        <v>15</v>
      </c>
      <c r="C8" s="23"/>
      <c r="D8" s="23"/>
      <c r="E8" s="23"/>
      <c r="F8" s="24"/>
      <c r="G8" s="24"/>
    </row>
    <row r="9" spans="1:7" ht="16" x14ac:dyDescent="0.2">
      <c r="A9" s="23">
        <v>406</v>
      </c>
      <c r="B9" s="23">
        <v>15</v>
      </c>
      <c r="C9" s="23"/>
      <c r="D9" s="23"/>
      <c r="E9" s="23"/>
      <c r="F9" s="24"/>
      <c r="G9" s="24"/>
    </row>
    <row r="10" spans="1:7" ht="16" x14ac:dyDescent="0.2">
      <c r="A10" s="23">
        <v>407</v>
      </c>
      <c r="B10" s="23">
        <v>15</v>
      </c>
      <c r="C10" s="23"/>
      <c r="D10" s="23"/>
      <c r="E10" s="23"/>
      <c r="F10" s="24"/>
      <c r="G10" s="24"/>
    </row>
    <row r="11" spans="1:7" ht="16" x14ac:dyDescent="0.2">
      <c r="A11" s="23">
        <v>408</v>
      </c>
      <c r="B11" s="23">
        <v>15</v>
      </c>
      <c r="C11" s="23"/>
      <c r="D11" s="23"/>
      <c r="E11" s="23"/>
      <c r="F11" s="24"/>
      <c r="G11" s="24"/>
    </row>
    <row r="12" spans="1:7" ht="16" x14ac:dyDescent="0.2">
      <c r="A12" s="23">
        <v>409</v>
      </c>
      <c r="B12" s="23">
        <v>15</v>
      </c>
      <c r="C12" s="23"/>
      <c r="D12" s="23"/>
      <c r="E12" s="23"/>
      <c r="F12" s="24"/>
      <c r="G12" s="24"/>
    </row>
    <row r="13" spans="1:7" ht="16" x14ac:dyDescent="0.2">
      <c r="A13" s="23">
        <v>410</v>
      </c>
      <c r="B13" s="23">
        <v>15</v>
      </c>
      <c r="C13" s="23"/>
      <c r="D13" s="23"/>
      <c r="E13" s="23"/>
      <c r="F13" s="24"/>
      <c r="G13" s="24"/>
    </row>
    <row r="14" spans="1:7" ht="16" x14ac:dyDescent="0.2">
      <c r="A14" s="23">
        <v>411</v>
      </c>
      <c r="B14" s="23">
        <v>15</v>
      </c>
      <c r="C14" s="23"/>
      <c r="D14" s="23"/>
      <c r="E14" s="23"/>
      <c r="F14" s="24"/>
      <c r="G14" s="24"/>
    </row>
    <row r="15" spans="1:7" ht="16" x14ac:dyDescent="0.2">
      <c r="A15" s="23">
        <v>412</v>
      </c>
      <c r="B15" s="23">
        <v>15</v>
      </c>
      <c r="C15" s="23"/>
      <c r="D15" s="23"/>
      <c r="E15" s="23"/>
      <c r="F15" s="24"/>
      <c r="G15" s="24"/>
    </row>
    <row r="16" spans="1:7" ht="16" x14ac:dyDescent="0.2">
      <c r="A16" s="23">
        <v>413</v>
      </c>
      <c r="B16" s="23">
        <v>15</v>
      </c>
      <c r="C16" s="23"/>
      <c r="D16" s="23"/>
      <c r="E16" s="23"/>
      <c r="F16" s="24"/>
      <c r="G16" s="24"/>
    </row>
    <row r="17" spans="1:7" ht="16" x14ac:dyDescent="0.2">
      <c r="A17" s="23">
        <v>414</v>
      </c>
      <c r="B17" s="23">
        <v>15</v>
      </c>
      <c r="C17" s="23"/>
      <c r="D17" s="23"/>
      <c r="E17" s="23"/>
      <c r="F17" s="24"/>
      <c r="G17" s="24"/>
    </row>
    <row r="18" spans="1:7" ht="16" x14ac:dyDescent="0.2">
      <c r="A18" s="23">
        <v>415</v>
      </c>
      <c r="B18" s="23">
        <v>15</v>
      </c>
      <c r="C18" s="23"/>
      <c r="D18" s="23"/>
      <c r="E18" s="23"/>
      <c r="F18" s="24"/>
      <c r="G18" s="24"/>
    </row>
    <row r="19" spans="1:7" ht="16" x14ac:dyDescent="0.2">
      <c r="A19" s="23">
        <v>416</v>
      </c>
      <c r="B19" s="23">
        <v>15</v>
      </c>
      <c r="C19" s="23"/>
      <c r="D19" s="23"/>
      <c r="E19" s="23"/>
      <c r="F19" s="24"/>
      <c r="G19" s="24"/>
    </row>
    <row r="20" spans="1:7" ht="16" x14ac:dyDescent="0.2">
      <c r="A20" s="23">
        <v>417</v>
      </c>
      <c r="B20" s="23">
        <v>15</v>
      </c>
      <c r="C20" s="23"/>
      <c r="D20" s="23"/>
      <c r="E20" s="23"/>
      <c r="F20" s="24"/>
      <c r="G20" s="24"/>
    </row>
    <row r="21" spans="1:7" ht="16" x14ac:dyDescent="0.2">
      <c r="A21" s="23">
        <v>418</v>
      </c>
      <c r="B21" s="23">
        <v>15</v>
      </c>
      <c r="C21" s="23"/>
      <c r="D21" s="23"/>
      <c r="E21" s="23"/>
      <c r="F21" s="24"/>
      <c r="G21" s="24"/>
    </row>
    <row r="22" spans="1:7" ht="16" x14ac:dyDescent="0.2">
      <c r="A22" s="23">
        <v>419</v>
      </c>
      <c r="B22" s="23">
        <v>15</v>
      </c>
      <c r="C22" s="23"/>
      <c r="D22" s="23"/>
      <c r="E22" s="23"/>
      <c r="F22" s="24"/>
      <c r="G22" s="24"/>
    </row>
    <row r="23" spans="1:7" ht="16" x14ac:dyDescent="0.2">
      <c r="A23" s="23">
        <v>420</v>
      </c>
      <c r="B23" s="23">
        <v>15</v>
      </c>
      <c r="C23" s="23"/>
      <c r="D23" s="23"/>
      <c r="E23" s="23"/>
      <c r="F23" s="24"/>
      <c r="G23" s="24"/>
    </row>
    <row r="24" spans="1:7" ht="16" x14ac:dyDescent="0.2">
      <c r="A24" s="23">
        <v>421</v>
      </c>
      <c r="B24" s="23">
        <v>15</v>
      </c>
      <c r="C24" s="23"/>
      <c r="D24" s="23"/>
      <c r="E24" s="23"/>
      <c r="F24" s="24"/>
      <c r="G24" s="24"/>
    </row>
    <row r="25" spans="1:7" ht="16" x14ac:dyDescent="0.2">
      <c r="A25" s="23">
        <v>422</v>
      </c>
      <c r="B25" s="23">
        <v>15</v>
      </c>
      <c r="C25" s="23"/>
      <c r="D25" s="23"/>
      <c r="E25" s="23"/>
      <c r="F25" s="24"/>
      <c r="G25" s="24"/>
    </row>
    <row r="26" spans="1:7" ht="16" x14ac:dyDescent="0.2">
      <c r="A26" s="23">
        <v>423</v>
      </c>
      <c r="B26" s="23">
        <v>15</v>
      </c>
      <c r="C26" s="23"/>
      <c r="D26" s="23"/>
      <c r="E26" s="23"/>
      <c r="F26" s="24"/>
      <c r="G26" s="24"/>
    </row>
    <row r="27" spans="1:7" ht="16" x14ac:dyDescent="0.2">
      <c r="A27" s="23">
        <v>424</v>
      </c>
      <c r="B27" s="23">
        <v>15</v>
      </c>
      <c r="C27" s="23"/>
      <c r="D27" s="23"/>
      <c r="E27" s="23"/>
      <c r="F27" s="24"/>
      <c r="G27" s="24"/>
    </row>
    <row r="28" spans="1:7" ht="16" x14ac:dyDescent="0.2">
      <c r="A28" s="23">
        <v>425</v>
      </c>
      <c r="B28" s="23">
        <v>15</v>
      </c>
      <c r="C28" s="23"/>
      <c r="D28" s="23"/>
      <c r="E28" s="23"/>
      <c r="F28" s="24"/>
      <c r="G28" s="24"/>
    </row>
    <row r="29" spans="1:7" ht="16" x14ac:dyDescent="0.2">
      <c r="A29" s="23">
        <v>426</v>
      </c>
      <c r="B29" s="23">
        <v>15</v>
      </c>
      <c r="C29" s="23"/>
      <c r="D29" s="23"/>
      <c r="E29" s="23"/>
      <c r="F29" s="24"/>
      <c r="G29" s="24"/>
    </row>
    <row r="30" spans="1:7" ht="16" x14ac:dyDescent="0.2">
      <c r="A30" s="23">
        <v>427</v>
      </c>
      <c r="B30" s="23">
        <v>15</v>
      </c>
      <c r="C30" s="23"/>
      <c r="D30" s="23"/>
      <c r="E30" s="23"/>
      <c r="F30" s="24"/>
      <c r="G30" s="24"/>
    </row>
    <row r="31" spans="1:7" ht="16" x14ac:dyDescent="0.2">
      <c r="A31" s="23">
        <v>428</v>
      </c>
      <c r="B31" s="23">
        <v>15</v>
      </c>
      <c r="C31" s="23"/>
      <c r="D31" s="23"/>
      <c r="E31" s="23"/>
      <c r="F31" s="24"/>
      <c r="G31" s="24"/>
    </row>
    <row r="32" spans="1:7" ht="16" x14ac:dyDescent="0.2">
      <c r="A32" s="23">
        <v>429</v>
      </c>
      <c r="B32" s="23">
        <v>15</v>
      </c>
      <c r="C32" s="23"/>
      <c r="D32" s="23"/>
      <c r="E32" s="23"/>
      <c r="F32" s="24"/>
      <c r="G32" s="24"/>
    </row>
    <row r="33" spans="1:7" ht="16" x14ac:dyDescent="0.2">
      <c r="A33" s="23">
        <v>430</v>
      </c>
      <c r="B33" s="23">
        <v>15</v>
      </c>
      <c r="C33" s="23"/>
      <c r="D33" s="23"/>
      <c r="E33" s="23"/>
      <c r="F33" s="24"/>
      <c r="G33" s="24"/>
    </row>
    <row r="34" spans="1:7" ht="16" x14ac:dyDescent="0.2">
      <c r="A34" s="23">
        <v>431</v>
      </c>
      <c r="B34" s="23">
        <v>15</v>
      </c>
      <c r="C34" s="23"/>
      <c r="D34" s="23"/>
      <c r="E34" s="23"/>
      <c r="F34" s="24"/>
      <c r="G34" s="24"/>
    </row>
    <row r="35" spans="1:7" ht="16" x14ac:dyDescent="0.2">
      <c r="A35" s="23">
        <v>432</v>
      </c>
      <c r="B35" s="23">
        <v>15</v>
      </c>
      <c r="C35" s="23"/>
      <c r="D35" s="23"/>
      <c r="E35" s="23"/>
      <c r="F35" s="24"/>
      <c r="G35" s="24"/>
    </row>
    <row r="36" spans="1:7" ht="16" x14ac:dyDescent="0.2">
      <c r="A36" s="23">
        <v>433</v>
      </c>
      <c r="B36" s="23">
        <v>15</v>
      </c>
      <c r="C36" s="23"/>
      <c r="D36" s="23"/>
      <c r="E36" s="23"/>
      <c r="F36" s="24"/>
      <c r="G36" s="24"/>
    </row>
    <row r="37" spans="1:7" ht="16" x14ac:dyDescent="0.2">
      <c r="A37" s="23">
        <v>434</v>
      </c>
      <c r="B37" s="23">
        <v>15</v>
      </c>
      <c r="C37" s="23"/>
      <c r="D37" s="23"/>
      <c r="E37" s="23"/>
      <c r="F37" s="24"/>
      <c r="G37" s="24"/>
    </row>
    <row r="38" spans="1:7" ht="16" x14ac:dyDescent="0.2">
      <c r="A38" s="23">
        <v>435</v>
      </c>
      <c r="B38" s="23">
        <v>15</v>
      </c>
      <c r="C38" s="23"/>
      <c r="D38" s="23"/>
      <c r="E38" s="23"/>
      <c r="F38" s="24"/>
      <c r="G38" s="24"/>
    </row>
    <row r="39" spans="1:7" ht="16" x14ac:dyDescent="0.2">
      <c r="A39" s="23">
        <v>436</v>
      </c>
      <c r="B39" s="23">
        <v>15</v>
      </c>
      <c r="C39" s="23"/>
      <c r="D39" s="23"/>
      <c r="E39" s="23"/>
      <c r="F39" s="24"/>
      <c r="G39" s="24"/>
    </row>
    <row r="40" spans="1:7" ht="16" x14ac:dyDescent="0.2">
      <c r="A40" s="23">
        <v>437</v>
      </c>
      <c r="B40" s="23">
        <v>15</v>
      </c>
      <c r="C40" s="23"/>
      <c r="D40" s="23"/>
      <c r="E40" s="23"/>
      <c r="F40" s="24"/>
      <c r="G40" s="24"/>
    </row>
    <row r="41" spans="1:7" ht="16" x14ac:dyDescent="0.2">
      <c r="A41" s="23">
        <v>438</v>
      </c>
      <c r="B41" s="23">
        <v>15</v>
      </c>
      <c r="C41" s="23"/>
      <c r="D41" s="23"/>
      <c r="E41" s="23"/>
      <c r="F41" s="24"/>
      <c r="G41" s="24"/>
    </row>
    <row r="42" spans="1:7" ht="16" x14ac:dyDescent="0.2">
      <c r="A42" s="23">
        <v>439</v>
      </c>
      <c r="B42" s="23">
        <v>15</v>
      </c>
      <c r="C42" s="23"/>
      <c r="D42" s="23"/>
      <c r="E42" s="23"/>
      <c r="F42" s="24"/>
      <c r="G42" s="24"/>
    </row>
    <row r="43" spans="1:7" ht="16" x14ac:dyDescent="0.2">
      <c r="A43" s="23">
        <v>440</v>
      </c>
      <c r="B43" s="23">
        <v>15</v>
      </c>
      <c r="C43" s="23"/>
      <c r="D43" s="23"/>
      <c r="E43" s="23"/>
      <c r="F43" s="24"/>
      <c r="G43" s="24"/>
    </row>
    <row r="44" spans="1:7" ht="16" x14ac:dyDescent="0.2">
      <c r="A44" s="23">
        <v>441</v>
      </c>
      <c r="B44" s="23">
        <v>15</v>
      </c>
      <c r="C44" s="23"/>
      <c r="D44" s="23"/>
      <c r="E44" s="23"/>
      <c r="F44" s="24"/>
      <c r="G44" s="24"/>
    </row>
    <row r="45" spans="1:7" ht="16" x14ac:dyDescent="0.2">
      <c r="A45" s="23">
        <v>442</v>
      </c>
      <c r="B45" s="23">
        <v>15</v>
      </c>
      <c r="C45" s="23"/>
      <c r="D45" s="23"/>
      <c r="E45" s="23"/>
      <c r="F45" s="24"/>
      <c r="G45" s="24"/>
    </row>
    <row r="46" spans="1:7" ht="16" x14ac:dyDescent="0.2">
      <c r="A46" s="23">
        <v>443</v>
      </c>
      <c r="B46" s="23">
        <v>15</v>
      </c>
      <c r="C46" s="23"/>
      <c r="D46" s="23"/>
      <c r="E46" s="23"/>
      <c r="F46" s="24"/>
      <c r="G46" s="24"/>
    </row>
    <row r="47" spans="1:7" ht="16" x14ac:dyDescent="0.2">
      <c r="A47" s="23">
        <v>444</v>
      </c>
      <c r="B47" s="23">
        <v>15</v>
      </c>
      <c r="C47" s="23"/>
      <c r="D47" s="23"/>
      <c r="E47" s="23"/>
      <c r="F47" s="24"/>
      <c r="G47" s="24"/>
    </row>
    <row r="48" spans="1:7" ht="16" x14ac:dyDescent="0.2">
      <c r="A48" s="23">
        <v>445</v>
      </c>
      <c r="B48" s="23">
        <v>15</v>
      </c>
      <c r="C48" s="23"/>
      <c r="D48" s="23"/>
      <c r="E48" s="23"/>
      <c r="F48" s="24"/>
      <c r="G48" s="24"/>
    </row>
    <row r="49" spans="1:7" ht="16" x14ac:dyDescent="0.2">
      <c r="A49" s="23">
        <v>446</v>
      </c>
      <c r="B49" s="23">
        <v>15</v>
      </c>
      <c r="C49" s="23"/>
      <c r="D49" s="23"/>
      <c r="E49" s="23"/>
      <c r="F49" s="24"/>
      <c r="G49" s="24"/>
    </row>
    <row r="50" spans="1:7" ht="16" x14ac:dyDescent="0.2">
      <c r="A50" s="23">
        <v>447</v>
      </c>
      <c r="B50" s="23">
        <v>15</v>
      </c>
      <c r="C50" s="23"/>
      <c r="D50" s="23"/>
      <c r="E50" s="23"/>
      <c r="F50" s="24"/>
      <c r="G50" s="24"/>
    </row>
    <row r="51" spans="1:7" ht="16" x14ac:dyDescent="0.2">
      <c r="A51" s="23">
        <v>448</v>
      </c>
      <c r="B51" s="23">
        <v>15</v>
      </c>
      <c r="C51" s="23"/>
      <c r="D51" s="23"/>
      <c r="E51" s="23"/>
      <c r="F51" s="24"/>
      <c r="G51" s="24"/>
    </row>
    <row r="52" spans="1:7" ht="16" x14ac:dyDescent="0.2">
      <c r="A52" s="23">
        <v>449</v>
      </c>
      <c r="B52" s="23">
        <v>15</v>
      </c>
      <c r="C52" s="23"/>
      <c r="D52" s="23"/>
      <c r="E52" s="23"/>
      <c r="F52" s="24"/>
      <c r="G52" s="24"/>
    </row>
    <row r="53" spans="1:7" ht="16" x14ac:dyDescent="0.2">
      <c r="A53" s="23">
        <v>450</v>
      </c>
      <c r="B53" s="23">
        <v>15</v>
      </c>
      <c r="C53" s="23"/>
      <c r="D53" s="23"/>
      <c r="E53" s="23"/>
      <c r="F53" s="24"/>
      <c r="G53" s="24"/>
    </row>
    <row r="54" spans="1:7" ht="16" x14ac:dyDescent="0.2">
      <c r="A54" s="23">
        <v>451</v>
      </c>
      <c r="B54" s="23">
        <v>15</v>
      </c>
      <c r="C54" s="23"/>
      <c r="D54" s="23"/>
      <c r="E54" s="23"/>
      <c r="F54" s="24"/>
      <c r="G54" s="24"/>
    </row>
    <row r="55" spans="1:7" ht="16" x14ac:dyDescent="0.2">
      <c r="A55" s="23">
        <v>452</v>
      </c>
      <c r="B55" s="23">
        <v>15</v>
      </c>
      <c r="C55" s="23"/>
      <c r="D55" s="23"/>
      <c r="E55" s="23"/>
      <c r="F55" s="24"/>
      <c r="G55" s="24"/>
    </row>
    <row r="56" spans="1:7" ht="16" x14ac:dyDescent="0.2">
      <c r="A56" s="23">
        <v>453</v>
      </c>
      <c r="B56" s="23">
        <v>15</v>
      </c>
      <c r="C56" s="23"/>
      <c r="D56" s="23"/>
      <c r="E56" s="23"/>
      <c r="F56" s="24"/>
      <c r="G56" s="24"/>
    </row>
    <row r="57" spans="1:7" ht="16" x14ac:dyDescent="0.2">
      <c r="A57" s="23">
        <v>454</v>
      </c>
      <c r="B57" s="23">
        <v>15</v>
      </c>
      <c r="C57" s="23"/>
      <c r="D57" s="23"/>
      <c r="E57" s="23"/>
      <c r="F57" s="24"/>
      <c r="G57" s="24"/>
    </row>
    <row r="58" spans="1:7" ht="16" x14ac:dyDescent="0.2">
      <c r="A58" s="23">
        <v>455</v>
      </c>
      <c r="B58" s="23">
        <v>15</v>
      </c>
      <c r="C58" s="23"/>
      <c r="D58" s="23"/>
      <c r="E58" s="23"/>
      <c r="F58" s="24"/>
      <c r="G58" s="24"/>
    </row>
    <row r="59" spans="1:7" ht="16" x14ac:dyDescent="0.2">
      <c r="A59" s="23">
        <v>456</v>
      </c>
      <c r="B59" s="23">
        <v>15</v>
      </c>
      <c r="C59" s="23"/>
      <c r="D59" s="23"/>
      <c r="E59" s="23"/>
      <c r="F59" s="24"/>
      <c r="G59" s="24"/>
    </row>
    <row r="60" spans="1:7" ht="16" x14ac:dyDescent="0.2">
      <c r="A60" s="23">
        <v>457</v>
      </c>
      <c r="B60" s="23">
        <v>15</v>
      </c>
      <c r="C60" s="23"/>
      <c r="D60" s="23"/>
      <c r="E60" s="23"/>
      <c r="F60" s="24"/>
      <c r="G60" s="24"/>
    </row>
    <row r="61" spans="1:7" ht="16" x14ac:dyDescent="0.2">
      <c r="A61" s="23">
        <v>458</v>
      </c>
      <c r="B61" s="23">
        <v>15</v>
      </c>
      <c r="C61" s="23"/>
      <c r="D61" s="23"/>
      <c r="E61" s="23"/>
      <c r="F61" s="24"/>
      <c r="G61" s="24"/>
    </row>
    <row r="62" spans="1:7" ht="16" x14ac:dyDescent="0.2">
      <c r="A62" s="23">
        <v>459</v>
      </c>
      <c r="B62" s="23">
        <v>15</v>
      </c>
      <c r="C62" s="23"/>
      <c r="D62" s="23"/>
      <c r="E62" s="23"/>
      <c r="F62" s="24"/>
      <c r="G62" s="24"/>
    </row>
    <row r="63" spans="1:7" ht="16" x14ac:dyDescent="0.2">
      <c r="A63" s="23">
        <v>460</v>
      </c>
      <c r="B63" s="23">
        <v>15</v>
      </c>
      <c r="C63" s="23"/>
      <c r="D63" s="23"/>
      <c r="E63" s="23"/>
      <c r="F63" s="24"/>
      <c r="G63" s="24"/>
    </row>
    <row r="64" spans="1:7" ht="16" x14ac:dyDescent="0.2">
      <c r="A64" s="23">
        <v>461</v>
      </c>
      <c r="B64" s="23">
        <v>15</v>
      </c>
      <c r="C64" s="23"/>
      <c r="D64" s="23"/>
      <c r="E64" s="23"/>
      <c r="F64" s="24"/>
      <c r="G64" s="24"/>
    </row>
    <row r="65" spans="1:7" ht="16" x14ac:dyDescent="0.2">
      <c r="A65" s="23">
        <v>462</v>
      </c>
      <c r="B65" s="23">
        <v>15</v>
      </c>
      <c r="C65" s="23"/>
      <c r="D65" s="23"/>
      <c r="E65" s="23"/>
      <c r="F65" s="24"/>
      <c r="G65" s="24"/>
    </row>
    <row r="66" spans="1:7" ht="16" x14ac:dyDescent="0.2">
      <c r="A66" s="23">
        <v>463</v>
      </c>
      <c r="B66" s="23">
        <v>15</v>
      </c>
      <c r="C66" s="23"/>
      <c r="D66" s="23"/>
      <c r="E66" s="23"/>
      <c r="F66" s="24"/>
      <c r="G66" s="24"/>
    </row>
    <row r="67" spans="1:7" ht="16" x14ac:dyDescent="0.2">
      <c r="A67" s="23">
        <v>464</v>
      </c>
      <c r="B67" s="23">
        <v>15</v>
      </c>
      <c r="C67" s="23"/>
      <c r="D67" s="23"/>
      <c r="E67" s="23"/>
      <c r="F67" s="24"/>
      <c r="G67" s="24"/>
    </row>
    <row r="68" spans="1:7" ht="16" x14ac:dyDescent="0.2">
      <c r="A68" s="23">
        <v>465</v>
      </c>
      <c r="B68" s="23">
        <v>15</v>
      </c>
      <c r="C68" s="23"/>
      <c r="D68" s="23"/>
      <c r="E68" s="23"/>
      <c r="F68" s="24"/>
      <c r="G68" s="24"/>
    </row>
    <row r="69" spans="1:7" ht="16" x14ac:dyDescent="0.2">
      <c r="A69" s="23">
        <v>466</v>
      </c>
      <c r="B69" s="23">
        <v>15</v>
      </c>
      <c r="C69" s="23"/>
      <c r="D69" s="23"/>
      <c r="E69" s="23"/>
      <c r="F69" s="24"/>
      <c r="G69" s="24"/>
    </row>
    <row r="70" spans="1:7" ht="16" x14ac:dyDescent="0.2">
      <c r="A70" s="23">
        <v>467</v>
      </c>
      <c r="B70" s="23">
        <v>15</v>
      </c>
      <c r="C70" s="23"/>
      <c r="D70" s="23"/>
      <c r="E70" s="23"/>
      <c r="F70" s="24"/>
      <c r="G70" s="24"/>
    </row>
    <row r="71" spans="1:7" ht="16" x14ac:dyDescent="0.2">
      <c r="A71" s="23">
        <v>468</v>
      </c>
      <c r="B71" s="23">
        <v>15</v>
      </c>
      <c r="C71" s="23"/>
      <c r="D71" s="23"/>
      <c r="E71" s="23"/>
      <c r="F71" s="24"/>
      <c r="G71" s="24"/>
    </row>
    <row r="72" spans="1:7" ht="16" x14ac:dyDescent="0.2">
      <c r="A72" s="23">
        <v>469</v>
      </c>
      <c r="B72" s="23">
        <v>15</v>
      </c>
      <c r="C72" s="23"/>
      <c r="D72" s="23"/>
      <c r="E72" s="23"/>
      <c r="F72" s="24"/>
      <c r="G72" s="24"/>
    </row>
    <row r="73" spans="1:7" ht="16" x14ac:dyDescent="0.2">
      <c r="A73" s="23">
        <v>470</v>
      </c>
      <c r="B73" s="23">
        <v>15</v>
      </c>
      <c r="C73" s="23"/>
      <c r="D73" s="23"/>
      <c r="E73" s="23"/>
      <c r="F73" s="24"/>
      <c r="G73" s="24"/>
    </row>
    <row r="74" spans="1:7" ht="16" x14ac:dyDescent="0.2">
      <c r="A74" s="23">
        <v>471</v>
      </c>
      <c r="B74" s="23">
        <v>15</v>
      </c>
      <c r="C74" s="23"/>
      <c r="D74" s="23"/>
      <c r="E74" s="23"/>
      <c r="F74" s="24"/>
      <c r="G74" s="24"/>
    </row>
    <row r="75" spans="1:7" ht="16" x14ac:dyDescent="0.2">
      <c r="A75" s="23">
        <v>472</v>
      </c>
      <c r="B75" s="23">
        <v>15</v>
      </c>
      <c r="C75" s="23"/>
      <c r="D75" s="23"/>
      <c r="E75" s="23"/>
      <c r="F75" s="24"/>
      <c r="G75" s="24"/>
    </row>
    <row r="76" spans="1:7" ht="16" x14ac:dyDescent="0.2">
      <c r="A76" s="23">
        <v>473</v>
      </c>
      <c r="B76" s="23">
        <v>15</v>
      </c>
      <c r="C76" s="23"/>
      <c r="D76" s="23"/>
      <c r="E76" s="23"/>
      <c r="F76" s="24"/>
      <c r="G76" s="24"/>
    </row>
    <row r="77" spans="1:7" ht="16" x14ac:dyDescent="0.2">
      <c r="A77" s="23">
        <v>474</v>
      </c>
      <c r="B77" s="23">
        <v>15</v>
      </c>
      <c r="C77" s="23"/>
      <c r="D77" s="23"/>
      <c r="E77" s="23"/>
      <c r="F77" s="24"/>
      <c r="G77" s="24"/>
    </row>
    <row r="78" spans="1:7" ht="16" x14ac:dyDescent="0.2">
      <c r="A78" s="23">
        <v>475</v>
      </c>
      <c r="B78" s="23">
        <v>15</v>
      </c>
      <c r="C78" s="23"/>
      <c r="D78" s="23"/>
      <c r="E78" s="23"/>
      <c r="F78" s="24"/>
      <c r="G78" s="24"/>
    </row>
    <row r="79" spans="1:7" ht="16" x14ac:dyDescent="0.2">
      <c r="A79" s="23">
        <v>476</v>
      </c>
      <c r="B79" s="23">
        <v>15</v>
      </c>
      <c r="C79" s="23"/>
      <c r="D79" s="23"/>
      <c r="E79" s="23"/>
      <c r="F79" s="24"/>
      <c r="G79" s="24"/>
    </row>
    <row r="80" spans="1:7" ht="16" x14ac:dyDescent="0.2">
      <c r="A80" s="23">
        <v>477</v>
      </c>
      <c r="B80" s="23">
        <v>15</v>
      </c>
      <c r="C80" s="23"/>
      <c r="D80" s="23"/>
      <c r="E80" s="23"/>
      <c r="F80" s="24"/>
      <c r="G80" s="24"/>
    </row>
    <row r="81" spans="1:7" ht="16" x14ac:dyDescent="0.2">
      <c r="A81" s="23">
        <v>478</v>
      </c>
      <c r="B81" s="23">
        <v>15</v>
      </c>
      <c r="C81" s="23"/>
      <c r="D81" s="23"/>
      <c r="E81" s="23"/>
      <c r="F81" s="24"/>
      <c r="G81" s="24"/>
    </row>
    <row r="82" spans="1:7" ht="16" x14ac:dyDescent="0.2">
      <c r="A82" s="23">
        <v>479</v>
      </c>
      <c r="B82" s="23">
        <v>15</v>
      </c>
      <c r="C82" s="23"/>
      <c r="D82" s="23"/>
      <c r="E82" s="23"/>
      <c r="F82" s="24"/>
      <c r="G82" s="24"/>
    </row>
    <row r="83" spans="1:7" ht="16" x14ac:dyDescent="0.2">
      <c r="A83" s="23">
        <v>480</v>
      </c>
      <c r="B83" s="23">
        <v>15</v>
      </c>
      <c r="C83" s="23"/>
      <c r="D83" s="23"/>
      <c r="E83" s="23"/>
      <c r="F83" s="24"/>
      <c r="G83" s="24"/>
    </row>
    <row r="84" spans="1:7" ht="16" x14ac:dyDescent="0.2">
      <c r="A84" s="23">
        <v>481</v>
      </c>
      <c r="B84" s="23">
        <v>15</v>
      </c>
      <c r="C84" s="23"/>
      <c r="D84" s="23"/>
      <c r="E84" s="23"/>
      <c r="F84" s="24"/>
      <c r="G84" s="24"/>
    </row>
    <row r="85" spans="1:7" ht="16" x14ac:dyDescent="0.2">
      <c r="A85" s="23">
        <v>482</v>
      </c>
      <c r="B85" s="23">
        <v>15</v>
      </c>
      <c r="C85" s="23"/>
      <c r="D85" s="23"/>
      <c r="E85" s="23"/>
      <c r="F85" s="24"/>
      <c r="G85" s="24"/>
    </row>
    <row r="86" spans="1:7" ht="16" x14ac:dyDescent="0.2">
      <c r="A86" s="23">
        <v>483</v>
      </c>
      <c r="B86" s="23">
        <v>15</v>
      </c>
      <c r="C86" s="23"/>
      <c r="D86" s="23"/>
      <c r="E86" s="23"/>
      <c r="F86" s="24"/>
      <c r="G86" s="24"/>
    </row>
    <row r="87" spans="1:7" ht="16" x14ac:dyDescent="0.2">
      <c r="A87" s="23">
        <v>484</v>
      </c>
      <c r="B87" s="23">
        <v>15</v>
      </c>
      <c r="C87" s="23"/>
      <c r="D87" s="23"/>
      <c r="E87" s="23"/>
      <c r="F87" s="24"/>
      <c r="G87" s="24"/>
    </row>
    <row r="88" spans="1:7" ht="16" x14ac:dyDescent="0.2">
      <c r="A88" s="23">
        <v>485</v>
      </c>
      <c r="B88" s="23">
        <v>15</v>
      </c>
      <c r="C88" s="23"/>
      <c r="D88" s="23"/>
      <c r="E88" s="23"/>
      <c r="F88" s="24"/>
      <c r="G88" s="24"/>
    </row>
    <row r="89" spans="1:7" ht="16" x14ac:dyDescent="0.2">
      <c r="A89" s="23">
        <v>486</v>
      </c>
      <c r="B89" s="23">
        <v>15</v>
      </c>
      <c r="C89" s="23"/>
      <c r="D89" s="23"/>
      <c r="E89" s="23"/>
      <c r="F89" s="24"/>
      <c r="G89" s="24"/>
    </row>
    <row r="90" spans="1:7" ht="16" x14ac:dyDescent="0.2">
      <c r="A90" s="23">
        <v>487</v>
      </c>
      <c r="B90" s="23">
        <v>15</v>
      </c>
      <c r="C90" s="23"/>
      <c r="D90" s="23"/>
      <c r="E90" s="23"/>
      <c r="F90" s="24"/>
      <c r="G90" s="24"/>
    </row>
    <row r="91" spans="1:7" ht="16" x14ac:dyDescent="0.2">
      <c r="A91" s="23">
        <v>488</v>
      </c>
      <c r="B91" s="23">
        <v>15</v>
      </c>
      <c r="C91" s="23"/>
      <c r="D91" s="23"/>
      <c r="E91" s="23"/>
      <c r="F91" s="24"/>
      <c r="G91" s="24"/>
    </row>
    <row r="92" spans="1:7" ht="16" x14ac:dyDescent="0.2">
      <c r="A92" s="23">
        <v>489</v>
      </c>
      <c r="B92" s="23">
        <v>15</v>
      </c>
      <c r="C92" s="23"/>
      <c r="D92" s="23"/>
      <c r="E92" s="23"/>
      <c r="F92" s="24"/>
      <c r="G92" s="24"/>
    </row>
    <row r="93" spans="1:7" ht="16" x14ac:dyDescent="0.2">
      <c r="A93" s="23">
        <v>490</v>
      </c>
      <c r="B93" s="23">
        <v>15</v>
      </c>
      <c r="C93" s="23"/>
      <c r="D93" s="23"/>
      <c r="E93" s="23"/>
      <c r="F93" s="24"/>
      <c r="G93" s="24"/>
    </row>
    <row r="94" spans="1:7" ht="16" x14ac:dyDescent="0.2">
      <c r="A94" s="23">
        <v>491</v>
      </c>
      <c r="B94" s="23">
        <v>15</v>
      </c>
      <c r="C94" s="23"/>
      <c r="D94" s="23"/>
      <c r="E94" s="23"/>
      <c r="F94" s="24"/>
      <c r="G94" s="24"/>
    </row>
    <row r="95" spans="1:7" ht="16" x14ac:dyDescent="0.2">
      <c r="A95" s="23">
        <v>492</v>
      </c>
      <c r="B95" s="23">
        <v>15</v>
      </c>
      <c r="C95" s="23"/>
      <c r="D95" s="23"/>
      <c r="E95" s="23"/>
      <c r="F95" s="24"/>
      <c r="G95" s="24"/>
    </row>
    <row r="96" spans="1:7" ht="16" x14ac:dyDescent="0.2">
      <c r="A96" s="23">
        <v>493</v>
      </c>
      <c r="B96" s="23">
        <v>15</v>
      </c>
      <c r="C96" s="23"/>
      <c r="D96" s="23"/>
      <c r="E96" s="23"/>
      <c r="F96" s="24"/>
      <c r="G96" s="24"/>
    </row>
    <row r="97" spans="1:7" ht="16" x14ac:dyDescent="0.2">
      <c r="A97" s="23">
        <v>494</v>
      </c>
      <c r="B97" s="23">
        <v>15</v>
      </c>
      <c r="C97" s="23"/>
      <c r="D97" s="23"/>
      <c r="E97" s="23"/>
      <c r="F97" s="24"/>
      <c r="G97" s="24"/>
    </row>
    <row r="98" spans="1:7" ht="16" x14ac:dyDescent="0.2">
      <c r="A98" s="23">
        <v>495</v>
      </c>
      <c r="B98" s="23">
        <v>15</v>
      </c>
      <c r="C98" s="23"/>
      <c r="D98" s="23"/>
      <c r="E98" s="23"/>
      <c r="F98" s="24"/>
      <c r="G98" s="24"/>
    </row>
    <row r="99" spans="1:7" ht="16" x14ac:dyDescent="0.2">
      <c r="A99" s="23">
        <v>496</v>
      </c>
      <c r="B99" s="23">
        <v>15</v>
      </c>
      <c r="C99" s="23"/>
      <c r="D99" s="23"/>
      <c r="E99" s="23"/>
      <c r="F99" s="24"/>
      <c r="G99" s="24"/>
    </row>
    <row r="100" spans="1:7" ht="16" x14ac:dyDescent="0.2">
      <c r="A100" s="23">
        <v>497</v>
      </c>
      <c r="B100" s="23">
        <v>15</v>
      </c>
      <c r="C100" s="23"/>
      <c r="D100" s="23"/>
      <c r="E100" s="23"/>
      <c r="F100" s="24"/>
      <c r="G100" s="24"/>
    </row>
    <row r="101" spans="1:7" ht="16" x14ac:dyDescent="0.2">
      <c r="A101" s="23">
        <v>498</v>
      </c>
      <c r="B101" s="23">
        <v>15</v>
      </c>
      <c r="C101" s="23"/>
      <c r="D101" s="23"/>
      <c r="E101" s="23"/>
      <c r="F101" s="24"/>
      <c r="G101" s="24"/>
    </row>
    <row r="102" spans="1:7" ht="16" x14ac:dyDescent="0.2">
      <c r="A102" s="23">
        <v>499</v>
      </c>
      <c r="B102" s="23">
        <v>15</v>
      </c>
      <c r="C102" s="23"/>
      <c r="D102" s="23"/>
      <c r="E102" s="23"/>
      <c r="F102" s="24"/>
      <c r="G102" s="24"/>
    </row>
    <row r="103" spans="1:7" ht="16" x14ac:dyDescent="0.2">
      <c r="A103" s="23">
        <v>500</v>
      </c>
      <c r="B103" s="23">
        <v>15</v>
      </c>
      <c r="C103" s="23"/>
      <c r="D103" s="23"/>
      <c r="E103" s="23"/>
      <c r="F103" s="24"/>
      <c r="G103" s="24"/>
    </row>
    <row r="104" spans="1:7" ht="16" x14ac:dyDescent="0.2">
      <c r="A104" s="23">
        <v>501</v>
      </c>
      <c r="B104" s="23">
        <v>15</v>
      </c>
      <c r="C104" s="23"/>
      <c r="D104" s="23"/>
      <c r="E104" s="23"/>
      <c r="F104" s="24"/>
      <c r="G104" s="24"/>
    </row>
    <row r="105" spans="1:7" ht="16" x14ac:dyDescent="0.2">
      <c r="A105" s="23">
        <v>502</v>
      </c>
      <c r="B105" s="23">
        <v>15</v>
      </c>
      <c r="C105" s="23"/>
      <c r="D105" s="23"/>
      <c r="E105" s="23"/>
      <c r="F105" s="24"/>
      <c r="G105" s="24"/>
    </row>
    <row r="106" spans="1:7" ht="16" x14ac:dyDescent="0.2">
      <c r="A106" s="23">
        <v>503</v>
      </c>
      <c r="B106" s="23">
        <v>15</v>
      </c>
      <c r="C106" s="23"/>
      <c r="D106" s="23"/>
      <c r="E106" s="23"/>
      <c r="F106" s="24"/>
      <c r="G106" s="24"/>
    </row>
    <row r="107" spans="1:7" ht="16" x14ac:dyDescent="0.2">
      <c r="A107" s="23">
        <v>504</v>
      </c>
      <c r="B107" s="23">
        <v>15</v>
      </c>
      <c r="C107" s="23"/>
      <c r="D107" s="23"/>
      <c r="E107" s="23"/>
      <c r="F107" s="24"/>
      <c r="G107" s="24"/>
    </row>
    <row r="108" spans="1:7" ht="16" x14ac:dyDescent="0.2">
      <c r="A108" s="23">
        <v>505</v>
      </c>
      <c r="B108" s="23">
        <v>15</v>
      </c>
      <c r="C108" s="23"/>
      <c r="D108" s="23"/>
      <c r="E108" s="23"/>
      <c r="F108" s="24"/>
      <c r="G108" s="24"/>
    </row>
    <row r="109" spans="1:7" ht="16" x14ac:dyDescent="0.2">
      <c r="A109" s="23">
        <v>506</v>
      </c>
      <c r="B109" s="23">
        <v>15</v>
      </c>
      <c r="C109" s="23"/>
      <c r="D109" s="23"/>
      <c r="E109" s="23"/>
      <c r="F109" s="24"/>
      <c r="G109" s="24"/>
    </row>
    <row r="110" spans="1:7" ht="16" x14ac:dyDescent="0.2">
      <c r="A110" s="23">
        <v>507</v>
      </c>
      <c r="B110" s="23">
        <v>15</v>
      </c>
      <c r="C110" s="23"/>
      <c r="D110" s="23"/>
      <c r="E110" s="23"/>
      <c r="F110" s="24"/>
      <c r="G110" s="24"/>
    </row>
    <row r="111" spans="1:7" ht="16" x14ac:dyDescent="0.2">
      <c r="A111" s="23">
        <v>508</v>
      </c>
      <c r="B111" s="23">
        <v>15</v>
      </c>
      <c r="C111" s="23"/>
      <c r="D111" s="23"/>
      <c r="E111" s="23"/>
      <c r="F111" s="24"/>
      <c r="G111" s="24"/>
    </row>
    <row r="112" spans="1:7" ht="16" x14ac:dyDescent="0.2">
      <c r="A112" s="23">
        <v>509</v>
      </c>
      <c r="B112" s="23">
        <v>15</v>
      </c>
      <c r="C112" s="23"/>
      <c r="D112" s="23"/>
      <c r="E112" s="23"/>
      <c r="F112" s="24"/>
      <c r="G112" s="24"/>
    </row>
    <row r="113" spans="1:7" ht="16" x14ac:dyDescent="0.2">
      <c r="A113" s="23">
        <v>510</v>
      </c>
      <c r="B113" s="23">
        <v>15</v>
      </c>
      <c r="C113" s="23"/>
      <c r="D113" s="23"/>
      <c r="E113" s="23"/>
      <c r="F113" s="24"/>
      <c r="G113" s="24"/>
    </row>
    <row r="114" spans="1:7" ht="16" x14ac:dyDescent="0.2">
      <c r="A114" s="23">
        <v>511</v>
      </c>
      <c r="B114" s="23">
        <v>15</v>
      </c>
      <c r="C114" s="23"/>
      <c r="D114" s="23"/>
      <c r="E114" s="23"/>
      <c r="F114" s="24"/>
      <c r="G114" s="24"/>
    </row>
    <row r="115" spans="1:7" ht="16" x14ac:dyDescent="0.2">
      <c r="A115" s="23">
        <v>512</v>
      </c>
      <c r="B115" s="23">
        <v>15</v>
      </c>
      <c r="C115" s="23"/>
      <c r="D115" s="23"/>
      <c r="E115" s="23"/>
      <c r="F115" s="24"/>
      <c r="G115" s="24"/>
    </row>
    <row r="116" spans="1:7" ht="16" x14ac:dyDescent="0.2">
      <c r="A116" s="23">
        <v>513</v>
      </c>
      <c r="B116" s="23">
        <v>15</v>
      </c>
      <c r="C116" s="23"/>
      <c r="D116" s="23"/>
      <c r="E116" s="23"/>
      <c r="F116" s="24"/>
      <c r="G116" s="24"/>
    </row>
    <row r="117" spans="1:7" ht="16" x14ac:dyDescent="0.2">
      <c r="A117" s="23">
        <v>514</v>
      </c>
      <c r="B117" s="23">
        <v>15</v>
      </c>
      <c r="C117" s="23"/>
      <c r="D117" s="23"/>
      <c r="E117" s="23"/>
      <c r="F117" s="24"/>
      <c r="G117" s="24"/>
    </row>
    <row r="118" spans="1:7" ht="16" x14ac:dyDescent="0.2">
      <c r="A118" s="23">
        <v>515</v>
      </c>
      <c r="B118" s="23">
        <v>15</v>
      </c>
      <c r="C118" s="23"/>
      <c r="D118" s="23"/>
      <c r="E118" s="23"/>
      <c r="F118" s="24"/>
      <c r="G118" s="24"/>
    </row>
    <row r="119" spans="1:7" ht="16" x14ac:dyDescent="0.2">
      <c r="A119" s="23">
        <v>516</v>
      </c>
      <c r="B119" s="23">
        <v>15</v>
      </c>
      <c r="C119" s="23"/>
      <c r="D119" s="23"/>
      <c r="E119" s="23"/>
      <c r="F119" s="24"/>
      <c r="G119" s="24"/>
    </row>
    <row r="120" spans="1:7" ht="16" x14ac:dyDescent="0.2">
      <c r="A120" s="23">
        <v>517</v>
      </c>
      <c r="B120" s="23">
        <v>15</v>
      </c>
      <c r="C120" s="23"/>
      <c r="D120" s="23"/>
      <c r="E120" s="23"/>
      <c r="F120" s="24"/>
      <c r="G120" s="24"/>
    </row>
    <row r="121" spans="1:7" ht="16" x14ac:dyDescent="0.2">
      <c r="A121" s="23">
        <v>518</v>
      </c>
      <c r="B121" s="23">
        <v>15</v>
      </c>
      <c r="C121" s="23"/>
      <c r="D121" s="23"/>
      <c r="E121" s="23"/>
      <c r="F121" s="24"/>
      <c r="G121" s="24"/>
    </row>
    <row r="122" spans="1:7" ht="16" x14ac:dyDescent="0.2">
      <c r="A122" s="23">
        <v>519</v>
      </c>
      <c r="B122" s="23">
        <v>15</v>
      </c>
      <c r="C122" s="23"/>
      <c r="D122" s="23"/>
      <c r="E122" s="23"/>
      <c r="F122" s="24"/>
      <c r="G122" s="24"/>
    </row>
    <row r="123" spans="1:7" ht="16" x14ac:dyDescent="0.2">
      <c r="A123" s="23">
        <v>520</v>
      </c>
      <c r="B123" s="23">
        <v>15</v>
      </c>
      <c r="C123" s="23"/>
      <c r="D123" s="23"/>
      <c r="E123" s="23"/>
      <c r="F123" s="24"/>
      <c r="G123" s="24"/>
    </row>
    <row r="124" spans="1:7" ht="16" x14ac:dyDescent="0.2">
      <c r="A124" s="23">
        <v>521</v>
      </c>
      <c r="B124" s="23">
        <v>15</v>
      </c>
      <c r="C124" s="23"/>
      <c r="D124" s="23"/>
      <c r="E124" s="23"/>
      <c r="F124" s="24"/>
      <c r="G124" s="24"/>
    </row>
    <row r="125" spans="1:7" ht="16" x14ac:dyDescent="0.2">
      <c r="A125" s="23">
        <v>522</v>
      </c>
      <c r="B125" s="23">
        <v>15</v>
      </c>
      <c r="C125" s="23"/>
      <c r="D125" s="23"/>
      <c r="E125" s="23"/>
      <c r="F125" s="24"/>
      <c r="G125" s="24"/>
    </row>
    <row r="126" spans="1:7" ht="16" x14ac:dyDescent="0.2">
      <c r="A126" s="23">
        <v>523</v>
      </c>
      <c r="B126" s="23">
        <v>15</v>
      </c>
      <c r="C126" s="23"/>
      <c r="D126" s="23"/>
      <c r="E126" s="23"/>
      <c r="F126" s="24"/>
      <c r="G126" s="24"/>
    </row>
    <row r="127" spans="1:7" ht="16" x14ac:dyDescent="0.2">
      <c r="A127" s="23">
        <v>524</v>
      </c>
      <c r="B127" s="23">
        <v>15</v>
      </c>
      <c r="C127" s="23"/>
      <c r="D127" s="23"/>
      <c r="E127" s="23"/>
      <c r="F127" s="24"/>
      <c r="G127" s="24"/>
    </row>
    <row r="128" spans="1:7" ht="16" x14ac:dyDescent="0.2">
      <c r="A128" s="23">
        <v>525</v>
      </c>
      <c r="B128" s="23">
        <v>15</v>
      </c>
      <c r="C128" s="23"/>
      <c r="D128" s="23"/>
      <c r="E128" s="23"/>
      <c r="F128" s="24"/>
      <c r="G128" s="24"/>
    </row>
    <row r="129" spans="1:7" ht="16" x14ac:dyDescent="0.2">
      <c r="A129" s="23">
        <v>526</v>
      </c>
      <c r="B129" s="23">
        <v>15</v>
      </c>
      <c r="C129" s="23"/>
      <c r="D129" s="23"/>
      <c r="E129" s="23"/>
      <c r="F129" s="24"/>
      <c r="G129" s="24"/>
    </row>
    <row r="130" spans="1:7" ht="16" x14ac:dyDescent="0.2">
      <c r="A130" s="23">
        <v>527</v>
      </c>
      <c r="B130" s="23">
        <v>15</v>
      </c>
      <c r="C130" s="23"/>
      <c r="D130" s="23"/>
      <c r="E130" s="23"/>
      <c r="F130" s="24"/>
      <c r="G130" s="24"/>
    </row>
    <row r="131" spans="1:7" ht="16" x14ac:dyDescent="0.2">
      <c r="A131" s="23">
        <v>528</v>
      </c>
      <c r="B131" s="23">
        <v>15</v>
      </c>
      <c r="C131" s="23"/>
      <c r="D131" s="23"/>
      <c r="E131" s="23"/>
      <c r="F131" s="24"/>
      <c r="G131" s="24"/>
    </row>
    <row r="132" spans="1:7" ht="16" x14ac:dyDescent="0.2">
      <c r="A132" s="23">
        <v>529</v>
      </c>
      <c r="B132" s="23">
        <v>15</v>
      </c>
      <c r="C132" s="23"/>
      <c r="D132" s="23"/>
      <c r="E132" s="44"/>
      <c r="F132" s="24"/>
      <c r="G132" s="24"/>
    </row>
    <row r="133" spans="1:7" ht="16" x14ac:dyDescent="0.2">
      <c r="A133" s="23">
        <v>530</v>
      </c>
      <c r="B133" s="23">
        <v>15</v>
      </c>
      <c r="C133" s="23"/>
      <c r="D133" s="23"/>
      <c r="E133" s="45"/>
      <c r="F133" s="24"/>
      <c r="G133" s="24"/>
    </row>
    <row r="134" spans="1:7" ht="16" x14ac:dyDescent="0.2">
      <c r="A134" s="23">
        <v>531</v>
      </c>
      <c r="B134" s="23">
        <v>15</v>
      </c>
      <c r="C134" s="23"/>
      <c r="D134" s="23"/>
      <c r="E134" s="23"/>
      <c r="F134" s="24"/>
      <c r="G134" s="24"/>
    </row>
    <row r="135" spans="1:7" ht="16" x14ac:dyDescent="0.2">
      <c r="A135" s="23">
        <v>532</v>
      </c>
      <c r="B135" s="23">
        <v>15</v>
      </c>
      <c r="C135" s="23"/>
      <c r="D135" s="23"/>
      <c r="E135" s="23"/>
      <c r="F135" s="24"/>
      <c r="G135" s="24"/>
    </row>
    <row r="136" spans="1:7" ht="16" x14ac:dyDescent="0.2">
      <c r="A136" s="23">
        <v>533</v>
      </c>
      <c r="B136" s="23">
        <v>15</v>
      </c>
      <c r="C136" s="23"/>
      <c r="D136" s="23"/>
      <c r="E136" s="23"/>
      <c r="F136" s="24"/>
      <c r="G136" s="24"/>
    </row>
    <row r="137" spans="1:7" ht="16" x14ac:dyDescent="0.2">
      <c r="A137" s="23">
        <v>534</v>
      </c>
      <c r="B137" s="23">
        <v>15</v>
      </c>
      <c r="C137" s="23"/>
      <c r="D137" s="23"/>
      <c r="E137" s="23"/>
      <c r="F137" s="24"/>
      <c r="G137" s="24"/>
    </row>
    <row r="138" spans="1:7" ht="16" x14ac:dyDescent="0.2">
      <c r="A138" s="23">
        <v>535</v>
      </c>
      <c r="B138" s="23">
        <v>15</v>
      </c>
      <c r="C138" s="23"/>
      <c r="D138" s="23"/>
      <c r="E138" s="23"/>
      <c r="F138" s="24"/>
      <c r="G138" s="24"/>
    </row>
    <row r="139" spans="1:7" ht="16" x14ac:dyDescent="0.2">
      <c r="A139" s="23">
        <v>536</v>
      </c>
      <c r="B139" s="23">
        <v>15</v>
      </c>
      <c r="C139" s="23"/>
      <c r="D139" s="23"/>
      <c r="E139" s="23"/>
      <c r="F139" s="24"/>
      <c r="G139" s="24"/>
    </row>
    <row r="140" spans="1:7" ht="16" x14ac:dyDescent="0.2">
      <c r="A140" s="23">
        <v>537</v>
      </c>
      <c r="B140" s="23">
        <v>15</v>
      </c>
      <c r="C140" s="23"/>
      <c r="D140" s="23"/>
      <c r="E140" s="23"/>
      <c r="F140" s="24"/>
      <c r="G140" s="24"/>
    </row>
    <row r="141" spans="1:7" ht="16" x14ac:dyDescent="0.2">
      <c r="A141" s="23">
        <v>538</v>
      </c>
      <c r="B141" s="23">
        <v>15</v>
      </c>
      <c r="C141" s="23"/>
      <c r="D141" s="23"/>
      <c r="E141" s="23"/>
      <c r="F141" s="24"/>
      <c r="G141" s="24"/>
    </row>
    <row r="142" spans="1:7" ht="16" x14ac:dyDescent="0.2">
      <c r="A142" s="23">
        <v>539</v>
      </c>
      <c r="B142" s="23">
        <v>15</v>
      </c>
      <c r="C142" s="23"/>
      <c r="D142" s="23"/>
      <c r="E142" s="23"/>
      <c r="F142" s="24"/>
      <c r="G142" s="24"/>
    </row>
    <row r="143" spans="1:7" ht="16" x14ac:dyDescent="0.2">
      <c r="A143" s="23">
        <v>540</v>
      </c>
      <c r="B143" s="23">
        <v>15</v>
      </c>
      <c r="C143" s="23"/>
      <c r="D143" s="23"/>
      <c r="E143" s="23"/>
      <c r="F143" s="24"/>
      <c r="G143" s="24"/>
    </row>
    <row r="144" spans="1:7" ht="16" x14ac:dyDescent="0.2">
      <c r="A144" s="23">
        <v>541</v>
      </c>
      <c r="B144" s="23">
        <v>15</v>
      </c>
      <c r="C144" s="23"/>
      <c r="D144" s="23"/>
      <c r="E144" s="23"/>
      <c r="F144" s="24"/>
      <c r="G144" s="24"/>
    </row>
    <row r="145" spans="1:7" ht="16" x14ac:dyDescent="0.2">
      <c r="A145" s="23">
        <v>542</v>
      </c>
      <c r="B145" s="23">
        <v>15</v>
      </c>
      <c r="C145" s="23"/>
      <c r="D145" s="23"/>
      <c r="E145" s="23"/>
      <c r="F145" s="24"/>
      <c r="G145" s="24"/>
    </row>
    <row r="146" spans="1:7" ht="16" x14ac:dyDescent="0.2">
      <c r="A146" s="23">
        <v>543</v>
      </c>
      <c r="B146" s="23">
        <v>15</v>
      </c>
      <c r="C146" s="23"/>
      <c r="D146" s="23"/>
      <c r="E146" s="23"/>
      <c r="F146" s="24"/>
      <c r="G146" s="24"/>
    </row>
    <row r="147" spans="1:7" ht="16" x14ac:dyDescent="0.2">
      <c r="A147" s="23">
        <v>544</v>
      </c>
      <c r="B147" s="23">
        <v>15</v>
      </c>
      <c r="C147" s="23"/>
      <c r="D147" s="23"/>
      <c r="E147" s="23"/>
      <c r="F147" s="24"/>
      <c r="G147" s="24"/>
    </row>
    <row r="148" spans="1:7" ht="16" x14ac:dyDescent="0.2">
      <c r="A148" s="23">
        <v>545</v>
      </c>
      <c r="B148" s="23">
        <v>15</v>
      </c>
      <c r="C148" s="23"/>
      <c r="D148" s="23"/>
      <c r="E148" s="23"/>
      <c r="F148" s="24"/>
      <c r="G148" s="24"/>
    </row>
    <row r="149" spans="1:7" ht="16" x14ac:dyDescent="0.2">
      <c r="A149" s="23">
        <v>546</v>
      </c>
      <c r="B149" s="23">
        <v>15</v>
      </c>
      <c r="C149" s="23"/>
      <c r="D149" s="23"/>
      <c r="E149" s="23"/>
      <c r="F149" s="24"/>
      <c r="G149" s="24"/>
    </row>
    <row r="150" spans="1:7" ht="16" x14ac:dyDescent="0.2">
      <c r="A150" s="23">
        <v>547</v>
      </c>
      <c r="B150" s="23">
        <v>15</v>
      </c>
      <c r="C150" s="23"/>
      <c r="D150" s="23"/>
      <c r="E150" s="23"/>
      <c r="F150" s="24"/>
      <c r="G150" s="24"/>
    </row>
    <row r="151" spans="1:7" ht="16" x14ac:dyDescent="0.2">
      <c r="A151" s="23">
        <v>548</v>
      </c>
      <c r="B151" s="23">
        <v>15</v>
      </c>
      <c r="C151" s="23"/>
      <c r="D151" s="23"/>
      <c r="E151" s="23"/>
      <c r="F151" s="24"/>
      <c r="G151" s="24"/>
    </row>
    <row r="152" spans="1:7" ht="16" x14ac:dyDescent="0.2">
      <c r="A152" s="23">
        <v>549</v>
      </c>
      <c r="B152" s="23">
        <v>15</v>
      </c>
      <c r="C152" s="23"/>
      <c r="D152" s="23"/>
      <c r="E152" s="23"/>
      <c r="F152" s="24"/>
      <c r="G152" s="24"/>
    </row>
    <row r="153" spans="1:7" ht="16" x14ac:dyDescent="0.2">
      <c r="A153" s="23">
        <v>550</v>
      </c>
      <c r="B153" s="23">
        <v>15</v>
      </c>
      <c r="C153" s="23"/>
      <c r="D153" s="23"/>
      <c r="E153" s="23"/>
      <c r="F153" s="24"/>
      <c r="G153" s="24"/>
    </row>
    <row r="154" spans="1:7" ht="16" x14ac:dyDescent="0.2">
      <c r="A154" s="23">
        <v>401</v>
      </c>
      <c r="B154" s="23">
        <v>32</v>
      </c>
      <c r="C154" s="21"/>
      <c r="D154" s="21"/>
      <c r="E154" s="21"/>
      <c r="F154" s="21"/>
      <c r="G154" s="21"/>
    </row>
    <row r="155" spans="1:7" ht="16" x14ac:dyDescent="0.2">
      <c r="A155" s="23">
        <v>402</v>
      </c>
      <c r="B155" s="23">
        <v>32</v>
      </c>
      <c r="C155" s="21"/>
      <c r="D155" s="21"/>
      <c r="E155" s="21"/>
      <c r="F155" s="21"/>
      <c r="G155" s="21"/>
    </row>
    <row r="156" spans="1:7" ht="16" x14ac:dyDescent="0.2">
      <c r="A156" s="23">
        <v>403</v>
      </c>
      <c r="B156" s="23">
        <v>32</v>
      </c>
      <c r="C156" s="21"/>
      <c r="D156" s="21"/>
      <c r="E156" s="21"/>
      <c r="F156" s="21"/>
      <c r="G156" s="21"/>
    </row>
    <row r="157" spans="1:7" ht="16" x14ac:dyDescent="0.2">
      <c r="A157" s="23">
        <v>404</v>
      </c>
      <c r="B157" s="23">
        <v>32</v>
      </c>
      <c r="C157" s="21"/>
      <c r="D157" s="21"/>
      <c r="E157" s="21"/>
      <c r="F157" s="21"/>
      <c r="G157" s="21"/>
    </row>
    <row r="158" spans="1:7" ht="16" x14ac:dyDescent="0.2">
      <c r="A158" s="23">
        <v>405</v>
      </c>
      <c r="B158" s="23">
        <v>32</v>
      </c>
      <c r="C158" s="21"/>
      <c r="D158" s="21"/>
      <c r="E158" s="21"/>
      <c r="F158" s="21"/>
      <c r="G158" s="21"/>
    </row>
    <row r="159" spans="1:7" ht="16" x14ac:dyDescent="0.2">
      <c r="A159" s="23">
        <v>406</v>
      </c>
      <c r="B159" s="23">
        <v>32</v>
      </c>
      <c r="C159" s="21"/>
      <c r="D159" s="21"/>
      <c r="E159" s="21"/>
      <c r="F159" s="21"/>
      <c r="G159" s="21"/>
    </row>
    <row r="160" spans="1:7" ht="16" x14ac:dyDescent="0.2">
      <c r="A160" s="23">
        <v>407</v>
      </c>
      <c r="B160" s="23">
        <v>32</v>
      </c>
      <c r="C160" s="21"/>
      <c r="D160" s="21"/>
      <c r="E160" s="21"/>
      <c r="F160" s="21"/>
      <c r="G160" s="21"/>
    </row>
    <row r="161" spans="1:7" ht="16" x14ac:dyDescent="0.2">
      <c r="A161" s="23">
        <v>408</v>
      </c>
      <c r="B161" s="23">
        <v>32</v>
      </c>
      <c r="C161" s="21"/>
      <c r="D161" s="21"/>
      <c r="E161" s="21"/>
      <c r="F161" s="21"/>
      <c r="G161" s="21"/>
    </row>
    <row r="162" spans="1:7" ht="16" x14ac:dyDescent="0.2">
      <c r="A162" s="23">
        <v>409</v>
      </c>
      <c r="B162" s="23">
        <v>32</v>
      </c>
      <c r="C162" s="21"/>
      <c r="D162" s="21"/>
      <c r="E162" s="21"/>
      <c r="F162" s="21"/>
      <c r="G162" s="21"/>
    </row>
    <row r="163" spans="1:7" ht="16" x14ac:dyDescent="0.2">
      <c r="A163" s="23">
        <v>410</v>
      </c>
      <c r="B163" s="23">
        <v>32</v>
      </c>
      <c r="C163" s="21"/>
      <c r="D163" s="21"/>
      <c r="E163" s="21"/>
      <c r="F163" s="21"/>
      <c r="G163" s="21"/>
    </row>
    <row r="164" spans="1:7" ht="16" x14ac:dyDescent="0.2">
      <c r="A164" s="23">
        <v>411</v>
      </c>
      <c r="B164" s="23">
        <v>32</v>
      </c>
      <c r="C164" s="21"/>
      <c r="D164" s="21"/>
      <c r="E164" s="21"/>
      <c r="F164" s="21"/>
      <c r="G164" s="21"/>
    </row>
    <row r="165" spans="1:7" ht="16" x14ac:dyDescent="0.2">
      <c r="A165" s="23">
        <v>412</v>
      </c>
      <c r="B165" s="23">
        <v>32</v>
      </c>
      <c r="C165" s="21"/>
      <c r="D165" s="21"/>
      <c r="E165" s="21"/>
      <c r="F165" s="21"/>
      <c r="G165" s="21"/>
    </row>
    <row r="166" spans="1:7" ht="16" x14ac:dyDescent="0.2">
      <c r="A166" s="23">
        <v>413</v>
      </c>
      <c r="B166" s="23">
        <v>32</v>
      </c>
      <c r="C166" s="21"/>
      <c r="D166" s="21"/>
      <c r="E166" s="21"/>
      <c r="F166" s="21"/>
      <c r="G166" s="21"/>
    </row>
    <row r="167" spans="1:7" ht="16" x14ac:dyDescent="0.2">
      <c r="A167" s="23">
        <v>414</v>
      </c>
      <c r="B167" s="23">
        <v>32</v>
      </c>
      <c r="C167" s="21"/>
      <c r="D167" s="21"/>
      <c r="E167" s="21"/>
      <c r="F167" s="21"/>
      <c r="G167" s="21"/>
    </row>
    <row r="168" spans="1:7" ht="16" x14ac:dyDescent="0.2">
      <c r="A168" s="23">
        <v>415</v>
      </c>
      <c r="B168" s="23">
        <v>32</v>
      </c>
      <c r="C168" s="21"/>
      <c r="D168" s="21"/>
      <c r="E168" s="21"/>
      <c r="F168" s="21"/>
      <c r="G168" s="21"/>
    </row>
    <row r="169" spans="1:7" ht="16" x14ac:dyDescent="0.2">
      <c r="A169" s="23">
        <v>416</v>
      </c>
      <c r="B169" s="23">
        <v>32</v>
      </c>
      <c r="C169" s="21"/>
      <c r="D169" s="21"/>
      <c r="E169" s="21"/>
      <c r="F169" s="21"/>
      <c r="G169" s="21"/>
    </row>
    <row r="170" spans="1:7" ht="16" x14ac:dyDescent="0.2">
      <c r="A170" s="23">
        <v>417</v>
      </c>
      <c r="B170" s="23">
        <v>32</v>
      </c>
      <c r="C170" s="21"/>
      <c r="D170" s="21"/>
      <c r="E170" s="21"/>
      <c r="F170" s="21"/>
      <c r="G170" s="21"/>
    </row>
    <row r="171" spans="1:7" ht="16" x14ac:dyDescent="0.2">
      <c r="A171" s="23">
        <v>418</v>
      </c>
      <c r="B171" s="23">
        <v>32</v>
      </c>
      <c r="C171" s="21"/>
      <c r="D171" s="21"/>
      <c r="E171" s="21"/>
      <c r="F171" s="21"/>
      <c r="G171" s="21"/>
    </row>
    <row r="172" spans="1:7" ht="16" x14ac:dyDescent="0.2">
      <c r="A172" s="23">
        <v>419</v>
      </c>
      <c r="B172" s="23">
        <v>32</v>
      </c>
      <c r="C172" s="21"/>
      <c r="D172" s="21"/>
      <c r="E172" s="21"/>
      <c r="F172" s="21"/>
      <c r="G172" s="21"/>
    </row>
    <row r="173" spans="1:7" ht="16" x14ac:dyDescent="0.2">
      <c r="A173" s="23">
        <v>420</v>
      </c>
      <c r="B173" s="23">
        <v>32</v>
      </c>
      <c r="C173" s="21"/>
      <c r="D173" s="21"/>
      <c r="E173" s="21"/>
      <c r="F173" s="21"/>
      <c r="G173" s="21"/>
    </row>
    <row r="174" spans="1:7" ht="16" x14ac:dyDescent="0.2">
      <c r="A174" s="23">
        <v>421</v>
      </c>
      <c r="B174" s="23">
        <v>32</v>
      </c>
      <c r="C174" s="21"/>
      <c r="D174" s="21"/>
      <c r="E174" s="21"/>
      <c r="F174" s="21"/>
      <c r="G174" s="21"/>
    </row>
    <row r="175" spans="1:7" ht="16" x14ac:dyDescent="0.2">
      <c r="A175" s="23">
        <v>422</v>
      </c>
      <c r="B175" s="23">
        <v>32</v>
      </c>
      <c r="C175" s="21"/>
      <c r="D175" s="21"/>
      <c r="E175" s="21"/>
      <c r="F175" s="21"/>
      <c r="G175" s="21"/>
    </row>
    <row r="176" spans="1:7" ht="16" x14ac:dyDescent="0.2">
      <c r="A176" s="23">
        <v>423</v>
      </c>
      <c r="B176" s="23">
        <v>32</v>
      </c>
      <c r="C176" s="21"/>
      <c r="D176" s="21"/>
      <c r="E176" s="21"/>
      <c r="F176" s="21"/>
      <c r="G176" s="21"/>
    </row>
    <row r="177" spans="1:7" ht="16" x14ac:dyDescent="0.2">
      <c r="A177" s="23">
        <v>424</v>
      </c>
      <c r="B177" s="23">
        <v>32</v>
      </c>
      <c r="C177" s="21"/>
      <c r="D177" s="21"/>
      <c r="E177" s="21"/>
      <c r="F177" s="21"/>
      <c r="G177" s="21"/>
    </row>
    <row r="178" spans="1:7" ht="16" x14ac:dyDescent="0.2">
      <c r="A178" s="23">
        <v>425</v>
      </c>
      <c r="B178" s="23">
        <v>32</v>
      </c>
      <c r="C178" s="21"/>
      <c r="D178" s="21"/>
      <c r="E178" s="21"/>
      <c r="F178" s="21"/>
      <c r="G178" s="21"/>
    </row>
    <row r="179" spans="1:7" ht="16" x14ac:dyDescent="0.2">
      <c r="A179" s="23">
        <v>426</v>
      </c>
      <c r="B179" s="23">
        <v>32</v>
      </c>
      <c r="C179" s="21"/>
      <c r="D179" s="21"/>
      <c r="E179" s="21"/>
      <c r="F179" s="21"/>
      <c r="G179" s="21"/>
    </row>
    <row r="180" spans="1:7" ht="16" x14ac:dyDescent="0.2">
      <c r="A180" s="23">
        <v>427</v>
      </c>
      <c r="B180" s="23">
        <v>32</v>
      </c>
      <c r="C180" s="21"/>
      <c r="D180" s="21"/>
      <c r="E180" s="21"/>
      <c r="F180" s="21"/>
      <c r="G180" s="21"/>
    </row>
    <row r="181" spans="1:7" ht="16" x14ac:dyDescent="0.2">
      <c r="A181" s="23">
        <v>428</v>
      </c>
      <c r="B181" s="23">
        <v>32</v>
      </c>
      <c r="C181" s="21"/>
      <c r="D181" s="21"/>
      <c r="E181" s="21"/>
      <c r="F181" s="21"/>
      <c r="G181" s="21"/>
    </row>
    <row r="182" spans="1:7" ht="16" x14ac:dyDescent="0.2">
      <c r="A182" s="23">
        <v>429</v>
      </c>
      <c r="B182" s="23">
        <v>32</v>
      </c>
      <c r="C182" s="21"/>
      <c r="D182" s="21"/>
      <c r="E182" s="21"/>
      <c r="F182" s="21"/>
      <c r="G182" s="21"/>
    </row>
    <row r="183" spans="1:7" ht="16" x14ac:dyDescent="0.2">
      <c r="A183" s="23">
        <v>430</v>
      </c>
      <c r="B183" s="23">
        <v>32</v>
      </c>
      <c r="C183" s="21"/>
      <c r="D183" s="21"/>
      <c r="E183" s="21"/>
      <c r="F183" s="21"/>
      <c r="G183" s="21"/>
    </row>
    <row r="184" spans="1:7" ht="16" x14ac:dyDescent="0.2">
      <c r="A184" s="23">
        <v>431</v>
      </c>
      <c r="B184" s="23">
        <v>32</v>
      </c>
      <c r="C184" s="21"/>
      <c r="D184" s="21"/>
      <c r="E184" s="21"/>
      <c r="F184" s="21"/>
      <c r="G184" s="21"/>
    </row>
    <row r="185" spans="1:7" ht="16" x14ac:dyDescent="0.2">
      <c r="A185" s="23">
        <v>432</v>
      </c>
      <c r="B185" s="23">
        <v>32</v>
      </c>
      <c r="C185" s="21"/>
      <c r="D185" s="21"/>
      <c r="E185" s="21"/>
      <c r="F185" s="21"/>
      <c r="G185" s="21"/>
    </row>
    <row r="186" spans="1:7" ht="16" x14ac:dyDescent="0.2">
      <c r="A186" s="23">
        <v>433</v>
      </c>
      <c r="B186" s="23">
        <v>32</v>
      </c>
      <c r="C186" s="21"/>
      <c r="D186" s="21"/>
      <c r="E186" s="21"/>
      <c r="F186" s="21"/>
      <c r="G186" s="21"/>
    </row>
    <row r="187" spans="1:7" ht="16" x14ac:dyDescent="0.2">
      <c r="A187" s="23">
        <v>434</v>
      </c>
      <c r="B187" s="23">
        <v>32</v>
      </c>
      <c r="C187" s="21"/>
      <c r="D187" s="21"/>
      <c r="E187" s="21"/>
      <c r="F187" s="21"/>
      <c r="G187" s="21"/>
    </row>
    <row r="188" spans="1:7" ht="16" x14ac:dyDescent="0.2">
      <c r="A188" s="23">
        <v>435</v>
      </c>
      <c r="B188" s="23">
        <v>32</v>
      </c>
      <c r="C188" s="21"/>
      <c r="D188" s="21"/>
      <c r="E188" s="21"/>
      <c r="F188" s="21"/>
      <c r="G188" s="21"/>
    </row>
    <row r="189" spans="1:7" ht="16" x14ac:dyDescent="0.2">
      <c r="A189" s="23">
        <v>436</v>
      </c>
      <c r="B189" s="23">
        <v>32</v>
      </c>
      <c r="C189" s="21"/>
      <c r="D189" s="21"/>
      <c r="E189" s="21"/>
      <c r="F189" s="21"/>
      <c r="G189" s="21"/>
    </row>
    <row r="190" spans="1:7" ht="16" x14ac:dyDescent="0.2">
      <c r="A190" s="23">
        <v>437</v>
      </c>
      <c r="B190" s="23">
        <v>32</v>
      </c>
      <c r="C190" s="21"/>
      <c r="D190" s="21"/>
      <c r="E190" s="21"/>
      <c r="F190" s="21"/>
      <c r="G190" s="21"/>
    </row>
    <row r="191" spans="1:7" ht="16" x14ac:dyDescent="0.2">
      <c r="A191" s="23">
        <v>438</v>
      </c>
      <c r="B191" s="23">
        <v>32</v>
      </c>
      <c r="C191" s="21"/>
      <c r="D191" s="21"/>
      <c r="E191" s="21"/>
      <c r="F191" s="21"/>
      <c r="G191" s="21"/>
    </row>
    <row r="192" spans="1:7" ht="16" x14ac:dyDescent="0.2">
      <c r="A192" s="23">
        <v>439</v>
      </c>
      <c r="B192" s="23">
        <v>32</v>
      </c>
      <c r="C192" s="21"/>
      <c r="D192" s="21"/>
      <c r="E192" s="21"/>
      <c r="F192" s="21"/>
      <c r="G192" s="21"/>
    </row>
    <row r="193" spans="1:7" ht="16" x14ac:dyDescent="0.2">
      <c r="A193" s="23">
        <v>440</v>
      </c>
      <c r="B193" s="23">
        <v>32</v>
      </c>
      <c r="C193" s="21"/>
      <c r="D193" s="21"/>
      <c r="E193" s="21"/>
      <c r="F193" s="21"/>
      <c r="G193" s="21"/>
    </row>
    <row r="194" spans="1:7" ht="16" x14ac:dyDescent="0.2">
      <c r="A194" s="23">
        <v>441</v>
      </c>
      <c r="B194" s="23">
        <v>32</v>
      </c>
      <c r="C194" s="21"/>
      <c r="D194" s="21"/>
      <c r="E194" s="21"/>
      <c r="F194" s="21"/>
      <c r="G194" s="21"/>
    </row>
    <row r="195" spans="1:7" ht="16" x14ac:dyDescent="0.2">
      <c r="A195" s="23">
        <v>442</v>
      </c>
      <c r="B195" s="23">
        <v>32</v>
      </c>
      <c r="C195" s="21"/>
      <c r="D195" s="21"/>
      <c r="E195" s="21"/>
      <c r="F195" s="21"/>
      <c r="G195" s="21"/>
    </row>
    <row r="196" spans="1:7" ht="16" x14ac:dyDescent="0.2">
      <c r="A196" s="23">
        <v>443</v>
      </c>
      <c r="B196" s="23">
        <v>32</v>
      </c>
      <c r="C196" s="21"/>
      <c r="D196" s="21"/>
      <c r="E196" s="21"/>
      <c r="F196" s="21"/>
      <c r="G196" s="21"/>
    </row>
    <row r="197" spans="1:7" ht="16" x14ac:dyDescent="0.2">
      <c r="A197" s="23">
        <v>444</v>
      </c>
      <c r="B197" s="23">
        <v>32</v>
      </c>
      <c r="C197" s="21"/>
      <c r="D197" s="21"/>
      <c r="E197" s="21"/>
      <c r="F197" s="21"/>
      <c r="G197" s="21"/>
    </row>
    <row r="198" spans="1:7" ht="16" x14ac:dyDescent="0.2">
      <c r="A198" s="23">
        <v>445</v>
      </c>
      <c r="B198" s="23">
        <v>32</v>
      </c>
      <c r="C198" s="21"/>
      <c r="D198" s="21"/>
      <c r="E198" s="21"/>
      <c r="F198" s="21"/>
      <c r="G198" s="21"/>
    </row>
    <row r="199" spans="1:7" ht="16" x14ac:dyDescent="0.2">
      <c r="A199" s="23">
        <v>446</v>
      </c>
      <c r="B199" s="23">
        <v>32</v>
      </c>
      <c r="C199" s="21"/>
      <c r="D199" s="21"/>
      <c r="E199" s="21"/>
      <c r="F199" s="21"/>
      <c r="G199" s="21"/>
    </row>
    <row r="200" spans="1:7" ht="16" x14ac:dyDescent="0.2">
      <c r="A200" s="23">
        <v>447</v>
      </c>
      <c r="B200" s="23">
        <v>32</v>
      </c>
      <c r="C200" s="21"/>
      <c r="D200" s="21"/>
      <c r="E200" s="21"/>
      <c r="F200" s="21"/>
      <c r="G200" s="21"/>
    </row>
    <row r="201" spans="1:7" ht="16" x14ac:dyDescent="0.2">
      <c r="A201" s="23">
        <v>448</v>
      </c>
      <c r="B201" s="23">
        <v>32</v>
      </c>
      <c r="C201" s="21"/>
      <c r="D201" s="21"/>
      <c r="E201" s="21"/>
      <c r="F201" s="21"/>
      <c r="G201" s="21"/>
    </row>
    <row r="202" spans="1:7" ht="16" x14ac:dyDescent="0.2">
      <c r="A202" s="23">
        <v>449</v>
      </c>
      <c r="B202" s="23">
        <v>32</v>
      </c>
      <c r="C202" s="21"/>
      <c r="D202" s="21"/>
      <c r="E202" s="21"/>
      <c r="F202" s="21"/>
      <c r="G202" s="21"/>
    </row>
    <row r="203" spans="1:7" ht="16" x14ac:dyDescent="0.2">
      <c r="A203" s="23">
        <v>450</v>
      </c>
      <c r="B203" s="23">
        <v>32</v>
      </c>
      <c r="C203" s="21"/>
      <c r="D203" s="21"/>
      <c r="E203" s="21"/>
      <c r="F203" s="21"/>
      <c r="G203" s="21"/>
    </row>
    <row r="204" spans="1:7" ht="16" x14ac:dyDescent="0.2">
      <c r="A204" s="23">
        <v>451</v>
      </c>
      <c r="B204" s="23">
        <v>32</v>
      </c>
      <c r="C204" s="21"/>
      <c r="D204" s="21"/>
      <c r="E204" s="21"/>
      <c r="F204" s="21"/>
      <c r="G204" s="21"/>
    </row>
    <row r="205" spans="1:7" ht="16" x14ac:dyDescent="0.2">
      <c r="A205" s="23">
        <v>452</v>
      </c>
      <c r="B205" s="23">
        <v>32</v>
      </c>
      <c r="C205" s="21"/>
      <c r="D205" s="21"/>
      <c r="E205" s="21"/>
      <c r="F205" s="21"/>
      <c r="G205" s="21"/>
    </row>
    <row r="206" spans="1:7" ht="16" x14ac:dyDescent="0.2">
      <c r="A206" s="23">
        <v>453</v>
      </c>
      <c r="B206" s="23">
        <v>32</v>
      </c>
      <c r="C206" s="21"/>
      <c r="D206" s="21"/>
      <c r="E206" s="21"/>
      <c r="F206" s="21"/>
      <c r="G206" s="21"/>
    </row>
    <row r="207" spans="1:7" ht="16" x14ac:dyDescent="0.2">
      <c r="A207" s="23">
        <v>454</v>
      </c>
      <c r="B207" s="23">
        <v>32</v>
      </c>
      <c r="C207" s="21"/>
      <c r="D207" s="21"/>
      <c r="E207" s="21"/>
      <c r="F207" s="21"/>
      <c r="G207" s="21"/>
    </row>
    <row r="208" spans="1:7" ht="16" x14ac:dyDescent="0.2">
      <c r="A208" s="23">
        <v>455</v>
      </c>
      <c r="B208" s="23">
        <v>32</v>
      </c>
      <c r="C208" s="21"/>
      <c r="D208" s="21"/>
      <c r="E208" s="21"/>
      <c r="F208" s="21"/>
      <c r="G208" s="21"/>
    </row>
    <row r="209" spans="1:7" ht="16" x14ac:dyDescent="0.2">
      <c r="A209" s="23">
        <v>456</v>
      </c>
      <c r="B209" s="23">
        <v>32</v>
      </c>
      <c r="C209" s="21"/>
      <c r="D209" s="21"/>
      <c r="E209" s="21"/>
      <c r="F209" s="21"/>
      <c r="G209" s="21"/>
    </row>
    <row r="210" spans="1:7" ht="16" x14ac:dyDescent="0.2">
      <c r="A210" s="23">
        <v>457</v>
      </c>
      <c r="B210" s="23">
        <v>32</v>
      </c>
      <c r="C210" s="21"/>
      <c r="D210" s="21"/>
      <c r="E210" s="21"/>
      <c r="F210" s="21"/>
      <c r="G210" s="21"/>
    </row>
    <row r="211" spans="1:7" ht="16" x14ac:dyDescent="0.2">
      <c r="A211" s="23">
        <v>458</v>
      </c>
      <c r="B211" s="23">
        <v>32</v>
      </c>
      <c r="C211" s="21"/>
      <c r="D211" s="21"/>
      <c r="E211" s="21"/>
      <c r="F211" s="21"/>
      <c r="G211" s="21"/>
    </row>
    <row r="212" spans="1:7" ht="16" x14ac:dyDescent="0.2">
      <c r="A212" s="23">
        <v>459</v>
      </c>
      <c r="B212" s="23">
        <v>32</v>
      </c>
      <c r="C212" s="21"/>
      <c r="D212" s="21"/>
      <c r="E212" s="21"/>
      <c r="F212" s="21"/>
      <c r="G212" s="21"/>
    </row>
    <row r="213" spans="1:7" ht="16" x14ac:dyDescent="0.2">
      <c r="A213" s="23">
        <v>460</v>
      </c>
      <c r="B213" s="23">
        <v>32</v>
      </c>
      <c r="C213" s="21"/>
      <c r="D213" s="21"/>
      <c r="E213" s="21"/>
      <c r="F213" s="21"/>
      <c r="G213" s="21"/>
    </row>
    <row r="214" spans="1:7" ht="16" x14ac:dyDescent="0.2">
      <c r="A214" s="23">
        <v>461</v>
      </c>
      <c r="B214" s="23">
        <v>32</v>
      </c>
      <c r="C214" s="21"/>
      <c r="D214" s="21"/>
      <c r="E214" s="21"/>
      <c r="F214" s="21"/>
      <c r="G214" s="21"/>
    </row>
    <row r="215" spans="1:7" ht="16" x14ac:dyDescent="0.2">
      <c r="A215" s="23">
        <v>462</v>
      </c>
      <c r="B215" s="23">
        <v>32</v>
      </c>
      <c r="C215" s="21"/>
      <c r="D215" s="21"/>
      <c r="E215" s="21"/>
      <c r="F215" s="21"/>
      <c r="G215" s="21"/>
    </row>
    <row r="216" spans="1:7" ht="16" x14ac:dyDescent="0.2">
      <c r="A216" s="23">
        <v>463</v>
      </c>
      <c r="B216" s="23">
        <v>32</v>
      </c>
      <c r="C216" s="21"/>
      <c r="D216" s="21"/>
      <c r="E216" s="21"/>
      <c r="F216" s="21"/>
      <c r="G216" s="21"/>
    </row>
    <row r="217" spans="1:7" ht="16" x14ac:dyDescent="0.2">
      <c r="A217" s="23">
        <v>464</v>
      </c>
      <c r="B217" s="23">
        <v>32</v>
      </c>
      <c r="C217" s="21"/>
      <c r="D217" s="21"/>
      <c r="E217" s="21"/>
      <c r="F217" s="21"/>
      <c r="G217" s="21"/>
    </row>
    <row r="218" spans="1:7" ht="16" x14ac:dyDescent="0.2">
      <c r="A218" s="23">
        <v>465</v>
      </c>
      <c r="B218" s="23">
        <v>32</v>
      </c>
      <c r="C218" s="21"/>
      <c r="D218" s="21"/>
      <c r="E218" s="21"/>
      <c r="F218" s="21"/>
      <c r="G218" s="21"/>
    </row>
    <row r="219" spans="1:7" ht="16" x14ac:dyDescent="0.2">
      <c r="A219" s="23">
        <v>466</v>
      </c>
      <c r="B219" s="23">
        <v>32</v>
      </c>
      <c r="C219" s="21"/>
      <c r="D219" s="21"/>
      <c r="E219" s="21"/>
      <c r="F219" s="21"/>
      <c r="G219" s="21"/>
    </row>
    <row r="220" spans="1:7" ht="16" x14ac:dyDescent="0.2">
      <c r="A220" s="23">
        <v>467</v>
      </c>
      <c r="B220" s="23">
        <v>32</v>
      </c>
      <c r="C220" s="21"/>
      <c r="D220" s="21"/>
      <c r="E220" s="21"/>
      <c r="F220" s="21"/>
      <c r="G220" s="21"/>
    </row>
    <row r="221" spans="1:7" ht="16" x14ac:dyDescent="0.2">
      <c r="A221" s="23">
        <v>468</v>
      </c>
      <c r="B221" s="23">
        <v>32</v>
      </c>
      <c r="C221" s="21"/>
      <c r="D221" s="21"/>
      <c r="E221" s="21"/>
      <c r="F221" s="21"/>
      <c r="G221" s="21"/>
    </row>
    <row r="222" spans="1:7" ht="16" x14ac:dyDescent="0.2">
      <c r="A222" s="23">
        <v>469</v>
      </c>
      <c r="B222" s="23">
        <v>32</v>
      </c>
      <c r="C222" s="21"/>
      <c r="D222" s="21"/>
      <c r="E222" s="21"/>
      <c r="F222" s="21"/>
      <c r="G222" s="21"/>
    </row>
    <row r="223" spans="1:7" ht="16" x14ac:dyDescent="0.2">
      <c r="A223" s="23">
        <v>470</v>
      </c>
      <c r="B223" s="23">
        <v>32</v>
      </c>
      <c r="C223" s="21"/>
      <c r="D223" s="21"/>
      <c r="E223" s="21"/>
      <c r="F223" s="21"/>
      <c r="G223" s="21"/>
    </row>
    <row r="224" spans="1:7" ht="16" x14ac:dyDescent="0.2">
      <c r="A224" s="23">
        <v>471</v>
      </c>
      <c r="B224" s="23">
        <v>32</v>
      </c>
      <c r="C224" s="21"/>
      <c r="D224" s="21"/>
      <c r="E224" s="21"/>
      <c r="F224" s="21"/>
      <c r="G224" s="21"/>
    </row>
    <row r="225" spans="1:7" ht="16" x14ac:dyDescent="0.2">
      <c r="A225" s="23">
        <v>472</v>
      </c>
      <c r="B225" s="23">
        <v>32</v>
      </c>
      <c r="C225" s="21"/>
      <c r="D225" s="21"/>
      <c r="E225" s="21"/>
      <c r="F225" s="21"/>
      <c r="G225" s="21"/>
    </row>
    <row r="226" spans="1:7" ht="16" x14ac:dyDescent="0.2">
      <c r="A226" s="23">
        <v>473</v>
      </c>
      <c r="B226" s="23">
        <v>32</v>
      </c>
      <c r="C226" s="21"/>
      <c r="D226" s="21"/>
      <c r="E226" s="21"/>
      <c r="F226" s="21"/>
      <c r="G226" s="21"/>
    </row>
    <row r="227" spans="1:7" ht="16" x14ac:dyDescent="0.2">
      <c r="A227" s="23">
        <v>474</v>
      </c>
      <c r="B227" s="23">
        <v>32</v>
      </c>
      <c r="C227" s="21"/>
      <c r="D227" s="21"/>
      <c r="E227" s="21"/>
      <c r="F227" s="21"/>
      <c r="G227" s="21"/>
    </row>
    <row r="228" spans="1:7" ht="16" x14ac:dyDescent="0.2">
      <c r="A228" s="23">
        <v>475</v>
      </c>
      <c r="B228" s="23">
        <v>32</v>
      </c>
      <c r="C228" s="21"/>
      <c r="D228" s="21"/>
      <c r="E228" s="21"/>
      <c r="F228" s="21"/>
      <c r="G228" s="21"/>
    </row>
    <row r="229" spans="1:7" ht="16" x14ac:dyDescent="0.2">
      <c r="A229" s="23">
        <v>476</v>
      </c>
      <c r="B229" s="23">
        <v>32</v>
      </c>
      <c r="C229" s="21"/>
      <c r="D229" s="21"/>
      <c r="E229" s="21"/>
      <c r="F229" s="21"/>
      <c r="G229" s="21"/>
    </row>
    <row r="230" spans="1:7" ht="16" x14ac:dyDescent="0.2">
      <c r="A230" s="23">
        <v>477</v>
      </c>
      <c r="B230" s="23">
        <v>32</v>
      </c>
      <c r="C230" s="21"/>
      <c r="D230" s="21"/>
      <c r="E230" s="21"/>
      <c r="F230" s="21"/>
      <c r="G230" s="21"/>
    </row>
    <row r="231" spans="1:7" ht="16" x14ac:dyDescent="0.2">
      <c r="A231" s="23">
        <v>478</v>
      </c>
      <c r="B231" s="23">
        <v>32</v>
      </c>
      <c r="C231" s="21"/>
      <c r="D231" s="21"/>
      <c r="E231" s="21"/>
      <c r="F231" s="21"/>
      <c r="G231" s="21"/>
    </row>
    <row r="232" spans="1:7" ht="16" x14ac:dyDescent="0.2">
      <c r="A232" s="23">
        <v>479</v>
      </c>
      <c r="B232" s="23">
        <v>32</v>
      </c>
      <c r="C232" s="21"/>
      <c r="D232" s="21"/>
      <c r="E232" s="21"/>
      <c r="F232" s="21"/>
      <c r="G232" s="21"/>
    </row>
    <row r="233" spans="1:7" ht="16" x14ac:dyDescent="0.2">
      <c r="A233" s="23">
        <v>480</v>
      </c>
      <c r="B233" s="23">
        <v>32</v>
      </c>
      <c r="C233" s="21"/>
      <c r="D233" s="21"/>
      <c r="E233" s="21"/>
      <c r="F233" s="21"/>
      <c r="G233" s="21"/>
    </row>
    <row r="234" spans="1:7" ht="16" x14ac:dyDescent="0.2">
      <c r="A234" s="23">
        <v>481</v>
      </c>
      <c r="B234" s="23">
        <v>32</v>
      </c>
      <c r="C234" s="21"/>
      <c r="D234" s="21"/>
      <c r="E234" s="21"/>
      <c r="F234" s="21"/>
      <c r="G234" s="21"/>
    </row>
    <row r="235" spans="1:7" ht="16" x14ac:dyDescent="0.2">
      <c r="A235" s="23">
        <v>482</v>
      </c>
      <c r="B235" s="23">
        <v>32</v>
      </c>
      <c r="C235" s="21"/>
      <c r="D235" s="21"/>
      <c r="E235" s="21"/>
      <c r="F235" s="21"/>
      <c r="G235" s="21"/>
    </row>
    <row r="236" spans="1:7" ht="16" x14ac:dyDescent="0.2">
      <c r="A236" s="23">
        <v>483</v>
      </c>
      <c r="B236" s="23">
        <v>32</v>
      </c>
      <c r="C236" s="21"/>
      <c r="D236" s="21"/>
      <c r="E236" s="21"/>
      <c r="F236" s="21"/>
      <c r="G236" s="21"/>
    </row>
    <row r="237" spans="1:7" ht="16" x14ac:dyDescent="0.2">
      <c r="A237" s="23">
        <v>484</v>
      </c>
      <c r="B237" s="23">
        <v>32</v>
      </c>
      <c r="C237" s="21"/>
      <c r="D237" s="21"/>
      <c r="E237" s="21"/>
      <c r="F237" s="21"/>
      <c r="G237" s="21"/>
    </row>
    <row r="238" spans="1:7" ht="16" x14ac:dyDescent="0.2">
      <c r="A238" s="23">
        <v>485</v>
      </c>
      <c r="B238" s="23">
        <v>32</v>
      </c>
      <c r="C238" s="21"/>
      <c r="D238" s="21"/>
      <c r="E238" s="21"/>
      <c r="F238" s="21"/>
      <c r="G238" s="21"/>
    </row>
    <row r="239" spans="1:7" ht="16" x14ac:dyDescent="0.2">
      <c r="A239" s="23">
        <v>486</v>
      </c>
      <c r="B239" s="23">
        <v>32</v>
      </c>
      <c r="C239" s="21"/>
      <c r="D239" s="21"/>
      <c r="E239" s="21"/>
      <c r="F239" s="21"/>
      <c r="G239" s="21"/>
    </row>
    <row r="240" spans="1:7" ht="16" x14ac:dyDescent="0.2">
      <c r="A240" s="23">
        <v>487</v>
      </c>
      <c r="B240" s="23">
        <v>32</v>
      </c>
      <c r="C240" s="21"/>
      <c r="D240" s="21"/>
      <c r="E240" s="21"/>
      <c r="F240" s="21"/>
      <c r="G240" s="21"/>
    </row>
    <row r="241" spans="1:7" ht="16" x14ac:dyDescent="0.2">
      <c r="A241" s="23">
        <v>488</v>
      </c>
      <c r="B241" s="23">
        <v>32</v>
      </c>
      <c r="C241" s="21"/>
      <c r="D241" s="21"/>
      <c r="E241" s="21"/>
      <c r="F241" s="21"/>
      <c r="G241" s="21"/>
    </row>
    <row r="242" spans="1:7" ht="16" x14ac:dyDescent="0.2">
      <c r="A242" s="23">
        <v>489</v>
      </c>
      <c r="B242" s="23">
        <v>32</v>
      </c>
      <c r="C242" s="21"/>
      <c r="D242" s="21"/>
      <c r="E242" s="21"/>
      <c r="F242" s="21"/>
      <c r="G242" s="21"/>
    </row>
    <row r="243" spans="1:7" ht="16" x14ac:dyDescent="0.2">
      <c r="A243" s="23">
        <v>490</v>
      </c>
      <c r="B243" s="23">
        <v>32</v>
      </c>
      <c r="C243" s="21"/>
      <c r="D243" s="21"/>
      <c r="E243" s="21"/>
      <c r="F243" s="21"/>
      <c r="G243" s="21"/>
    </row>
    <row r="244" spans="1:7" ht="16" x14ac:dyDescent="0.2">
      <c r="A244" s="23">
        <v>491</v>
      </c>
      <c r="B244" s="23">
        <v>32</v>
      </c>
      <c r="C244" s="21"/>
      <c r="D244" s="21"/>
      <c r="E244" s="21"/>
      <c r="F244" s="21"/>
      <c r="G244" s="21"/>
    </row>
    <row r="245" spans="1:7" ht="16" x14ac:dyDescent="0.2">
      <c r="A245" s="23">
        <v>492</v>
      </c>
      <c r="B245" s="23">
        <v>32</v>
      </c>
      <c r="C245" s="21"/>
      <c r="D245" s="21"/>
      <c r="E245" s="21"/>
      <c r="F245" s="21"/>
      <c r="G245" s="21"/>
    </row>
    <row r="246" spans="1:7" ht="16" x14ac:dyDescent="0.2">
      <c r="A246" s="23">
        <v>493</v>
      </c>
      <c r="B246" s="23">
        <v>32</v>
      </c>
      <c r="C246" s="21"/>
      <c r="D246" s="21"/>
      <c r="E246" s="21"/>
      <c r="F246" s="21"/>
      <c r="G246" s="21"/>
    </row>
    <row r="247" spans="1:7" ht="16" x14ac:dyDescent="0.2">
      <c r="A247" s="23">
        <v>494</v>
      </c>
      <c r="B247" s="23">
        <v>32</v>
      </c>
      <c r="C247" s="21"/>
      <c r="D247" s="21"/>
      <c r="E247" s="21"/>
      <c r="F247" s="21"/>
      <c r="G247" s="21"/>
    </row>
    <row r="248" spans="1:7" ht="16" x14ac:dyDescent="0.2">
      <c r="A248" s="23">
        <v>495</v>
      </c>
      <c r="B248" s="23">
        <v>32</v>
      </c>
      <c r="C248" s="21"/>
      <c r="D248" s="21"/>
      <c r="E248" s="21"/>
      <c r="F248" s="21"/>
      <c r="G248" s="21"/>
    </row>
    <row r="249" spans="1:7" ht="16" x14ac:dyDescent="0.2">
      <c r="A249" s="23">
        <v>496</v>
      </c>
      <c r="B249" s="23">
        <v>32</v>
      </c>
      <c r="C249" s="21"/>
      <c r="D249" s="21"/>
      <c r="E249" s="21"/>
      <c r="F249" s="21"/>
      <c r="G249" s="21"/>
    </row>
    <row r="250" spans="1:7" ht="16" x14ac:dyDescent="0.2">
      <c r="A250" s="23">
        <v>497</v>
      </c>
      <c r="B250" s="23">
        <v>32</v>
      </c>
      <c r="C250" s="21"/>
      <c r="D250" s="21"/>
      <c r="E250" s="21"/>
      <c r="F250" s="21"/>
      <c r="G250" s="21"/>
    </row>
    <row r="251" spans="1:7" ht="16" x14ac:dyDescent="0.2">
      <c r="A251" s="23">
        <v>498</v>
      </c>
      <c r="B251" s="23">
        <v>32</v>
      </c>
      <c r="C251" s="21"/>
      <c r="D251" s="21"/>
      <c r="E251" s="21"/>
      <c r="F251" s="21"/>
      <c r="G251" s="21"/>
    </row>
    <row r="252" spans="1:7" ht="16" x14ac:dyDescent="0.2">
      <c r="A252" s="23">
        <v>499</v>
      </c>
      <c r="B252" s="23">
        <v>32</v>
      </c>
      <c r="C252" s="21"/>
      <c r="D252" s="21"/>
      <c r="E252" s="21"/>
      <c r="F252" s="21"/>
      <c r="G252" s="21"/>
    </row>
    <row r="253" spans="1:7" ht="16" x14ac:dyDescent="0.2">
      <c r="A253" s="23">
        <v>500</v>
      </c>
      <c r="B253" s="23">
        <v>32</v>
      </c>
      <c r="C253" s="21"/>
      <c r="D253" s="21"/>
      <c r="E253" s="21"/>
      <c r="F253" s="21"/>
      <c r="G253" s="21"/>
    </row>
    <row r="254" spans="1:7" ht="16" x14ac:dyDescent="0.2">
      <c r="A254" s="23">
        <v>501</v>
      </c>
      <c r="B254" s="23">
        <v>32</v>
      </c>
      <c r="C254" s="21"/>
      <c r="D254" s="21"/>
      <c r="E254" s="21"/>
      <c r="F254" s="21"/>
      <c r="G254" s="21"/>
    </row>
    <row r="255" spans="1:7" ht="16" x14ac:dyDescent="0.2">
      <c r="A255" s="23">
        <v>502</v>
      </c>
      <c r="B255" s="23">
        <v>32</v>
      </c>
      <c r="C255" s="21"/>
      <c r="D255" s="21"/>
      <c r="E255" s="21"/>
      <c r="F255" s="21"/>
      <c r="G255" s="21"/>
    </row>
    <row r="256" spans="1:7" ht="16" x14ac:dyDescent="0.2">
      <c r="A256" s="23">
        <v>503</v>
      </c>
      <c r="B256" s="23">
        <v>32</v>
      </c>
      <c r="C256" s="21"/>
      <c r="D256" s="21"/>
      <c r="E256" s="21"/>
      <c r="F256" s="21"/>
      <c r="G256" s="21"/>
    </row>
    <row r="257" spans="1:7" ht="16" x14ac:dyDescent="0.2">
      <c r="A257" s="23">
        <v>504</v>
      </c>
      <c r="B257" s="23">
        <v>32</v>
      </c>
      <c r="C257" s="21"/>
      <c r="D257" s="21"/>
      <c r="E257" s="21"/>
      <c r="F257" s="21"/>
      <c r="G257" s="21"/>
    </row>
    <row r="258" spans="1:7" ht="16" x14ac:dyDescent="0.2">
      <c r="A258" s="23">
        <v>505</v>
      </c>
      <c r="B258" s="23">
        <v>32</v>
      </c>
      <c r="C258" s="21"/>
      <c r="D258" s="21"/>
      <c r="E258" s="21"/>
      <c r="F258" s="21"/>
      <c r="G258" s="21"/>
    </row>
    <row r="259" spans="1:7" ht="16" x14ac:dyDescent="0.2">
      <c r="A259" s="23">
        <v>506</v>
      </c>
      <c r="B259" s="23">
        <v>32</v>
      </c>
      <c r="C259" s="21"/>
      <c r="D259" s="21"/>
      <c r="E259" s="21"/>
      <c r="F259" s="21"/>
      <c r="G259" s="21"/>
    </row>
    <row r="260" spans="1:7" ht="16" x14ac:dyDescent="0.2">
      <c r="A260" s="23">
        <v>507</v>
      </c>
      <c r="B260" s="23">
        <v>32</v>
      </c>
      <c r="C260" s="21"/>
      <c r="D260" s="21"/>
      <c r="E260" s="21"/>
      <c r="F260" s="21"/>
      <c r="G260" s="21"/>
    </row>
    <row r="261" spans="1:7" ht="16" x14ac:dyDescent="0.2">
      <c r="A261" s="23">
        <v>508</v>
      </c>
      <c r="B261" s="23">
        <v>32</v>
      </c>
      <c r="C261" s="21"/>
      <c r="D261" s="21"/>
      <c r="E261" s="21"/>
      <c r="F261" s="21"/>
      <c r="G261" s="21"/>
    </row>
    <row r="262" spans="1:7" ht="16" x14ac:dyDescent="0.2">
      <c r="A262" s="23">
        <v>509</v>
      </c>
      <c r="B262" s="23">
        <v>32</v>
      </c>
      <c r="C262" s="21"/>
      <c r="D262" s="21"/>
      <c r="E262" s="21"/>
      <c r="F262" s="21"/>
      <c r="G262" s="21"/>
    </row>
    <row r="263" spans="1:7" ht="16" x14ac:dyDescent="0.2">
      <c r="A263" s="23">
        <v>510</v>
      </c>
      <c r="B263" s="23">
        <v>32</v>
      </c>
      <c r="C263" s="21"/>
      <c r="D263" s="21"/>
      <c r="E263" s="21"/>
      <c r="F263" s="21"/>
      <c r="G263" s="21"/>
    </row>
    <row r="264" spans="1:7" ht="16" x14ac:dyDescent="0.2">
      <c r="A264" s="23">
        <v>511</v>
      </c>
      <c r="B264" s="23">
        <v>32</v>
      </c>
      <c r="C264" s="21"/>
      <c r="D264" s="21"/>
      <c r="E264" s="21"/>
      <c r="F264" s="21"/>
      <c r="G264" s="21"/>
    </row>
    <row r="265" spans="1:7" ht="16" x14ac:dyDescent="0.2">
      <c r="A265" s="23">
        <v>512</v>
      </c>
      <c r="B265" s="23">
        <v>32</v>
      </c>
      <c r="C265" s="21"/>
      <c r="D265" s="21"/>
      <c r="E265" s="21"/>
      <c r="F265" s="21"/>
      <c r="G265" s="21"/>
    </row>
    <row r="266" spans="1:7" ht="16" x14ac:dyDescent="0.2">
      <c r="A266" s="23">
        <v>513</v>
      </c>
      <c r="B266" s="23">
        <v>32</v>
      </c>
      <c r="C266" s="21"/>
      <c r="D266" s="21"/>
      <c r="E266" s="21"/>
      <c r="F266" s="21"/>
      <c r="G266" s="21"/>
    </row>
    <row r="267" spans="1:7" ht="16" x14ac:dyDescent="0.2">
      <c r="A267" s="23">
        <v>514</v>
      </c>
      <c r="B267" s="23">
        <v>32</v>
      </c>
      <c r="C267" s="21"/>
      <c r="D267" s="21"/>
      <c r="E267" s="21"/>
      <c r="F267" s="21"/>
      <c r="G267" s="21"/>
    </row>
    <row r="268" spans="1:7" ht="16" x14ac:dyDescent="0.2">
      <c r="A268" s="23">
        <v>515</v>
      </c>
      <c r="B268" s="23">
        <v>32</v>
      </c>
      <c r="C268" s="21"/>
      <c r="D268" s="21"/>
      <c r="E268" s="21"/>
      <c r="F268" s="21"/>
      <c r="G268" s="21"/>
    </row>
    <row r="269" spans="1:7" ht="16" x14ac:dyDescent="0.2">
      <c r="A269" s="23">
        <v>516</v>
      </c>
      <c r="B269" s="23">
        <v>32</v>
      </c>
      <c r="C269" s="21"/>
      <c r="D269" s="21"/>
      <c r="E269" s="21"/>
      <c r="F269" s="21"/>
      <c r="G269" s="21"/>
    </row>
    <row r="270" spans="1:7" ht="16" x14ac:dyDescent="0.2">
      <c r="A270" s="23">
        <v>517</v>
      </c>
      <c r="B270" s="23">
        <v>32</v>
      </c>
      <c r="C270" s="21"/>
      <c r="D270" s="21"/>
      <c r="E270" s="21"/>
      <c r="F270" s="21"/>
      <c r="G270" s="21"/>
    </row>
    <row r="271" spans="1:7" ht="16" x14ac:dyDescent="0.2">
      <c r="A271" s="23">
        <v>518</v>
      </c>
      <c r="B271" s="23">
        <v>32</v>
      </c>
      <c r="C271" s="21"/>
      <c r="D271" s="21"/>
      <c r="E271" s="21"/>
      <c r="F271" s="21"/>
      <c r="G271" s="21"/>
    </row>
    <row r="272" spans="1:7" ht="16" x14ac:dyDescent="0.2">
      <c r="A272" s="23">
        <v>519</v>
      </c>
      <c r="B272" s="23">
        <v>32</v>
      </c>
      <c r="C272" s="21"/>
      <c r="D272" s="21"/>
      <c r="E272" s="21"/>
      <c r="F272" s="21"/>
      <c r="G272" s="21"/>
    </row>
    <row r="273" spans="1:7" ht="16" x14ac:dyDescent="0.2">
      <c r="A273" s="23">
        <v>520</v>
      </c>
      <c r="B273" s="23">
        <v>32</v>
      </c>
      <c r="C273" s="21"/>
      <c r="D273" s="21"/>
      <c r="E273" s="21"/>
      <c r="F273" s="21"/>
      <c r="G273" s="21"/>
    </row>
    <row r="274" spans="1:7" ht="16" x14ac:dyDescent="0.2">
      <c r="A274" s="23">
        <v>521</v>
      </c>
      <c r="B274" s="23">
        <v>32</v>
      </c>
      <c r="C274" s="21"/>
      <c r="D274" s="21"/>
      <c r="E274" s="21"/>
      <c r="F274" s="21"/>
      <c r="G274" s="21"/>
    </row>
    <row r="275" spans="1:7" ht="16" x14ac:dyDescent="0.2">
      <c r="A275" s="23">
        <v>522</v>
      </c>
      <c r="B275" s="23">
        <v>32</v>
      </c>
      <c r="C275" s="21"/>
      <c r="D275" s="21"/>
      <c r="E275" s="21"/>
      <c r="F275" s="21"/>
      <c r="G275" s="21"/>
    </row>
    <row r="276" spans="1:7" ht="16" x14ac:dyDescent="0.2">
      <c r="A276" s="23">
        <v>523</v>
      </c>
      <c r="B276" s="23">
        <v>32</v>
      </c>
      <c r="C276" s="21"/>
      <c r="D276" s="21"/>
      <c r="E276" s="21"/>
      <c r="F276" s="21"/>
      <c r="G276" s="21"/>
    </row>
    <row r="277" spans="1:7" ht="16" x14ac:dyDescent="0.2">
      <c r="A277" s="23">
        <v>524</v>
      </c>
      <c r="B277" s="23">
        <v>32</v>
      </c>
      <c r="C277" s="21"/>
      <c r="D277" s="21"/>
      <c r="E277" s="21"/>
      <c r="F277" s="21"/>
      <c r="G277" s="21"/>
    </row>
    <row r="278" spans="1:7" ht="16" x14ac:dyDescent="0.2">
      <c r="A278" s="23">
        <v>525</v>
      </c>
      <c r="B278" s="23">
        <v>32</v>
      </c>
      <c r="C278" s="21"/>
      <c r="D278" s="21"/>
      <c r="E278" s="21"/>
      <c r="F278" s="21"/>
      <c r="G278" s="21"/>
    </row>
    <row r="279" spans="1:7" ht="16" x14ac:dyDescent="0.2">
      <c r="A279" s="23">
        <v>526</v>
      </c>
      <c r="B279" s="23">
        <v>32</v>
      </c>
      <c r="C279" s="21"/>
      <c r="D279" s="21"/>
      <c r="E279" s="21"/>
      <c r="F279" s="21"/>
      <c r="G279" s="21"/>
    </row>
    <row r="280" spans="1:7" ht="16" x14ac:dyDescent="0.2">
      <c r="A280" s="23">
        <v>527</v>
      </c>
      <c r="B280" s="23">
        <v>32</v>
      </c>
      <c r="C280" s="21"/>
      <c r="D280" s="21"/>
      <c r="E280" s="21"/>
      <c r="F280" s="21"/>
      <c r="G280" s="21"/>
    </row>
    <row r="281" spans="1:7" ht="16" x14ac:dyDescent="0.2">
      <c r="A281" s="23">
        <v>528</v>
      </c>
      <c r="B281" s="23">
        <v>32</v>
      </c>
      <c r="C281" s="21"/>
      <c r="D281" s="21"/>
      <c r="E281" s="21"/>
      <c r="F281" s="21"/>
      <c r="G281" s="21"/>
    </row>
    <row r="282" spans="1:7" ht="16" x14ac:dyDescent="0.2">
      <c r="A282" s="23">
        <v>529</v>
      </c>
      <c r="B282" s="23">
        <v>32</v>
      </c>
      <c r="C282" s="21"/>
      <c r="D282" s="21"/>
      <c r="E282" s="21"/>
      <c r="F282" s="21"/>
      <c r="G282" s="21"/>
    </row>
    <row r="283" spans="1:7" ht="16" x14ac:dyDescent="0.2">
      <c r="A283" s="23">
        <v>530</v>
      </c>
      <c r="B283" s="23">
        <v>32</v>
      </c>
      <c r="C283" s="21"/>
      <c r="D283" s="21"/>
      <c r="E283" s="21"/>
      <c r="F283" s="21"/>
      <c r="G283" s="21"/>
    </row>
    <row r="284" spans="1:7" ht="16" x14ac:dyDescent="0.2">
      <c r="A284" s="23">
        <v>531</v>
      </c>
      <c r="B284" s="23">
        <v>32</v>
      </c>
      <c r="C284" s="21"/>
      <c r="D284" s="21"/>
      <c r="E284" s="21"/>
      <c r="F284" s="21"/>
      <c r="G284" s="21"/>
    </row>
    <row r="285" spans="1:7" ht="16" x14ac:dyDescent="0.2">
      <c r="A285" s="23">
        <v>532</v>
      </c>
      <c r="B285" s="23">
        <v>32</v>
      </c>
      <c r="C285" s="21"/>
      <c r="D285" s="21"/>
      <c r="E285" s="21"/>
      <c r="F285" s="21"/>
      <c r="G285" s="21"/>
    </row>
    <row r="286" spans="1:7" ht="16" x14ac:dyDescent="0.2">
      <c r="A286" s="23">
        <v>533</v>
      </c>
      <c r="B286" s="23">
        <v>32</v>
      </c>
      <c r="C286" s="21"/>
      <c r="D286" s="21"/>
      <c r="E286" s="21"/>
      <c r="F286" s="21"/>
      <c r="G286" s="21"/>
    </row>
    <row r="287" spans="1:7" ht="16" x14ac:dyDescent="0.2">
      <c r="A287" s="23">
        <v>534</v>
      </c>
      <c r="B287" s="23">
        <v>32</v>
      </c>
      <c r="C287" s="21"/>
      <c r="D287" s="21"/>
      <c r="E287" s="21"/>
      <c r="F287" s="21"/>
      <c r="G287" s="21"/>
    </row>
    <row r="288" spans="1:7" ht="16" x14ac:dyDescent="0.2">
      <c r="A288" s="23">
        <v>535</v>
      </c>
      <c r="B288" s="23">
        <v>32</v>
      </c>
      <c r="C288" s="21"/>
      <c r="D288" s="21"/>
      <c r="E288" s="21"/>
      <c r="F288" s="21"/>
      <c r="G288" s="21"/>
    </row>
    <row r="289" spans="1:7" ht="16" x14ac:dyDescent="0.2">
      <c r="A289" s="23">
        <v>536</v>
      </c>
      <c r="B289" s="23">
        <v>32</v>
      </c>
      <c r="C289" s="21"/>
      <c r="D289" s="21"/>
      <c r="E289" s="21"/>
      <c r="F289" s="21"/>
      <c r="G289" s="21"/>
    </row>
    <row r="290" spans="1:7" ht="16" x14ac:dyDescent="0.2">
      <c r="A290" s="23">
        <v>537</v>
      </c>
      <c r="B290" s="23">
        <v>32</v>
      </c>
      <c r="C290" s="21"/>
      <c r="D290" s="21"/>
      <c r="E290" s="21"/>
      <c r="F290" s="21"/>
      <c r="G290" s="21"/>
    </row>
    <row r="291" spans="1:7" ht="16" x14ac:dyDescent="0.2">
      <c r="A291" s="23">
        <v>538</v>
      </c>
      <c r="B291" s="23">
        <v>32</v>
      </c>
      <c r="C291" s="21"/>
      <c r="D291" s="21"/>
      <c r="E291" s="21"/>
      <c r="F291" s="21"/>
      <c r="G291" s="21"/>
    </row>
    <row r="292" spans="1:7" ht="16" x14ac:dyDescent="0.2">
      <c r="A292" s="23">
        <v>539</v>
      </c>
      <c r="B292" s="23">
        <v>32</v>
      </c>
      <c r="C292" s="21"/>
      <c r="D292" s="21"/>
      <c r="E292" s="21"/>
      <c r="F292" s="21"/>
      <c r="G292" s="21"/>
    </row>
    <row r="293" spans="1:7" ht="16" x14ac:dyDescent="0.2">
      <c r="A293" s="23">
        <v>540</v>
      </c>
      <c r="B293" s="23">
        <v>32</v>
      </c>
      <c r="C293" s="21"/>
      <c r="D293" s="21"/>
      <c r="E293" s="21"/>
      <c r="F293" s="21"/>
      <c r="G293" s="21"/>
    </row>
    <row r="294" spans="1:7" ht="16" x14ac:dyDescent="0.2">
      <c r="A294" s="23">
        <v>541</v>
      </c>
      <c r="B294" s="23">
        <v>32</v>
      </c>
      <c r="C294" s="21"/>
      <c r="D294" s="21"/>
      <c r="E294" s="21"/>
      <c r="F294" s="21"/>
      <c r="G294" s="21"/>
    </row>
    <row r="295" spans="1:7" ht="16" x14ac:dyDescent="0.2">
      <c r="A295" s="23">
        <v>542</v>
      </c>
      <c r="B295" s="23">
        <v>32</v>
      </c>
      <c r="C295" s="21"/>
      <c r="D295" s="21"/>
      <c r="E295" s="21"/>
      <c r="F295" s="21"/>
      <c r="G295" s="21"/>
    </row>
    <row r="296" spans="1:7" ht="16" x14ac:dyDescent="0.2">
      <c r="A296" s="23">
        <v>543</v>
      </c>
      <c r="B296" s="23">
        <v>32</v>
      </c>
      <c r="C296" s="21"/>
      <c r="D296" s="21"/>
      <c r="E296" s="21"/>
      <c r="F296" s="21"/>
      <c r="G296" s="21"/>
    </row>
    <row r="297" spans="1:7" ht="16" x14ac:dyDescent="0.2">
      <c r="A297" s="23">
        <v>544</v>
      </c>
      <c r="B297" s="23">
        <v>32</v>
      </c>
      <c r="C297" s="21"/>
      <c r="D297" s="21"/>
      <c r="E297" s="21"/>
      <c r="F297" s="21"/>
      <c r="G297" s="21"/>
    </row>
    <row r="298" spans="1:7" ht="16" x14ac:dyDescent="0.2">
      <c r="A298" s="23">
        <v>545</v>
      </c>
      <c r="B298" s="23">
        <v>32</v>
      </c>
      <c r="C298" s="21"/>
      <c r="D298" s="21"/>
      <c r="E298" s="21"/>
      <c r="F298" s="21"/>
      <c r="G298" s="21"/>
    </row>
    <row r="299" spans="1:7" ht="16" x14ac:dyDescent="0.2">
      <c r="A299" s="23">
        <v>546</v>
      </c>
      <c r="B299" s="23">
        <v>32</v>
      </c>
      <c r="C299" s="21"/>
      <c r="D299" s="21"/>
      <c r="E299" s="21"/>
      <c r="F299" s="21"/>
      <c r="G299" s="21"/>
    </row>
    <row r="300" spans="1:7" ht="16" x14ac:dyDescent="0.2">
      <c r="A300" s="23">
        <v>547</v>
      </c>
      <c r="B300" s="23">
        <v>32</v>
      </c>
      <c r="C300" s="21"/>
      <c r="D300" s="21"/>
      <c r="E300" s="21"/>
      <c r="F300" s="21"/>
      <c r="G300" s="21"/>
    </row>
    <row r="301" spans="1:7" ht="16" x14ac:dyDescent="0.2">
      <c r="A301" s="23">
        <v>548</v>
      </c>
      <c r="B301" s="23">
        <v>32</v>
      </c>
      <c r="C301" s="21"/>
      <c r="D301" s="21"/>
      <c r="E301" s="21"/>
      <c r="F301" s="21"/>
      <c r="G301" s="21"/>
    </row>
    <row r="302" spans="1:7" ht="16" x14ac:dyDescent="0.2">
      <c r="A302" s="23">
        <v>549</v>
      </c>
      <c r="B302" s="23">
        <v>32</v>
      </c>
      <c r="C302" s="21"/>
      <c r="D302" s="21"/>
      <c r="E302" s="21"/>
      <c r="F302" s="21"/>
      <c r="G302" s="21"/>
    </row>
    <row r="303" spans="1:7" ht="16" x14ac:dyDescent="0.2">
      <c r="A303" s="23">
        <v>550</v>
      </c>
      <c r="B303" s="23">
        <v>32</v>
      </c>
      <c r="C303" s="21"/>
      <c r="D303" s="21"/>
      <c r="E303" s="21"/>
      <c r="F303" s="21"/>
      <c r="G303" s="21"/>
    </row>
    <row r="304" spans="1:7" ht="16" x14ac:dyDescent="0.2">
      <c r="A304" s="23">
        <v>401</v>
      </c>
      <c r="B304" s="23">
        <v>50</v>
      </c>
      <c r="C304" s="21"/>
      <c r="D304" s="21"/>
      <c r="E304" s="21"/>
      <c r="F304" s="21"/>
      <c r="G304" s="21"/>
    </row>
    <row r="305" spans="1:7" ht="16" x14ac:dyDescent="0.2">
      <c r="A305" s="23">
        <v>402</v>
      </c>
      <c r="B305" s="23">
        <v>50</v>
      </c>
      <c r="C305" s="21"/>
      <c r="D305" s="21"/>
      <c r="E305" s="21"/>
      <c r="F305" s="21"/>
      <c r="G305" s="21"/>
    </row>
    <row r="306" spans="1:7" ht="16" x14ac:dyDescent="0.2">
      <c r="A306" s="23">
        <v>403</v>
      </c>
      <c r="B306" s="23">
        <v>50</v>
      </c>
      <c r="C306" s="21"/>
      <c r="D306" s="21"/>
      <c r="E306" s="21"/>
      <c r="F306" s="21"/>
      <c r="G306" s="21"/>
    </row>
    <row r="307" spans="1:7" ht="16" x14ac:dyDescent="0.2">
      <c r="A307" s="23">
        <v>404</v>
      </c>
      <c r="B307" s="23">
        <v>50</v>
      </c>
      <c r="C307" s="21"/>
      <c r="D307" s="21"/>
      <c r="E307" s="21"/>
      <c r="F307" s="21"/>
      <c r="G307" s="21"/>
    </row>
    <row r="308" spans="1:7" ht="16" x14ac:dyDescent="0.2">
      <c r="A308" s="23">
        <v>405</v>
      </c>
      <c r="B308" s="23">
        <v>50</v>
      </c>
      <c r="C308" s="21"/>
      <c r="D308" s="21"/>
      <c r="E308" s="21"/>
      <c r="F308" s="21"/>
      <c r="G308" s="21"/>
    </row>
    <row r="309" spans="1:7" ht="16" x14ac:dyDescent="0.2">
      <c r="A309" s="23">
        <v>406</v>
      </c>
      <c r="B309" s="23">
        <v>50</v>
      </c>
      <c r="C309" s="21"/>
      <c r="D309" s="21"/>
      <c r="E309" s="21"/>
      <c r="F309" s="21"/>
      <c r="G309" s="21"/>
    </row>
    <row r="310" spans="1:7" ht="16" x14ac:dyDescent="0.2">
      <c r="A310" s="23">
        <v>407</v>
      </c>
      <c r="B310" s="23">
        <v>50</v>
      </c>
      <c r="C310" s="21"/>
      <c r="D310" s="21"/>
      <c r="E310" s="21"/>
      <c r="F310" s="21"/>
      <c r="G310" s="21"/>
    </row>
    <row r="311" spans="1:7" ht="16" x14ac:dyDescent="0.2">
      <c r="A311" s="23">
        <v>408</v>
      </c>
      <c r="B311" s="23">
        <v>50</v>
      </c>
      <c r="C311" s="21"/>
      <c r="D311" s="21"/>
      <c r="E311" s="21"/>
      <c r="F311" s="21"/>
      <c r="G311" s="21"/>
    </row>
    <row r="312" spans="1:7" ht="16" x14ac:dyDescent="0.2">
      <c r="A312" s="23">
        <v>409</v>
      </c>
      <c r="B312" s="23">
        <v>50</v>
      </c>
      <c r="C312" s="21"/>
      <c r="D312" s="21"/>
      <c r="E312" s="21"/>
      <c r="F312" s="21"/>
      <c r="G312" s="21"/>
    </row>
    <row r="313" spans="1:7" ht="16" x14ac:dyDescent="0.2">
      <c r="A313" s="23">
        <v>410</v>
      </c>
      <c r="B313" s="23">
        <v>50</v>
      </c>
      <c r="C313" s="21"/>
      <c r="D313" s="21"/>
      <c r="E313" s="21"/>
      <c r="F313" s="21"/>
      <c r="G313" s="21"/>
    </row>
    <row r="314" spans="1:7" ht="16" x14ac:dyDescent="0.2">
      <c r="A314" s="23">
        <v>411</v>
      </c>
      <c r="B314" s="23">
        <v>50</v>
      </c>
      <c r="C314" s="21"/>
      <c r="D314" s="21"/>
      <c r="E314" s="21"/>
      <c r="F314" s="21"/>
      <c r="G314" s="21"/>
    </row>
    <row r="315" spans="1:7" ht="16" x14ac:dyDescent="0.2">
      <c r="A315" s="23">
        <v>412</v>
      </c>
      <c r="B315" s="23">
        <v>50</v>
      </c>
      <c r="C315" s="21"/>
      <c r="D315" s="21"/>
      <c r="E315" s="21"/>
      <c r="F315" s="21"/>
      <c r="G315" s="21"/>
    </row>
    <row r="316" spans="1:7" ht="16" x14ac:dyDescent="0.2">
      <c r="A316" s="23">
        <v>413</v>
      </c>
      <c r="B316" s="23">
        <v>50</v>
      </c>
      <c r="C316" s="21"/>
      <c r="D316" s="21"/>
      <c r="E316" s="21"/>
      <c r="F316" s="21"/>
      <c r="G316" s="21"/>
    </row>
    <row r="317" spans="1:7" ht="16" x14ac:dyDescent="0.2">
      <c r="A317" s="23">
        <v>414</v>
      </c>
      <c r="B317" s="23">
        <v>50</v>
      </c>
      <c r="C317" s="21"/>
      <c r="D317" s="21"/>
      <c r="E317" s="21"/>
      <c r="F317" s="21"/>
      <c r="G317" s="21"/>
    </row>
    <row r="318" spans="1:7" ht="16" x14ac:dyDescent="0.2">
      <c r="A318" s="23">
        <v>415</v>
      </c>
      <c r="B318" s="23">
        <v>50</v>
      </c>
      <c r="C318" s="21"/>
      <c r="D318" s="21"/>
      <c r="E318" s="21"/>
      <c r="F318" s="21"/>
      <c r="G318" s="21"/>
    </row>
    <row r="319" spans="1:7" ht="16" x14ac:dyDescent="0.2">
      <c r="A319" s="23">
        <v>416</v>
      </c>
      <c r="B319" s="23">
        <v>50</v>
      </c>
      <c r="C319" s="21"/>
      <c r="D319" s="21"/>
      <c r="E319" s="21"/>
      <c r="F319" s="21"/>
      <c r="G319" s="21"/>
    </row>
    <row r="320" spans="1:7" ht="16" x14ac:dyDescent="0.2">
      <c r="A320" s="23">
        <v>417</v>
      </c>
      <c r="B320" s="23">
        <v>50</v>
      </c>
      <c r="C320" s="21"/>
      <c r="D320" s="21"/>
      <c r="E320" s="21"/>
      <c r="F320" s="21"/>
      <c r="G320" s="21"/>
    </row>
    <row r="321" spans="1:7" ht="16" x14ac:dyDescent="0.2">
      <c r="A321" s="23">
        <v>418</v>
      </c>
      <c r="B321" s="23">
        <v>50</v>
      </c>
      <c r="C321" s="21"/>
      <c r="D321" s="21"/>
      <c r="E321" s="21"/>
      <c r="F321" s="21"/>
      <c r="G321" s="21"/>
    </row>
    <row r="322" spans="1:7" ht="16" x14ac:dyDescent="0.2">
      <c r="A322" s="23">
        <v>419</v>
      </c>
      <c r="B322" s="23">
        <v>50</v>
      </c>
      <c r="C322" s="21"/>
      <c r="D322" s="21"/>
      <c r="E322" s="21"/>
      <c r="F322" s="21"/>
      <c r="G322" s="21"/>
    </row>
    <row r="323" spans="1:7" ht="16" x14ac:dyDescent="0.2">
      <c r="A323" s="23">
        <v>420</v>
      </c>
      <c r="B323" s="23">
        <v>50</v>
      </c>
      <c r="C323" s="21"/>
      <c r="D323" s="21"/>
      <c r="E323" s="21"/>
      <c r="F323" s="21"/>
      <c r="G323" s="21"/>
    </row>
    <row r="324" spans="1:7" ht="16" x14ac:dyDescent="0.2">
      <c r="A324" s="23">
        <v>421</v>
      </c>
      <c r="B324" s="23">
        <v>50</v>
      </c>
      <c r="C324" s="21"/>
      <c r="D324" s="21"/>
      <c r="E324" s="21"/>
      <c r="F324" s="21"/>
      <c r="G324" s="21"/>
    </row>
    <row r="325" spans="1:7" ht="16" x14ac:dyDescent="0.2">
      <c r="A325" s="23">
        <v>422</v>
      </c>
      <c r="B325" s="23">
        <v>50</v>
      </c>
      <c r="C325" s="21"/>
      <c r="D325" s="21"/>
      <c r="E325" s="21"/>
      <c r="F325" s="21"/>
      <c r="G325" s="21"/>
    </row>
    <row r="326" spans="1:7" ht="16" x14ac:dyDescent="0.2">
      <c r="A326" s="23">
        <v>423</v>
      </c>
      <c r="B326" s="23">
        <v>50</v>
      </c>
      <c r="C326" s="21"/>
      <c r="D326" s="21"/>
      <c r="E326" s="21"/>
      <c r="F326" s="21"/>
      <c r="G326" s="21"/>
    </row>
    <row r="327" spans="1:7" ht="16" x14ac:dyDescent="0.2">
      <c r="A327" s="23">
        <v>424</v>
      </c>
      <c r="B327" s="23">
        <v>50</v>
      </c>
      <c r="C327" s="21"/>
      <c r="D327" s="21"/>
      <c r="E327" s="21"/>
      <c r="F327" s="21"/>
      <c r="G327" s="21"/>
    </row>
    <row r="328" spans="1:7" ht="16" x14ac:dyDescent="0.2">
      <c r="A328" s="23">
        <v>425</v>
      </c>
      <c r="B328" s="23">
        <v>50</v>
      </c>
      <c r="C328" s="21"/>
      <c r="D328" s="21"/>
      <c r="E328" s="21"/>
      <c r="F328" s="21"/>
      <c r="G328" s="21"/>
    </row>
    <row r="329" spans="1:7" ht="16" x14ac:dyDescent="0.2">
      <c r="A329" s="23">
        <v>426</v>
      </c>
      <c r="B329" s="23">
        <v>50</v>
      </c>
      <c r="C329" s="21"/>
      <c r="D329" s="21"/>
      <c r="E329" s="21"/>
      <c r="F329" s="21"/>
      <c r="G329" s="21"/>
    </row>
    <row r="330" spans="1:7" ht="16" x14ac:dyDescent="0.2">
      <c r="A330" s="23">
        <v>427</v>
      </c>
      <c r="B330" s="23">
        <v>50</v>
      </c>
      <c r="C330" s="21"/>
      <c r="D330" s="21"/>
      <c r="E330" s="21"/>
      <c r="F330" s="21"/>
      <c r="G330" s="21"/>
    </row>
    <row r="331" spans="1:7" ht="16" x14ac:dyDescent="0.2">
      <c r="A331" s="23">
        <v>428</v>
      </c>
      <c r="B331" s="23">
        <v>50</v>
      </c>
      <c r="C331" s="21"/>
      <c r="D331" s="21"/>
      <c r="E331" s="21"/>
      <c r="F331" s="21"/>
      <c r="G331" s="21"/>
    </row>
    <row r="332" spans="1:7" ht="16" x14ac:dyDescent="0.2">
      <c r="A332" s="23">
        <v>429</v>
      </c>
      <c r="B332" s="23">
        <v>50</v>
      </c>
      <c r="C332" s="21"/>
      <c r="D332" s="21"/>
      <c r="E332" s="21"/>
      <c r="F332" s="21"/>
      <c r="G332" s="21"/>
    </row>
    <row r="333" spans="1:7" ht="16" x14ac:dyDescent="0.2">
      <c r="A333" s="23">
        <v>430</v>
      </c>
      <c r="B333" s="23">
        <v>50</v>
      </c>
      <c r="C333" s="21"/>
      <c r="D333" s="21"/>
      <c r="E333" s="21"/>
      <c r="F333" s="21"/>
      <c r="G333" s="21"/>
    </row>
    <row r="334" spans="1:7" ht="16" x14ac:dyDescent="0.2">
      <c r="A334" s="23">
        <v>431</v>
      </c>
      <c r="B334" s="23">
        <v>50</v>
      </c>
      <c r="C334" s="21"/>
      <c r="D334" s="21"/>
      <c r="E334" s="21"/>
      <c r="F334" s="21"/>
      <c r="G334" s="21"/>
    </row>
    <row r="335" spans="1:7" ht="16" x14ac:dyDescent="0.2">
      <c r="A335" s="23">
        <v>432</v>
      </c>
      <c r="B335" s="23">
        <v>50</v>
      </c>
      <c r="C335" s="21"/>
      <c r="D335" s="21"/>
      <c r="E335" s="21"/>
      <c r="F335" s="21"/>
      <c r="G335" s="21"/>
    </row>
    <row r="336" spans="1:7" ht="16" x14ac:dyDescent="0.2">
      <c r="A336" s="23">
        <v>433</v>
      </c>
      <c r="B336" s="23">
        <v>50</v>
      </c>
      <c r="C336" s="21"/>
      <c r="D336" s="21"/>
      <c r="E336" s="21"/>
      <c r="F336" s="21"/>
      <c r="G336" s="21"/>
    </row>
    <row r="337" spans="1:7" ht="16" x14ac:dyDescent="0.2">
      <c r="A337" s="23">
        <v>434</v>
      </c>
      <c r="B337" s="23">
        <v>50</v>
      </c>
      <c r="C337" s="21"/>
      <c r="D337" s="21"/>
      <c r="E337" s="21"/>
      <c r="F337" s="21"/>
      <c r="G337" s="21"/>
    </row>
    <row r="338" spans="1:7" ht="16" x14ac:dyDescent="0.2">
      <c r="A338" s="23">
        <v>435</v>
      </c>
      <c r="B338" s="23">
        <v>50</v>
      </c>
      <c r="C338" s="21"/>
      <c r="D338" s="21"/>
      <c r="E338" s="21"/>
      <c r="F338" s="21"/>
      <c r="G338" s="21"/>
    </row>
    <row r="339" spans="1:7" ht="16" x14ac:dyDescent="0.2">
      <c r="A339" s="23">
        <v>436</v>
      </c>
      <c r="B339" s="23">
        <v>50</v>
      </c>
      <c r="C339" s="21"/>
      <c r="D339" s="21"/>
      <c r="E339" s="21"/>
      <c r="F339" s="21"/>
      <c r="G339" s="21"/>
    </row>
    <row r="340" spans="1:7" ht="16" x14ac:dyDescent="0.2">
      <c r="A340" s="23">
        <v>437</v>
      </c>
      <c r="B340" s="23">
        <v>50</v>
      </c>
      <c r="C340" s="21"/>
      <c r="D340" s="21"/>
      <c r="E340" s="21"/>
      <c r="F340" s="21"/>
      <c r="G340" s="21"/>
    </row>
    <row r="341" spans="1:7" ht="16" x14ac:dyDescent="0.2">
      <c r="A341" s="23">
        <v>438</v>
      </c>
      <c r="B341" s="23">
        <v>50</v>
      </c>
      <c r="C341" s="21"/>
      <c r="D341" s="21"/>
      <c r="E341" s="21"/>
      <c r="F341" s="21"/>
      <c r="G341" s="21"/>
    </row>
    <row r="342" spans="1:7" ht="16" x14ac:dyDescent="0.2">
      <c r="A342" s="23">
        <v>439</v>
      </c>
      <c r="B342" s="23">
        <v>50</v>
      </c>
      <c r="C342" s="21"/>
      <c r="D342" s="21"/>
      <c r="E342" s="21"/>
      <c r="F342" s="21"/>
      <c r="G342" s="21"/>
    </row>
    <row r="343" spans="1:7" ht="16" x14ac:dyDescent="0.2">
      <c r="A343" s="23">
        <v>440</v>
      </c>
      <c r="B343" s="23">
        <v>50</v>
      </c>
      <c r="C343" s="21"/>
      <c r="D343" s="21"/>
      <c r="E343" s="21"/>
      <c r="F343" s="21"/>
      <c r="G343" s="21"/>
    </row>
    <row r="344" spans="1:7" ht="16" x14ac:dyDescent="0.2">
      <c r="A344" s="23">
        <v>441</v>
      </c>
      <c r="B344" s="23">
        <v>50</v>
      </c>
      <c r="C344" s="21"/>
      <c r="D344" s="21"/>
      <c r="E344" s="21"/>
      <c r="F344" s="21"/>
      <c r="G344" s="21"/>
    </row>
    <row r="345" spans="1:7" ht="16" x14ac:dyDescent="0.2">
      <c r="A345" s="23">
        <v>442</v>
      </c>
      <c r="B345" s="23">
        <v>50</v>
      </c>
      <c r="C345" s="21"/>
      <c r="D345" s="21"/>
      <c r="E345" s="21"/>
      <c r="F345" s="21"/>
      <c r="G345" s="21"/>
    </row>
    <row r="346" spans="1:7" ht="16" x14ac:dyDescent="0.2">
      <c r="A346" s="23">
        <v>443</v>
      </c>
      <c r="B346" s="23">
        <v>50</v>
      </c>
      <c r="C346" s="21"/>
      <c r="D346" s="21"/>
      <c r="E346" s="21"/>
      <c r="F346" s="21"/>
      <c r="G346" s="21"/>
    </row>
    <row r="347" spans="1:7" ht="16" x14ac:dyDescent="0.2">
      <c r="A347" s="23">
        <v>444</v>
      </c>
      <c r="B347" s="23">
        <v>50</v>
      </c>
      <c r="C347" s="21"/>
      <c r="D347" s="21"/>
      <c r="E347" s="21"/>
      <c r="F347" s="21"/>
      <c r="G347" s="21"/>
    </row>
    <row r="348" spans="1:7" ht="16" x14ac:dyDescent="0.2">
      <c r="A348" s="23">
        <v>445</v>
      </c>
      <c r="B348" s="23">
        <v>50</v>
      </c>
      <c r="C348" s="21"/>
      <c r="D348" s="21"/>
      <c r="E348" s="21"/>
      <c r="F348" s="21"/>
      <c r="G348" s="21"/>
    </row>
    <row r="349" spans="1:7" ht="16" x14ac:dyDescent="0.2">
      <c r="A349" s="23">
        <v>446</v>
      </c>
      <c r="B349" s="23">
        <v>50</v>
      </c>
      <c r="C349" s="21"/>
      <c r="D349" s="21"/>
      <c r="E349" s="21"/>
      <c r="F349" s="21"/>
      <c r="G349" s="21"/>
    </row>
    <row r="350" spans="1:7" ht="16" x14ac:dyDescent="0.2">
      <c r="A350" s="23">
        <v>447</v>
      </c>
      <c r="B350" s="23">
        <v>50</v>
      </c>
      <c r="C350" s="21"/>
      <c r="D350" s="21"/>
      <c r="E350" s="21"/>
      <c r="F350" s="21"/>
      <c r="G350" s="21"/>
    </row>
    <row r="351" spans="1:7" ht="16" x14ac:dyDescent="0.2">
      <c r="A351" s="23">
        <v>448</v>
      </c>
      <c r="B351" s="23">
        <v>50</v>
      </c>
      <c r="C351" s="21"/>
      <c r="D351" s="21"/>
      <c r="E351" s="21"/>
      <c r="F351" s="21"/>
      <c r="G351" s="21"/>
    </row>
    <row r="352" spans="1:7" ht="16" x14ac:dyDescent="0.2">
      <c r="A352" s="23">
        <v>449</v>
      </c>
      <c r="B352" s="23">
        <v>50</v>
      </c>
      <c r="C352" s="21"/>
      <c r="D352" s="21"/>
      <c r="E352" s="21"/>
      <c r="F352" s="21"/>
      <c r="G352" s="21"/>
    </row>
    <row r="353" spans="1:7" ht="16" x14ac:dyDescent="0.2">
      <c r="A353" s="23">
        <v>450</v>
      </c>
      <c r="B353" s="23">
        <v>50</v>
      </c>
      <c r="C353" s="21"/>
      <c r="D353" s="21"/>
      <c r="E353" s="21"/>
      <c r="F353" s="21"/>
      <c r="G353" s="21"/>
    </row>
    <row r="354" spans="1:7" ht="16" x14ac:dyDescent="0.2">
      <c r="A354" s="23">
        <v>451</v>
      </c>
      <c r="B354" s="23">
        <v>50</v>
      </c>
      <c r="C354" s="21"/>
      <c r="D354" s="21"/>
      <c r="E354" s="21"/>
      <c r="F354" s="21"/>
      <c r="G354" s="21"/>
    </row>
    <row r="355" spans="1:7" ht="16" x14ac:dyDescent="0.2">
      <c r="A355" s="23">
        <v>452</v>
      </c>
      <c r="B355" s="23">
        <v>50</v>
      </c>
      <c r="C355" s="21"/>
      <c r="D355" s="21"/>
      <c r="E355" s="21"/>
      <c r="F355" s="21"/>
      <c r="G355" s="21"/>
    </row>
    <row r="356" spans="1:7" ht="16" x14ac:dyDescent="0.2">
      <c r="A356" s="23">
        <v>453</v>
      </c>
      <c r="B356" s="23">
        <v>50</v>
      </c>
      <c r="C356" s="21"/>
      <c r="D356" s="21"/>
      <c r="E356" s="21"/>
      <c r="F356" s="21"/>
      <c r="G356" s="21"/>
    </row>
    <row r="357" spans="1:7" ht="16" x14ac:dyDescent="0.2">
      <c r="A357" s="23">
        <v>454</v>
      </c>
      <c r="B357" s="23">
        <v>50</v>
      </c>
      <c r="C357" s="21"/>
      <c r="D357" s="21"/>
      <c r="E357" s="21"/>
      <c r="F357" s="21"/>
      <c r="G357" s="21"/>
    </row>
    <row r="358" spans="1:7" ht="16" x14ac:dyDescent="0.2">
      <c r="A358" s="23">
        <v>455</v>
      </c>
      <c r="B358" s="23">
        <v>50</v>
      </c>
      <c r="C358" s="21"/>
      <c r="D358" s="21"/>
      <c r="E358" s="21"/>
      <c r="F358" s="21"/>
      <c r="G358" s="21"/>
    </row>
    <row r="359" spans="1:7" ht="16" x14ac:dyDescent="0.2">
      <c r="A359" s="23">
        <v>456</v>
      </c>
      <c r="B359" s="23">
        <v>50</v>
      </c>
      <c r="C359" s="21"/>
      <c r="D359" s="21"/>
      <c r="E359" s="21"/>
      <c r="F359" s="21"/>
      <c r="G359" s="21"/>
    </row>
    <row r="360" spans="1:7" ht="16" x14ac:dyDescent="0.2">
      <c r="A360" s="23">
        <v>457</v>
      </c>
      <c r="B360" s="23">
        <v>50</v>
      </c>
      <c r="C360" s="21"/>
      <c r="D360" s="21"/>
      <c r="E360" s="21"/>
      <c r="F360" s="21"/>
      <c r="G360" s="21"/>
    </row>
    <row r="361" spans="1:7" ht="16" x14ac:dyDescent="0.2">
      <c r="A361" s="23">
        <v>458</v>
      </c>
      <c r="B361" s="23">
        <v>50</v>
      </c>
      <c r="C361" s="21"/>
      <c r="D361" s="21"/>
      <c r="E361" s="21"/>
      <c r="F361" s="21"/>
      <c r="G361" s="21"/>
    </row>
    <row r="362" spans="1:7" ht="16" x14ac:dyDescent="0.2">
      <c r="A362" s="23">
        <v>459</v>
      </c>
      <c r="B362" s="23">
        <v>50</v>
      </c>
      <c r="C362" s="21"/>
      <c r="D362" s="21"/>
      <c r="E362" s="21"/>
      <c r="F362" s="21"/>
      <c r="G362" s="21"/>
    </row>
    <row r="363" spans="1:7" ht="16" x14ac:dyDescent="0.2">
      <c r="A363" s="23">
        <v>460</v>
      </c>
      <c r="B363" s="23">
        <v>50</v>
      </c>
      <c r="C363" s="21"/>
      <c r="D363" s="21"/>
      <c r="E363" s="21"/>
      <c r="F363" s="21"/>
      <c r="G363" s="21"/>
    </row>
    <row r="364" spans="1:7" ht="16" x14ac:dyDescent="0.2">
      <c r="A364" s="23">
        <v>461</v>
      </c>
      <c r="B364" s="23">
        <v>50</v>
      </c>
      <c r="C364" s="21"/>
      <c r="D364" s="21"/>
      <c r="E364" s="21"/>
      <c r="F364" s="21"/>
      <c r="G364" s="21"/>
    </row>
    <row r="365" spans="1:7" ht="16" x14ac:dyDescent="0.2">
      <c r="A365" s="23">
        <v>462</v>
      </c>
      <c r="B365" s="23">
        <v>50</v>
      </c>
      <c r="C365" s="21"/>
      <c r="D365" s="21"/>
      <c r="E365" s="21"/>
      <c r="F365" s="21"/>
      <c r="G365" s="21"/>
    </row>
    <row r="366" spans="1:7" ht="16" x14ac:dyDescent="0.2">
      <c r="A366" s="23">
        <v>463</v>
      </c>
      <c r="B366" s="23">
        <v>50</v>
      </c>
      <c r="C366" s="21"/>
      <c r="D366" s="21"/>
      <c r="E366" s="21"/>
      <c r="F366" s="21"/>
      <c r="G366" s="21"/>
    </row>
    <row r="367" spans="1:7" ht="16" x14ac:dyDescent="0.2">
      <c r="A367" s="23">
        <v>464</v>
      </c>
      <c r="B367" s="23">
        <v>50</v>
      </c>
      <c r="C367" s="21"/>
      <c r="D367" s="21"/>
      <c r="E367" s="21"/>
      <c r="F367" s="21"/>
      <c r="G367" s="21"/>
    </row>
    <row r="368" spans="1:7" ht="16" x14ac:dyDescent="0.2">
      <c r="A368" s="23">
        <v>465</v>
      </c>
      <c r="B368" s="23">
        <v>50</v>
      </c>
      <c r="C368" s="21"/>
      <c r="D368" s="21"/>
      <c r="E368" s="21"/>
      <c r="F368" s="21"/>
      <c r="G368" s="21"/>
    </row>
    <row r="369" spans="1:7" ht="16" x14ac:dyDescent="0.2">
      <c r="A369" s="23">
        <v>466</v>
      </c>
      <c r="B369" s="23">
        <v>50</v>
      </c>
      <c r="C369" s="21"/>
      <c r="D369" s="21"/>
      <c r="E369" s="21"/>
      <c r="F369" s="21"/>
      <c r="G369" s="21"/>
    </row>
    <row r="370" spans="1:7" ht="16" x14ac:dyDescent="0.2">
      <c r="A370" s="23">
        <v>467</v>
      </c>
      <c r="B370" s="23">
        <v>50</v>
      </c>
      <c r="C370" s="21"/>
      <c r="D370" s="21"/>
      <c r="E370" s="21"/>
      <c r="F370" s="21"/>
      <c r="G370" s="21"/>
    </row>
    <row r="371" spans="1:7" ht="16" x14ac:dyDescent="0.2">
      <c r="A371" s="23">
        <v>468</v>
      </c>
      <c r="B371" s="23">
        <v>50</v>
      </c>
      <c r="C371" s="21"/>
      <c r="D371" s="21"/>
      <c r="E371" s="21"/>
      <c r="F371" s="21"/>
      <c r="G371" s="21"/>
    </row>
    <row r="372" spans="1:7" ht="16" x14ac:dyDescent="0.2">
      <c r="A372" s="23">
        <v>469</v>
      </c>
      <c r="B372" s="23">
        <v>50</v>
      </c>
      <c r="C372" s="21"/>
      <c r="D372" s="21"/>
      <c r="E372" s="21"/>
      <c r="F372" s="21"/>
      <c r="G372" s="21"/>
    </row>
    <row r="373" spans="1:7" ht="16" x14ac:dyDescent="0.2">
      <c r="A373" s="23">
        <v>470</v>
      </c>
      <c r="B373" s="23">
        <v>50</v>
      </c>
      <c r="C373" s="21"/>
      <c r="D373" s="21"/>
      <c r="E373" s="21"/>
      <c r="F373" s="21"/>
      <c r="G373" s="21"/>
    </row>
    <row r="374" spans="1:7" ht="16" x14ac:dyDescent="0.2">
      <c r="A374" s="23">
        <v>471</v>
      </c>
      <c r="B374" s="23">
        <v>50</v>
      </c>
      <c r="C374" s="21"/>
      <c r="D374" s="21"/>
      <c r="E374" s="21"/>
      <c r="F374" s="21"/>
      <c r="G374" s="21"/>
    </row>
    <row r="375" spans="1:7" ht="16" x14ac:dyDescent="0.2">
      <c r="A375" s="23">
        <v>472</v>
      </c>
      <c r="B375" s="23">
        <v>50</v>
      </c>
      <c r="C375" s="21"/>
      <c r="D375" s="21"/>
      <c r="E375" s="21"/>
      <c r="F375" s="21"/>
      <c r="G375" s="21"/>
    </row>
    <row r="376" spans="1:7" ht="16" x14ac:dyDescent="0.2">
      <c r="A376" s="23">
        <v>473</v>
      </c>
      <c r="B376" s="23">
        <v>50</v>
      </c>
      <c r="C376" s="21"/>
      <c r="D376" s="21"/>
      <c r="E376" s="21"/>
      <c r="F376" s="21"/>
      <c r="G376" s="21"/>
    </row>
    <row r="377" spans="1:7" ht="16" x14ac:dyDescent="0.2">
      <c r="A377" s="23">
        <v>474</v>
      </c>
      <c r="B377" s="23">
        <v>50</v>
      </c>
      <c r="C377" s="21"/>
      <c r="D377" s="21"/>
      <c r="E377" s="21"/>
      <c r="F377" s="21"/>
      <c r="G377" s="21"/>
    </row>
    <row r="378" spans="1:7" ht="16" x14ac:dyDescent="0.2">
      <c r="A378" s="23">
        <v>475</v>
      </c>
      <c r="B378" s="23">
        <v>50</v>
      </c>
      <c r="C378" s="21"/>
      <c r="D378" s="21"/>
      <c r="E378" s="21"/>
      <c r="F378" s="21"/>
      <c r="G378" s="21"/>
    </row>
    <row r="379" spans="1:7" ht="16" x14ac:dyDescent="0.2">
      <c r="A379" s="23">
        <v>476</v>
      </c>
      <c r="B379" s="23">
        <v>50</v>
      </c>
      <c r="C379" s="21"/>
      <c r="D379" s="21"/>
      <c r="E379" s="21"/>
      <c r="F379" s="21"/>
      <c r="G379" s="21"/>
    </row>
    <row r="380" spans="1:7" ht="16" x14ac:dyDescent="0.2">
      <c r="A380" s="23">
        <v>477</v>
      </c>
      <c r="B380" s="23">
        <v>50</v>
      </c>
      <c r="C380" s="21"/>
      <c r="D380" s="21"/>
      <c r="E380" s="21"/>
      <c r="F380" s="21"/>
      <c r="G380" s="21"/>
    </row>
    <row r="381" spans="1:7" ht="16" x14ac:dyDescent="0.2">
      <c r="A381" s="23">
        <v>478</v>
      </c>
      <c r="B381" s="23">
        <v>50</v>
      </c>
      <c r="C381" s="21"/>
      <c r="D381" s="21"/>
      <c r="E381" s="21"/>
      <c r="F381" s="21"/>
      <c r="G381" s="21"/>
    </row>
    <row r="382" spans="1:7" ht="16" x14ac:dyDescent="0.2">
      <c r="A382" s="23">
        <v>479</v>
      </c>
      <c r="B382" s="23">
        <v>50</v>
      </c>
      <c r="C382" s="21"/>
      <c r="D382" s="21"/>
      <c r="E382" s="21"/>
      <c r="F382" s="21"/>
      <c r="G382" s="21"/>
    </row>
    <row r="383" spans="1:7" ht="16" x14ac:dyDescent="0.2">
      <c r="A383" s="23">
        <v>480</v>
      </c>
      <c r="B383" s="23">
        <v>50</v>
      </c>
      <c r="C383" s="21"/>
      <c r="D383" s="21"/>
      <c r="E383" s="21"/>
      <c r="F383" s="21"/>
      <c r="G383" s="21"/>
    </row>
    <row r="384" spans="1:7" ht="16" x14ac:dyDescent="0.2">
      <c r="A384" s="23">
        <v>481</v>
      </c>
      <c r="B384" s="23">
        <v>50</v>
      </c>
      <c r="C384" s="21"/>
      <c r="D384" s="21"/>
      <c r="E384" s="21"/>
      <c r="F384" s="21"/>
      <c r="G384" s="21"/>
    </row>
    <row r="385" spans="1:7" ht="16" x14ac:dyDescent="0.2">
      <c r="A385" s="23">
        <v>482</v>
      </c>
      <c r="B385" s="23">
        <v>50</v>
      </c>
      <c r="C385" s="21"/>
      <c r="D385" s="21"/>
      <c r="E385" s="21"/>
      <c r="F385" s="21"/>
      <c r="G385" s="21"/>
    </row>
    <row r="386" spans="1:7" ht="16" x14ac:dyDescent="0.2">
      <c r="A386" s="23">
        <v>483</v>
      </c>
      <c r="B386" s="23">
        <v>50</v>
      </c>
      <c r="C386" s="21"/>
      <c r="D386" s="21"/>
      <c r="E386" s="21"/>
      <c r="F386" s="21"/>
      <c r="G386" s="21"/>
    </row>
    <row r="387" spans="1:7" ht="16" x14ac:dyDescent="0.2">
      <c r="A387" s="23">
        <v>484</v>
      </c>
      <c r="B387" s="23">
        <v>50</v>
      </c>
      <c r="C387" s="21"/>
      <c r="D387" s="21"/>
      <c r="E387" s="21"/>
      <c r="F387" s="21"/>
      <c r="G387" s="21"/>
    </row>
    <row r="388" spans="1:7" ht="16" x14ac:dyDescent="0.2">
      <c r="A388" s="23">
        <v>485</v>
      </c>
      <c r="B388" s="23">
        <v>50</v>
      </c>
      <c r="C388" s="21"/>
      <c r="D388" s="21"/>
      <c r="E388" s="21"/>
      <c r="F388" s="21"/>
      <c r="G388" s="21"/>
    </row>
    <row r="389" spans="1:7" ht="16" x14ac:dyDescent="0.2">
      <c r="A389" s="23">
        <v>486</v>
      </c>
      <c r="B389" s="23">
        <v>50</v>
      </c>
      <c r="C389" s="21"/>
      <c r="D389" s="21"/>
      <c r="E389" s="21"/>
      <c r="F389" s="21"/>
      <c r="G389" s="21"/>
    </row>
    <row r="390" spans="1:7" ht="16" x14ac:dyDescent="0.2">
      <c r="A390" s="23">
        <v>487</v>
      </c>
      <c r="B390" s="23">
        <v>50</v>
      </c>
      <c r="C390" s="21"/>
      <c r="D390" s="21"/>
      <c r="E390" s="21"/>
      <c r="F390" s="21"/>
      <c r="G390" s="21"/>
    </row>
    <row r="391" spans="1:7" ht="16" x14ac:dyDescent="0.2">
      <c r="A391" s="23">
        <v>488</v>
      </c>
      <c r="B391" s="23">
        <v>50</v>
      </c>
      <c r="C391" s="21"/>
      <c r="D391" s="21"/>
      <c r="E391" s="21"/>
      <c r="F391" s="21"/>
      <c r="G391" s="21"/>
    </row>
    <row r="392" spans="1:7" ht="16" x14ac:dyDescent="0.2">
      <c r="A392" s="23">
        <v>489</v>
      </c>
      <c r="B392" s="23">
        <v>50</v>
      </c>
      <c r="C392" s="21"/>
      <c r="D392" s="21"/>
      <c r="E392" s="21"/>
      <c r="F392" s="21"/>
      <c r="G392" s="21"/>
    </row>
    <row r="393" spans="1:7" ht="16" x14ac:dyDescent="0.2">
      <c r="A393" s="23">
        <v>490</v>
      </c>
      <c r="B393" s="23">
        <v>50</v>
      </c>
      <c r="C393" s="21"/>
      <c r="D393" s="21"/>
      <c r="E393" s="21"/>
      <c r="F393" s="21"/>
      <c r="G393" s="21"/>
    </row>
    <row r="394" spans="1:7" ht="16" x14ac:dyDescent="0.2">
      <c r="A394" s="23">
        <v>491</v>
      </c>
      <c r="B394" s="23">
        <v>50</v>
      </c>
      <c r="C394" s="21"/>
      <c r="D394" s="21"/>
      <c r="E394" s="21"/>
      <c r="F394" s="21"/>
      <c r="G394" s="21"/>
    </row>
    <row r="395" spans="1:7" ht="16" x14ac:dyDescent="0.2">
      <c r="A395" s="23">
        <v>492</v>
      </c>
      <c r="B395" s="23">
        <v>50</v>
      </c>
      <c r="C395" s="21"/>
      <c r="D395" s="21"/>
      <c r="E395" s="21"/>
      <c r="F395" s="21"/>
      <c r="G395" s="21"/>
    </row>
    <row r="396" spans="1:7" ht="16" x14ac:dyDescent="0.2">
      <c r="A396" s="23">
        <v>493</v>
      </c>
      <c r="B396" s="23">
        <v>50</v>
      </c>
      <c r="C396" s="21"/>
      <c r="D396" s="21"/>
      <c r="E396" s="21"/>
      <c r="F396" s="21"/>
      <c r="G396" s="21"/>
    </row>
    <row r="397" spans="1:7" ht="16" x14ac:dyDescent="0.2">
      <c r="A397" s="23">
        <v>494</v>
      </c>
      <c r="B397" s="23">
        <v>50</v>
      </c>
      <c r="C397" s="21"/>
      <c r="D397" s="21"/>
      <c r="E397" s="21"/>
      <c r="F397" s="21"/>
      <c r="G397" s="21"/>
    </row>
    <row r="398" spans="1:7" ht="16" x14ac:dyDescent="0.2">
      <c r="A398" s="23">
        <v>495</v>
      </c>
      <c r="B398" s="23">
        <v>50</v>
      </c>
      <c r="C398" s="21"/>
      <c r="D398" s="21"/>
      <c r="E398" s="21"/>
      <c r="F398" s="21"/>
      <c r="G398" s="21"/>
    </row>
    <row r="399" spans="1:7" ht="16" x14ac:dyDescent="0.2">
      <c r="A399" s="23">
        <v>496</v>
      </c>
      <c r="B399" s="23">
        <v>50</v>
      </c>
      <c r="C399" s="21"/>
      <c r="D399" s="21"/>
      <c r="E399" s="21"/>
      <c r="F399" s="21"/>
      <c r="G399" s="21"/>
    </row>
    <row r="400" spans="1:7" ht="16" x14ac:dyDescent="0.2">
      <c r="A400" s="23">
        <v>497</v>
      </c>
      <c r="B400" s="23">
        <v>50</v>
      </c>
      <c r="C400" s="21"/>
      <c r="D400" s="21"/>
      <c r="E400" s="21"/>
      <c r="F400" s="21"/>
      <c r="G400" s="21"/>
    </row>
    <row r="401" spans="1:7" ht="16" x14ac:dyDescent="0.2">
      <c r="A401" s="23">
        <v>498</v>
      </c>
      <c r="B401" s="23">
        <v>50</v>
      </c>
      <c r="C401" s="21"/>
      <c r="D401" s="21"/>
      <c r="E401" s="21"/>
      <c r="F401" s="21"/>
      <c r="G401" s="21"/>
    </row>
    <row r="402" spans="1:7" ht="16" x14ac:dyDescent="0.2">
      <c r="A402" s="23">
        <v>499</v>
      </c>
      <c r="B402" s="23">
        <v>50</v>
      </c>
      <c r="C402" s="21"/>
      <c r="D402" s="21"/>
      <c r="E402" s="21"/>
      <c r="F402" s="21"/>
      <c r="G402" s="21"/>
    </row>
    <row r="403" spans="1:7" ht="16" x14ac:dyDescent="0.2">
      <c r="A403" s="23">
        <v>500</v>
      </c>
      <c r="B403" s="23">
        <v>50</v>
      </c>
      <c r="C403" s="21"/>
      <c r="D403" s="21"/>
      <c r="E403" s="21"/>
      <c r="F403" s="21"/>
      <c r="G403" s="21"/>
    </row>
    <row r="404" spans="1:7" ht="16" x14ac:dyDescent="0.2">
      <c r="A404" s="23">
        <v>501</v>
      </c>
      <c r="B404" s="23">
        <v>50</v>
      </c>
      <c r="C404" s="21"/>
      <c r="D404" s="21"/>
      <c r="E404" s="21"/>
      <c r="F404" s="21"/>
      <c r="G404" s="21"/>
    </row>
    <row r="405" spans="1:7" ht="16" x14ac:dyDescent="0.2">
      <c r="A405" s="23">
        <v>502</v>
      </c>
      <c r="B405" s="23">
        <v>50</v>
      </c>
      <c r="C405" s="21"/>
      <c r="D405" s="21"/>
      <c r="E405" s="21"/>
      <c r="F405" s="21"/>
      <c r="G405" s="21"/>
    </row>
    <row r="406" spans="1:7" ht="16" x14ac:dyDescent="0.2">
      <c r="A406" s="23">
        <v>503</v>
      </c>
      <c r="B406" s="23">
        <v>50</v>
      </c>
      <c r="C406" s="21"/>
      <c r="D406" s="21"/>
      <c r="E406" s="21"/>
      <c r="F406" s="21"/>
      <c r="G406" s="21"/>
    </row>
    <row r="407" spans="1:7" ht="16" x14ac:dyDescent="0.2">
      <c r="A407" s="23">
        <v>504</v>
      </c>
      <c r="B407" s="23">
        <v>50</v>
      </c>
      <c r="C407" s="21"/>
      <c r="D407" s="21"/>
      <c r="E407" s="21"/>
      <c r="F407" s="21"/>
      <c r="G407" s="21"/>
    </row>
    <row r="408" spans="1:7" ht="16" x14ac:dyDescent="0.2">
      <c r="A408" s="23">
        <v>505</v>
      </c>
      <c r="B408" s="23">
        <v>50</v>
      </c>
      <c r="C408" s="21"/>
      <c r="D408" s="21"/>
      <c r="E408" s="21"/>
      <c r="F408" s="21"/>
      <c r="G408" s="21"/>
    </row>
    <row r="409" spans="1:7" ht="16" x14ac:dyDescent="0.2">
      <c r="A409" s="23">
        <v>506</v>
      </c>
      <c r="B409" s="23">
        <v>50</v>
      </c>
      <c r="C409" s="21"/>
      <c r="D409" s="21"/>
      <c r="E409" s="21"/>
      <c r="F409" s="21"/>
      <c r="G409" s="21"/>
    </row>
    <row r="410" spans="1:7" ht="16" x14ac:dyDescent="0.2">
      <c r="A410" s="23">
        <v>507</v>
      </c>
      <c r="B410" s="23">
        <v>50</v>
      </c>
      <c r="C410" s="21"/>
      <c r="D410" s="21"/>
      <c r="E410" s="21"/>
      <c r="F410" s="21"/>
      <c r="G410" s="21"/>
    </row>
    <row r="411" spans="1:7" ht="16" x14ac:dyDescent="0.2">
      <c r="A411" s="23">
        <v>508</v>
      </c>
      <c r="B411" s="23">
        <v>50</v>
      </c>
      <c r="C411" s="21"/>
      <c r="D411" s="21"/>
      <c r="E411" s="21"/>
      <c r="F411" s="21"/>
      <c r="G411" s="21"/>
    </row>
    <row r="412" spans="1:7" ht="16" x14ac:dyDescent="0.2">
      <c r="A412" s="23">
        <v>509</v>
      </c>
      <c r="B412" s="23">
        <v>50</v>
      </c>
      <c r="C412" s="21"/>
      <c r="D412" s="21"/>
      <c r="E412" s="21"/>
      <c r="F412" s="21"/>
      <c r="G412" s="21"/>
    </row>
    <row r="413" spans="1:7" ht="16" x14ac:dyDescent="0.2">
      <c r="A413" s="23">
        <v>510</v>
      </c>
      <c r="B413" s="23">
        <v>50</v>
      </c>
      <c r="C413" s="21"/>
      <c r="D413" s="21"/>
      <c r="E413" s="21"/>
      <c r="F413" s="21"/>
      <c r="G413" s="21"/>
    </row>
    <row r="414" spans="1:7" ht="16" x14ac:dyDescent="0.2">
      <c r="A414" s="23">
        <v>511</v>
      </c>
      <c r="B414" s="23">
        <v>50</v>
      </c>
      <c r="C414" s="21"/>
      <c r="D414" s="21"/>
      <c r="E414" s="21"/>
      <c r="F414" s="21"/>
      <c r="G414" s="21"/>
    </row>
    <row r="415" spans="1:7" ht="16" x14ac:dyDescent="0.2">
      <c r="A415" s="23">
        <v>512</v>
      </c>
      <c r="B415" s="23">
        <v>50</v>
      </c>
      <c r="C415" s="21"/>
      <c r="D415" s="21"/>
      <c r="E415" s="21"/>
      <c r="F415" s="21"/>
      <c r="G415" s="21"/>
    </row>
    <row r="416" spans="1:7" ht="16" x14ac:dyDescent="0.2">
      <c r="A416" s="23">
        <v>513</v>
      </c>
      <c r="B416" s="23">
        <v>50</v>
      </c>
      <c r="C416" s="21"/>
      <c r="D416" s="21"/>
      <c r="E416" s="21"/>
      <c r="F416" s="21"/>
      <c r="G416" s="21"/>
    </row>
    <row r="417" spans="1:7" ht="16" x14ac:dyDescent="0.2">
      <c r="A417" s="23">
        <v>514</v>
      </c>
      <c r="B417" s="23">
        <v>50</v>
      </c>
      <c r="C417" s="21"/>
      <c r="D417" s="21"/>
      <c r="E417" s="21"/>
      <c r="F417" s="21"/>
      <c r="G417" s="21"/>
    </row>
    <row r="418" spans="1:7" ht="16" x14ac:dyDescent="0.2">
      <c r="A418" s="23">
        <v>515</v>
      </c>
      <c r="B418" s="23">
        <v>50</v>
      </c>
      <c r="C418" s="21"/>
      <c r="D418" s="21"/>
      <c r="E418" s="21"/>
      <c r="F418" s="21"/>
      <c r="G418" s="21"/>
    </row>
    <row r="419" spans="1:7" ht="16" x14ac:dyDescent="0.2">
      <c r="A419" s="23">
        <v>516</v>
      </c>
      <c r="B419" s="23">
        <v>50</v>
      </c>
      <c r="C419" s="21"/>
      <c r="D419" s="21"/>
      <c r="E419" s="21"/>
      <c r="F419" s="21"/>
      <c r="G419" s="21"/>
    </row>
    <row r="420" spans="1:7" ht="16" x14ac:dyDescent="0.2">
      <c r="A420" s="23">
        <v>517</v>
      </c>
      <c r="B420" s="23">
        <v>50</v>
      </c>
      <c r="C420" s="21"/>
      <c r="D420" s="21"/>
      <c r="E420" s="21"/>
      <c r="F420" s="21"/>
      <c r="G420" s="21"/>
    </row>
    <row r="421" spans="1:7" ht="16" x14ac:dyDescent="0.2">
      <c r="A421" s="23">
        <v>518</v>
      </c>
      <c r="B421" s="23">
        <v>50</v>
      </c>
      <c r="C421" s="21"/>
      <c r="D421" s="21"/>
      <c r="E421" s="21"/>
      <c r="F421" s="21"/>
      <c r="G421" s="21"/>
    </row>
    <row r="422" spans="1:7" ht="16" x14ac:dyDescent="0.2">
      <c r="A422" s="23">
        <v>519</v>
      </c>
      <c r="B422" s="23">
        <v>50</v>
      </c>
      <c r="C422" s="21"/>
      <c r="D422" s="21"/>
      <c r="E422" s="21"/>
      <c r="F422" s="21"/>
      <c r="G422" s="21"/>
    </row>
    <row r="423" spans="1:7" ht="16" x14ac:dyDescent="0.2">
      <c r="A423" s="23">
        <v>520</v>
      </c>
      <c r="B423" s="23">
        <v>50</v>
      </c>
      <c r="C423" s="21"/>
      <c r="D423" s="21"/>
      <c r="E423" s="21"/>
      <c r="F423" s="21"/>
      <c r="G423" s="21"/>
    </row>
    <row r="424" spans="1:7" ht="16" x14ac:dyDescent="0.2">
      <c r="A424" s="23">
        <v>521</v>
      </c>
      <c r="B424" s="23">
        <v>50</v>
      </c>
      <c r="C424" s="21"/>
      <c r="D424" s="21"/>
      <c r="E424" s="21"/>
      <c r="F424" s="21"/>
      <c r="G424" s="21"/>
    </row>
    <row r="425" spans="1:7" ht="16" x14ac:dyDescent="0.2">
      <c r="A425" s="23">
        <v>522</v>
      </c>
      <c r="B425" s="23">
        <v>50</v>
      </c>
      <c r="C425" s="21"/>
      <c r="D425" s="21"/>
      <c r="E425" s="21"/>
      <c r="F425" s="21"/>
      <c r="G425" s="21"/>
    </row>
    <row r="426" spans="1:7" ht="16" x14ac:dyDescent="0.2">
      <c r="A426" s="23">
        <v>523</v>
      </c>
      <c r="B426" s="23">
        <v>50</v>
      </c>
      <c r="C426" s="21"/>
      <c r="D426" s="21"/>
      <c r="E426" s="21"/>
      <c r="F426" s="21"/>
      <c r="G426" s="21"/>
    </row>
    <row r="427" spans="1:7" ht="16" x14ac:dyDescent="0.2">
      <c r="A427" s="23">
        <v>524</v>
      </c>
      <c r="B427" s="23">
        <v>50</v>
      </c>
      <c r="C427" s="21"/>
      <c r="D427" s="21"/>
      <c r="E427" s="21"/>
      <c r="F427" s="21"/>
      <c r="G427" s="21"/>
    </row>
    <row r="428" spans="1:7" ht="16" x14ac:dyDescent="0.2">
      <c r="A428" s="23">
        <v>525</v>
      </c>
      <c r="B428" s="23">
        <v>50</v>
      </c>
      <c r="C428" s="21"/>
      <c r="D428" s="21"/>
      <c r="E428" s="21"/>
      <c r="F428" s="21"/>
      <c r="G428" s="21"/>
    </row>
    <row r="429" spans="1:7" ht="16" x14ac:dyDescent="0.2">
      <c r="A429" s="23">
        <v>526</v>
      </c>
      <c r="B429" s="23">
        <v>50</v>
      </c>
      <c r="C429" s="21"/>
      <c r="D429" s="21"/>
      <c r="E429" s="21"/>
      <c r="F429" s="21"/>
      <c r="G429" s="21"/>
    </row>
    <row r="430" spans="1:7" ht="16" x14ac:dyDescent="0.2">
      <c r="A430" s="23">
        <v>527</v>
      </c>
      <c r="B430" s="23">
        <v>50</v>
      </c>
      <c r="C430" s="21"/>
      <c r="D430" s="21"/>
      <c r="E430" s="21"/>
      <c r="F430" s="21"/>
      <c r="G430" s="21"/>
    </row>
    <row r="431" spans="1:7" ht="16" x14ac:dyDescent="0.2">
      <c r="A431" s="23">
        <v>528</v>
      </c>
      <c r="B431" s="23">
        <v>50</v>
      </c>
      <c r="C431" s="21"/>
      <c r="D431" s="21"/>
      <c r="E431" s="21"/>
      <c r="F431" s="21"/>
      <c r="G431" s="21"/>
    </row>
    <row r="432" spans="1:7" ht="16" x14ac:dyDescent="0.2">
      <c r="A432" s="23">
        <v>529</v>
      </c>
      <c r="B432" s="23">
        <v>50</v>
      </c>
      <c r="C432" s="21"/>
      <c r="D432" s="21"/>
      <c r="E432" s="21"/>
      <c r="F432" s="21"/>
      <c r="G432" s="21"/>
    </row>
    <row r="433" spans="1:7" ht="16" x14ac:dyDescent="0.2">
      <c r="A433" s="23">
        <v>530</v>
      </c>
      <c r="B433" s="23">
        <v>50</v>
      </c>
      <c r="C433" s="21"/>
      <c r="D433" s="21"/>
      <c r="E433" s="21"/>
      <c r="F433" s="21"/>
      <c r="G433" s="21"/>
    </row>
    <row r="434" spans="1:7" ht="16" x14ac:dyDescent="0.2">
      <c r="A434" s="23">
        <v>531</v>
      </c>
      <c r="B434" s="23">
        <v>50</v>
      </c>
      <c r="C434" s="21"/>
      <c r="D434" s="21"/>
      <c r="E434" s="21"/>
      <c r="F434" s="21"/>
      <c r="G434" s="21"/>
    </row>
    <row r="435" spans="1:7" ht="16" x14ac:dyDescent="0.2">
      <c r="A435" s="23">
        <v>532</v>
      </c>
      <c r="B435" s="23">
        <v>50</v>
      </c>
      <c r="C435" s="21"/>
      <c r="D435" s="21"/>
      <c r="E435" s="21"/>
      <c r="F435" s="21"/>
      <c r="G435" s="21"/>
    </row>
    <row r="436" spans="1:7" ht="16" x14ac:dyDescent="0.2">
      <c r="A436" s="23">
        <v>533</v>
      </c>
      <c r="B436" s="23">
        <v>50</v>
      </c>
      <c r="C436" s="21"/>
      <c r="D436" s="21"/>
      <c r="E436" s="21"/>
      <c r="F436" s="21"/>
      <c r="G436" s="21"/>
    </row>
    <row r="437" spans="1:7" ht="16" x14ac:dyDescent="0.2">
      <c r="A437" s="23">
        <v>534</v>
      </c>
      <c r="B437" s="23">
        <v>50</v>
      </c>
      <c r="C437" s="21"/>
      <c r="D437" s="21"/>
      <c r="E437" s="21"/>
      <c r="F437" s="21"/>
      <c r="G437" s="21"/>
    </row>
    <row r="438" spans="1:7" ht="16" x14ac:dyDescent="0.2">
      <c r="A438" s="23">
        <v>535</v>
      </c>
      <c r="B438" s="23">
        <v>50</v>
      </c>
      <c r="C438" s="21"/>
      <c r="D438" s="21"/>
      <c r="E438" s="21"/>
      <c r="F438" s="21"/>
      <c r="G438" s="21"/>
    </row>
    <row r="439" spans="1:7" ht="16" x14ac:dyDescent="0.2">
      <c r="A439" s="23">
        <v>536</v>
      </c>
      <c r="B439" s="23">
        <v>50</v>
      </c>
      <c r="C439" s="21"/>
      <c r="D439" s="21"/>
      <c r="E439" s="21"/>
      <c r="F439" s="21"/>
      <c r="G439" s="21"/>
    </row>
    <row r="440" spans="1:7" ht="16" x14ac:dyDescent="0.2">
      <c r="A440" s="23">
        <v>537</v>
      </c>
      <c r="B440" s="23">
        <v>50</v>
      </c>
      <c r="C440" s="21"/>
      <c r="D440" s="21"/>
      <c r="E440" s="21"/>
      <c r="F440" s="21"/>
      <c r="G440" s="21"/>
    </row>
    <row r="441" spans="1:7" ht="16" x14ac:dyDescent="0.2">
      <c r="A441" s="23">
        <v>538</v>
      </c>
      <c r="B441" s="23">
        <v>50</v>
      </c>
      <c r="C441" s="21"/>
      <c r="D441" s="21"/>
      <c r="E441" s="21"/>
      <c r="F441" s="21"/>
      <c r="G441" s="21"/>
    </row>
    <row r="442" spans="1:7" ht="16" x14ac:dyDescent="0.2">
      <c r="A442" s="23">
        <v>539</v>
      </c>
      <c r="B442" s="23">
        <v>50</v>
      </c>
      <c r="C442" s="21"/>
      <c r="D442" s="21"/>
      <c r="E442" s="21"/>
      <c r="F442" s="21"/>
      <c r="G442" s="21"/>
    </row>
    <row r="443" spans="1:7" ht="16" x14ac:dyDescent="0.2">
      <c r="A443" s="23">
        <v>540</v>
      </c>
      <c r="B443" s="23">
        <v>50</v>
      </c>
      <c r="C443" s="21"/>
      <c r="D443" s="21"/>
      <c r="E443" s="21"/>
      <c r="F443" s="21"/>
      <c r="G443" s="21"/>
    </row>
    <row r="444" spans="1:7" ht="16" x14ac:dyDescent="0.2">
      <c r="A444" s="23">
        <v>541</v>
      </c>
      <c r="B444" s="23">
        <v>50</v>
      </c>
      <c r="C444" s="21"/>
      <c r="D444" s="21"/>
      <c r="E444" s="21"/>
      <c r="F444" s="21"/>
      <c r="G444" s="21"/>
    </row>
    <row r="445" spans="1:7" ht="16" x14ac:dyDescent="0.2">
      <c r="A445" s="23">
        <v>542</v>
      </c>
      <c r="B445" s="23">
        <v>50</v>
      </c>
      <c r="C445" s="21"/>
      <c r="D445" s="21"/>
      <c r="E445" s="21"/>
      <c r="F445" s="21"/>
      <c r="G445" s="21"/>
    </row>
    <row r="446" spans="1:7" ht="16" x14ac:dyDescent="0.2">
      <c r="A446" s="23">
        <v>543</v>
      </c>
      <c r="B446" s="23">
        <v>50</v>
      </c>
      <c r="C446" s="21"/>
      <c r="D446" s="21"/>
      <c r="E446" s="21"/>
      <c r="F446" s="21"/>
      <c r="G446" s="21"/>
    </row>
    <row r="447" spans="1:7" ht="16" x14ac:dyDescent="0.2">
      <c r="A447" s="23">
        <v>544</v>
      </c>
      <c r="B447" s="23">
        <v>50</v>
      </c>
      <c r="C447" s="21"/>
      <c r="D447" s="21"/>
      <c r="E447" s="21"/>
      <c r="F447" s="21"/>
      <c r="G447" s="21"/>
    </row>
    <row r="448" spans="1:7" ht="16" x14ac:dyDescent="0.2">
      <c r="A448" s="23">
        <v>545</v>
      </c>
      <c r="B448" s="23">
        <v>50</v>
      </c>
      <c r="C448" s="21"/>
      <c r="D448" s="21"/>
      <c r="E448" s="21"/>
      <c r="F448" s="21"/>
      <c r="G448" s="21"/>
    </row>
    <row r="449" spans="1:7" ht="16" x14ac:dyDescent="0.2">
      <c r="A449" s="23">
        <v>546</v>
      </c>
      <c r="B449" s="23">
        <v>50</v>
      </c>
      <c r="C449" s="21"/>
      <c r="D449" s="21"/>
      <c r="E449" s="21"/>
      <c r="F449" s="21"/>
      <c r="G449" s="21"/>
    </row>
    <row r="450" spans="1:7" ht="16" x14ac:dyDescent="0.2">
      <c r="A450" s="23">
        <v>547</v>
      </c>
      <c r="B450" s="23">
        <v>50</v>
      </c>
      <c r="C450" s="21"/>
      <c r="D450" s="21"/>
      <c r="E450" s="21"/>
      <c r="F450" s="21"/>
      <c r="G450" s="21"/>
    </row>
    <row r="451" spans="1:7" ht="16" x14ac:dyDescent="0.2">
      <c r="A451" s="23">
        <v>548</v>
      </c>
      <c r="B451" s="23">
        <v>50</v>
      </c>
      <c r="C451" s="21"/>
      <c r="D451" s="21"/>
      <c r="E451" s="21"/>
      <c r="F451" s="21"/>
      <c r="G451" s="21"/>
    </row>
    <row r="452" spans="1:7" ht="16" x14ac:dyDescent="0.2">
      <c r="A452" s="23">
        <v>549</v>
      </c>
      <c r="B452" s="23">
        <v>50</v>
      </c>
      <c r="C452" s="21"/>
      <c r="D452" s="21"/>
      <c r="E452" s="21"/>
      <c r="F452" s="21"/>
      <c r="G452" s="21"/>
    </row>
    <row r="453" spans="1:7" ht="16" x14ac:dyDescent="0.2">
      <c r="A453" s="23">
        <v>550</v>
      </c>
      <c r="B453" s="23">
        <v>50</v>
      </c>
      <c r="C453" s="21"/>
      <c r="D453" s="21"/>
      <c r="E453" s="21"/>
      <c r="F453" s="21"/>
      <c r="G453" s="21"/>
    </row>
  </sheetData>
  <mergeCells count="2">
    <mergeCell ref="A1:G1"/>
    <mergeCell ref="E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3"/>
  <sheetViews>
    <sheetView workbookViewId="0">
      <selection activeCell="M22" sqref="M22"/>
    </sheetView>
  </sheetViews>
  <sheetFormatPr baseColWidth="10" defaultColWidth="8.83203125" defaultRowHeight="15" x14ac:dyDescent="0.2"/>
  <cols>
    <col min="1" max="1" width="8.1640625" bestFit="1" customWidth="1"/>
    <col min="2" max="2" width="5.83203125" bestFit="1" customWidth="1"/>
    <col min="4" max="4" width="10.1640625" bestFit="1" customWidth="1"/>
    <col min="5" max="5" width="9.33203125" bestFit="1" customWidth="1"/>
    <col min="6" max="6" width="8.6640625" bestFit="1" customWidth="1"/>
    <col min="7" max="7" width="7.83203125" bestFit="1" customWidth="1"/>
    <col min="8" max="8" width="8.83203125" bestFit="1" customWidth="1"/>
    <col min="9" max="9" width="8.1640625" bestFit="1" customWidth="1"/>
    <col min="10" max="10" width="10" bestFit="1" customWidth="1"/>
  </cols>
  <sheetData>
    <row r="1" spans="1:10" ht="16" x14ac:dyDescent="0.2">
      <c r="A1" s="132" t="s">
        <v>28</v>
      </c>
      <c r="B1" s="132"/>
      <c r="C1" s="132"/>
      <c r="D1" s="132"/>
      <c r="E1" s="132"/>
      <c r="F1" s="132"/>
      <c r="G1" s="30"/>
      <c r="H1" s="30"/>
      <c r="I1" s="30"/>
      <c r="J1" s="30"/>
    </row>
    <row r="2" spans="1:10" ht="16" x14ac:dyDescent="0.2">
      <c r="A2" s="22"/>
      <c r="B2" s="22"/>
      <c r="C2" s="22"/>
      <c r="F2" s="29"/>
      <c r="G2" s="133" t="s">
        <v>25</v>
      </c>
      <c r="H2" s="133"/>
      <c r="I2" s="29"/>
      <c r="J2" s="29"/>
    </row>
    <row r="3" spans="1:10" ht="16" x14ac:dyDescent="0.2">
      <c r="A3" s="25" t="s">
        <v>29</v>
      </c>
      <c r="B3" s="28" t="s">
        <v>33</v>
      </c>
      <c r="C3" s="28" t="s">
        <v>7</v>
      </c>
      <c r="D3" s="23" t="s">
        <v>8</v>
      </c>
      <c r="E3" s="23" t="s">
        <v>30</v>
      </c>
      <c r="F3" s="28" t="s">
        <v>31</v>
      </c>
      <c r="G3" s="28" t="s">
        <v>75</v>
      </c>
      <c r="H3" s="28" t="s">
        <v>32</v>
      </c>
      <c r="I3" s="28" t="s">
        <v>76</v>
      </c>
      <c r="J3" s="23"/>
    </row>
    <row r="4" spans="1:10" ht="16" x14ac:dyDescent="0.2">
      <c r="A4" s="23">
        <v>401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6" x14ac:dyDescent="0.2">
      <c r="A5" s="23">
        <v>402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ht="16" x14ac:dyDescent="0.2">
      <c r="A6" s="23">
        <v>403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6" x14ac:dyDescent="0.2">
      <c r="A7" s="23">
        <v>404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ht="16" x14ac:dyDescent="0.2">
      <c r="A8" s="23">
        <v>405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ht="16" x14ac:dyDescent="0.2">
      <c r="A9" s="23">
        <v>406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ht="16" x14ac:dyDescent="0.2">
      <c r="A10" s="23">
        <v>407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6" x14ac:dyDescent="0.2">
      <c r="A11" s="23">
        <v>408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16" x14ac:dyDescent="0.2">
      <c r="A12" s="23">
        <v>409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6" x14ac:dyDescent="0.2">
      <c r="A13" s="23">
        <v>410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ht="16" x14ac:dyDescent="0.2">
      <c r="A14" s="23">
        <v>411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6" x14ac:dyDescent="0.2">
      <c r="A15" s="23">
        <v>412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6" x14ac:dyDescent="0.2">
      <c r="A16" s="23">
        <v>413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6" x14ac:dyDescent="0.2">
      <c r="A17" s="23">
        <v>414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6" x14ac:dyDescent="0.2">
      <c r="A18" s="23">
        <v>415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6" x14ac:dyDescent="0.2">
      <c r="A19" s="23">
        <v>416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6" x14ac:dyDescent="0.2">
      <c r="A20" s="23">
        <v>417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6" x14ac:dyDescent="0.2">
      <c r="A21" s="23">
        <v>418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6" x14ac:dyDescent="0.2">
      <c r="A22" s="23">
        <v>419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6" x14ac:dyDescent="0.2">
      <c r="A23" s="23">
        <v>420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6" x14ac:dyDescent="0.2">
      <c r="A24" s="23">
        <v>421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6" x14ac:dyDescent="0.2">
      <c r="A25" s="23">
        <v>422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6" x14ac:dyDescent="0.2">
      <c r="A26" s="23">
        <v>423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6" x14ac:dyDescent="0.2">
      <c r="A27" s="23">
        <v>424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6" x14ac:dyDescent="0.2">
      <c r="A28" s="23">
        <v>425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6" x14ac:dyDescent="0.2">
      <c r="A29" s="23">
        <v>426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6" x14ac:dyDescent="0.2">
      <c r="A30" s="23">
        <v>427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6" x14ac:dyDescent="0.2">
      <c r="A31" s="23">
        <v>428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16" x14ac:dyDescent="0.2">
      <c r="A32" s="23">
        <v>429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6" x14ac:dyDescent="0.2">
      <c r="A33" s="23">
        <v>430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ht="16" x14ac:dyDescent="0.2">
      <c r="A34" s="23">
        <v>431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ht="16" x14ac:dyDescent="0.2">
      <c r="A35" s="23">
        <v>432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ht="16" x14ac:dyDescent="0.2">
      <c r="A36" s="23">
        <v>433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0" ht="16" x14ac:dyDescent="0.2">
      <c r="A37" s="23">
        <v>434</v>
      </c>
      <c r="B37" s="21"/>
      <c r="C37" s="21"/>
      <c r="D37" s="21"/>
      <c r="E37" s="21"/>
      <c r="F37" s="21"/>
      <c r="G37" s="21"/>
      <c r="H37" s="21"/>
      <c r="I37" s="21"/>
      <c r="J37" s="21"/>
    </row>
    <row r="38" spans="1:10" ht="16" x14ac:dyDescent="0.2">
      <c r="A38" s="23">
        <v>435</v>
      </c>
      <c r="B38" s="21"/>
      <c r="C38" s="21"/>
      <c r="D38" s="21"/>
      <c r="E38" s="21"/>
      <c r="F38" s="21"/>
      <c r="G38" s="21"/>
      <c r="H38" s="21"/>
      <c r="I38" s="21"/>
      <c r="J38" s="21"/>
    </row>
    <row r="39" spans="1:10" ht="16" x14ac:dyDescent="0.2">
      <c r="A39" s="23">
        <v>436</v>
      </c>
      <c r="B39" s="21"/>
      <c r="C39" s="21"/>
      <c r="D39" s="21"/>
      <c r="E39" s="21"/>
      <c r="F39" s="21"/>
      <c r="G39" s="21"/>
      <c r="H39" s="21"/>
      <c r="I39" s="21"/>
      <c r="J39" s="21"/>
    </row>
    <row r="40" spans="1:10" ht="16" x14ac:dyDescent="0.2">
      <c r="A40" s="23">
        <v>437</v>
      </c>
      <c r="B40" s="21"/>
      <c r="C40" s="21"/>
      <c r="D40" s="21"/>
      <c r="E40" s="21"/>
      <c r="F40" s="21"/>
      <c r="G40" s="21"/>
      <c r="H40" s="21"/>
      <c r="I40" s="21"/>
      <c r="J40" s="21"/>
    </row>
    <row r="41" spans="1:10" ht="16" x14ac:dyDescent="0.2">
      <c r="A41" s="23">
        <v>438</v>
      </c>
      <c r="B41" s="21"/>
      <c r="C41" s="21"/>
      <c r="D41" s="21"/>
      <c r="E41" s="21"/>
      <c r="F41" s="21"/>
      <c r="G41" s="21"/>
      <c r="H41" s="21"/>
      <c r="I41" s="21"/>
      <c r="J41" s="21"/>
    </row>
    <row r="42" spans="1:10" ht="16" x14ac:dyDescent="0.2">
      <c r="A42" s="23">
        <v>439</v>
      </c>
      <c r="B42" s="21"/>
      <c r="C42" s="21"/>
      <c r="D42" s="21"/>
      <c r="E42" s="21"/>
      <c r="F42" s="21"/>
      <c r="G42" s="21"/>
      <c r="H42" s="21"/>
      <c r="I42" s="21"/>
      <c r="J42" s="21"/>
    </row>
    <row r="43" spans="1:10" ht="16" x14ac:dyDescent="0.2">
      <c r="A43" s="23">
        <v>440</v>
      </c>
      <c r="B43" s="21"/>
      <c r="C43" s="21"/>
      <c r="D43" s="21"/>
      <c r="E43" s="21"/>
      <c r="F43" s="21"/>
      <c r="G43" s="21"/>
      <c r="H43" s="21"/>
      <c r="I43" s="21"/>
      <c r="J43" s="21"/>
    </row>
    <row r="44" spans="1:10" ht="16" x14ac:dyDescent="0.2">
      <c r="A44" s="23">
        <v>441</v>
      </c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16" x14ac:dyDescent="0.2">
      <c r="A45" s="23">
        <v>442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0" ht="16" x14ac:dyDescent="0.2">
      <c r="A46" s="23">
        <v>443</v>
      </c>
      <c r="B46" s="21"/>
      <c r="C46" s="21"/>
      <c r="D46" s="21"/>
      <c r="E46" s="21"/>
      <c r="F46" s="21"/>
      <c r="G46" s="21"/>
      <c r="H46" s="21"/>
      <c r="I46" s="21"/>
      <c r="J46" s="21"/>
    </row>
    <row r="47" spans="1:10" ht="16" x14ac:dyDescent="0.2">
      <c r="A47" s="23">
        <v>444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ht="16" x14ac:dyDescent="0.2">
      <c r="A48" s="23">
        <v>445</v>
      </c>
      <c r="B48" s="21"/>
      <c r="C48" s="21"/>
      <c r="D48" s="21"/>
      <c r="E48" s="21"/>
      <c r="F48" s="21"/>
      <c r="G48" s="21"/>
      <c r="H48" s="21"/>
      <c r="I48" s="21"/>
      <c r="J48" s="21"/>
    </row>
    <row r="49" spans="1:10" ht="16" x14ac:dyDescent="0.2">
      <c r="A49" s="23">
        <v>446</v>
      </c>
      <c r="B49" s="21"/>
      <c r="C49" s="21"/>
      <c r="D49" s="21"/>
      <c r="E49" s="21"/>
      <c r="F49" s="21"/>
      <c r="G49" s="21"/>
      <c r="H49" s="21"/>
      <c r="I49" s="21"/>
      <c r="J49" s="21"/>
    </row>
    <row r="50" spans="1:10" ht="16" x14ac:dyDescent="0.2">
      <c r="A50" s="23">
        <v>447</v>
      </c>
      <c r="B50" s="21"/>
      <c r="C50" s="21"/>
      <c r="D50" s="21"/>
      <c r="E50" s="21"/>
      <c r="F50" s="21"/>
      <c r="G50" s="21"/>
      <c r="H50" s="21"/>
      <c r="I50" s="21"/>
      <c r="J50" s="21"/>
    </row>
    <row r="51" spans="1:10" ht="16" x14ac:dyDescent="0.2">
      <c r="A51" s="23">
        <v>448</v>
      </c>
      <c r="B51" s="21"/>
      <c r="C51" s="21"/>
      <c r="D51" s="21"/>
      <c r="E51" s="21"/>
      <c r="F51" s="21"/>
      <c r="G51" s="21"/>
      <c r="H51" s="21"/>
      <c r="I51" s="21"/>
      <c r="J51" s="21"/>
    </row>
    <row r="52" spans="1:10" ht="16" x14ac:dyDescent="0.2">
      <c r="A52" s="23">
        <v>449</v>
      </c>
      <c r="B52" s="21"/>
      <c r="C52" s="21"/>
      <c r="D52" s="21"/>
      <c r="E52" s="21"/>
      <c r="F52" s="21"/>
      <c r="G52" s="21"/>
      <c r="H52" s="21"/>
      <c r="I52" s="21"/>
      <c r="J52" s="21"/>
    </row>
    <row r="53" spans="1:10" ht="16" x14ac:dyDescent="0.2">
      <c r="A53" s="23">
        <v>450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ht="16" x14ac:dyDescent="0.2">
      <c r="A54" s="23">
        <v>451</v>
      </c>
      <c r="B54" s="21"/>
      <c r="C54" s="21"/>
      <c r="D54" s="21"/>
      <c r="E54" s="21"/>
      <c r="F54" s="21"/>
      <c r="G54" s="21"/>
      <c r="H54" s="21"/>
      <c r="I54" s="21"/>
      <c r="J54" s="21"/>
    </row>
    <row r="55" spans="1:10" ht="16" x14ac:dyDescent="0.2">
      <c r="A55" s="23">
        <v>452</v>
      </c>
      <c r="B55" s="21"/>
      <c r="C55" s="21"/>
      <c r="D55" s="21"/>
      <c r="E55" s="21"/>
      <c r="F55" s="21"/>
      <c r="G55" s="21"/>
      <c r="H55" s="21"/>
      <c r="I55" s="21"/>
      <c r="J55" s="21"/>
    </row>
    <row r="56" spans="1:10" ht="16" x14ac:dyDescent="0.2">
      <c r="A56" s="23">
        <v>453</v>
      </c>
      <c r="B56" s="21"/>
      <c r="C56" s="21"/>
      <c r="D56" s="21"/>
      <c r="E56" s="21"/>
      <c r="F56" s="21"/>
      <c r="G56" s="21"/>
      <c r="H56" s="21"/>
      <c r="I56" s="21"/>
      <c r="J56" s="21"/>
    </row>
    <row r="57" spans="1:10" ht="16" x14ac:dyDescent="0.2">
      <c r="A57" s="23">
        <v>454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 ht="16" x14ac:dyDescent="0.2">
      <c r="A58" s="23">
        <v>455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 ht="16" x14ac:dyDescent="0.2">
      <c r="A59" s="23">
        <v>456</v>
      </c>
      <c r="B59" s="21"/>
      <c r="C59" s="21"/>
      <c r="D59" s="21"/>
      <c r="E59" s="21"/>
      <c r="F59" s="21"/>
      <c r="G59" s="21"/>
      <c r="H59" s="21"/>
      <c r="I59" s="21"/>
      <c r="J59" s="21"/>
    </row>
    <row r="60" spans="1:10" ht="16" x14ac:dyDescent="0.2">
      <c r="A60" s="23">
        <v>457</v>
      </c>
      <c r="B60" s="21"/>
      <c r="C60" s="21"/>
      <c r="D60" s="21"/>
      <c r="E60" s="21"/>
      <c r="F60" s="21"/>
      <c r="G60" s="21"/>
      <c r="H60" s="21"/>
      <c r="I60" s="21"/>
      <c r="J60" s="21"/>
    </row>
    <row r="61" spans="1:10" ht="16" x14ac:dyDescent="0.2">
      <c r="A61" s="23">
        <v>458</v>
      </c>
      <c r="B61" s="21"/>
      <c r="C61" s="21"/>
      <c r="D61" s="21"/>
      <c r="E61" s="21"/>
      <c r="F61" s="21"/>
      <c r="G61" s="21"/>
      <c r="H61" s="21"/>
      <c r="I61" s="21"/>
      <c r="J61" s="21"/>
    </row>
    <row r="62" spans="1:10" ht="16" x14ac:dyDescent="0.2">
      <c r="A62" s="23">
        <v>459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ht="16" x14ac:dyDescent="0.2">
      <c r="A63" s="23">
        <v>460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0" ht="16" x14ac:dyDescent="0.2">
      <c r="A64" s="23">
        <v>461</v>
      </c>
      <c r="B64" s="21"/>
      <c r="C64" s="21"/>
      <c r="D64" s="21"/>
      <c r="E64" s="21"/>
      <c r="F64" s="21"/>
      <c r="G64" s="21"/>
      <c r="H64" s="21"/>
      <c r="I64" s="21"/>
      <c r="J64" s="21"/>
    </row>
    <row r="65" spans="1:10" ht="16" x14ac:dyDescent="0.2">
      <c r="A65" s="23">
        <v>462</v>
      </c>
      <c r="B65" s="21"/>
      <c r="C65" s="21"/>
      <c r="D65" s="21"/>
      <c r="E65" s="21"/>
      <c r="F65" s="21"/>
      <c r="G65" s="21"/>
      <c r="H65" s="21"/>
      <c r="I65" s="21"/>
      <c r="J65" s="21"/>
    </row>
    <row r="66" spans="1:10" ht="16" x14ac:dyDescent="0.2">
      <c r="A66" s="23">
        <v>463</v>
      </c>
      <c r="B66" s="21"/>
      <c r="C66" s="21"/>
      <c r="D66" s="21"/>
      <c r="E66" s="21"/>
      <c r="F66" s="21"/>
      <c r="G66" s="21"/>
      <c r="H66" s="21"/>
      <c r="I66" s="21"/>
      <c r="J66" s="21"/>
    </row>
    <row r="67" spans="1:10" ht="16" x14ac:dyDescent="0.2">
      <c r="A67" s="23">
        <v>464</v>
      </c>
      <c r="B67" s="21"/>
      <c r="C67" s="21"/>
      <c r="D67" s="21"/>
      <c r="E67" s="21"/>
      <c r="F67" s="21"/>
      <c r="G67" s="21"/>
      <c r="H67" s="21"/>
      <c r="I67" s="21"/>
      <c r="J67" s="21"/>
    </row>
    <row r="68" spans="1:10" ht="16" x14ac:dyDescent="0.2">
      <c r="A68" s="23">
        <v>465</v>
      </c>
      <c r="B68" s="21"/>
      <c r="C68" s="21"/>
      <c r="D68" s="21"/>
      <c r="E68" s="21"/>
      <c r="F68" s="21"/>
      <c r="G68" s="21"/>
      <c r="H68" s="21"/>
      <c r="I68" s="21"/>
      <c r="J68" s="21"/>
    </row>
    <row r="69" spans="1:10" ht="16" x14ac:dyDescent="0.2">
      <c r="A69" s="23">
        <v>466</v>
      </c>
      <c r="B69" s="21"/>
      <c r="C69" s="21"/>
      <c r="D69" s="21"/>
      <c r="E69" s="21"/>
      <c r="F69" s="21"/>
      <c r="G69" s="21"/>
      <c r="H69" s="21"/>
      <c r="I69" s="21"/>
      <c r="J69" s="21"/>
    </row>
    <row r="70" spans="1:10" ht="16" x14ac:dyDescent="0.2">
      <c r="A70" s="23">
        <v>467</v>
      </c>
      <c r="B70" s="21"/>
      <c r="C70" s="21"/>
      <c r="D70" s="21"/>
      <c r="E70" s="21"/>
      <c r="F70" s="21"/>
      <c r="G70" s="21"/>
      <c r="H70" s="21"/>
      <c r="I70" s="21"/>
      <c r="J70" s="21"/>
    </row>
    <row r="71" spans="1:10" ht="16" x14ac:dyDescent="0.2">
      <c r="A71" s="23">
        <v>468</v>
      </c>
      <c r="B71" s="21"/>
      <c r="C71" s="21"/>
      <c r="D71" s="21"/>
      <c r="E71" s="21"/>
      <c r="F71" s="21"/>
      <c r="G71" s="21"/>
      <c r="H71" s="21"/>
      <c r="I71" s="21"/>
      <c r="J71" s="21"/>
    </row>
    <row r="72" spans="1:10" ht="16" x14ac:dyDescent="0.2">
      <c r="A72" s="23">
        <v>469</v>
      </c>
      <c r="B72" s="21"/>
      <c r="C72" s="21"/>
      <c r="D72" s="21"/>
      <c r="E72" s="21"/>
      <c r="F72" s="21"/>
      <c r="G72" s="21"/>
      <c r="H72" s="21"/>
      <c r="I72" s="21"/>
      <c r="J72" s="21"/>
    </row>
    <row r="73" spans="1:10" ht="16" x14ac:dyDescent="0.2">
      <c r="A73" s="23">
        <v>470</v>
      </c>
      <c r="B73" s="21"/>
      <c r="C73" s="21"/>
      <c r="D73" s="21"/>
      <c r="E73" s="21"/>
      <c r="F73" s="21"/>
      <c r="G73" s="21"/>
      <c r="H73" s="21"/>
      <c r="I73" s="21"/>
      <c r="J73" s="21"/>
    </row>
    <row r="74" spans="1:10" ht="16" x14ac:dyDescent="0.2">
      <c r="A74" s="23">
        <v>471</v>
      </c>
      <c r="B74" s="21"/>
      <c r="C74" s="21"/>
      <c r="D74" s="21"/>
      <c r="E74" s="21"/>
      <c r="F74" s="21"/>
      <c r="G74" s="21"/>
      <c r="H74" s="21"/>
      <c r="I74" s="21"/>
      <c r="J74" s="21"/>
    </row>
    <row r="75" spans="1:10" ht="16" x14ac:dyDescent="0.2">
      <c r="A75" s="23">
        <v>472</v>
      </c>
      <c r="B75" s="21"/>
      <c r="C75" s="21"/>
      <c r="D75" s="21"/>
      <c r="E75" s="21"/>
      <c r="F75" s="21"/>
      <c r="G75" s="21"/>
      <c r="H75" s="21"/>
      <c r="I75" s="21"/>
      <c r="J75" s="21"/>
    </row>
    <row r="76" spans="1:10" ht="16" x14ac:dyDescent="0.2">
      <c r="A76" s="23">
        <v>473</v>
      </c>
      <c r="B76" s="21"/>
      <c r="C76" s="21"/>
      <c r="D76" s="21"/>
      <c r="E76" s="21"/>
      <c r="F76" s="21"/>
      <c r="G76" s="21"/>
      <c r="H76" s="21"/>
      <c r="I76" s="21"/>
      <c r="J76" s="21"/>
    </row>
    <row r="77" spans="1:10" ht="16" x14ac:dyDescent="0.2">
      <c r="A77" s="23">
        <v>474</v>
      </c>
      <c r="B77" s="21"/>
      <c r="C77" s="21"/>
      <c r="D77" s="21"/>
      <c r="E77" s="21"/>
      <c r="F77" s="21"/>
      <c r="G77" s="21"/>
      <c r="H77" s="21"/>
      <c r="I77" s="21"/>
      <c r="J77" s="21"/>
    </row>
    <row r="78" spans="1:10" ht="16" x14ac:dyDescent="0.2">
      <c r="A78" s="23">
        <v>475</v>
      </c>
      <c r="B78" s="21"/>
      <c r="C78" s="21"/>
      <c r="D78" s="21"/>
      <c r="E78" s="21"/>
      <c r="F78" s="21"/>
      <c r="G78" s="21"/>
      <c r="H78" s="21"/>
      <c r="I78" s="21"/>
      <c r="J78" s="21"/>
    </row>
    <row r="79" spans="1:10" ht="16" x14ac:dyDescent="0.2">
      <c r="A79" s="23">
        <v>476</v>
      </c>
      <c r="B79" s="21"/>
      <c r="C79" s="21"/>
      <c r="D79" s="21"/>
      <c r="E79" s="21"/>
      <c r="F79" s="21"/>
      <c r="G79" s="21"/>
      <c r="H79" s="21"/>
      <c r="I79" s="21"/>
      <c r="J79" s="21"/>
    </row>
    <row r="80" spans="1:10" ht="16" x14ac:dyDescent="0.2">
      <c r="A80" s="23">
        <v>477</v>
      </c>
      <c r="B80" s="21"/>
      <c r="C80" s="21"/>
      <c r="D80" s="21"/>
      <c r="E80" s="21"/>
      <c r="F80" s="21"/>
      <c r="G80" s="21"/>
      <c r="H80" s="21"/>
      <c r="I80" s="21"/>
      <c r="J80" s="21"/>
    </row>
    <row r="81" spans="1:10" ht="16" x14ac:dyDescent="0.2">
      <c r="A81" s="23">
        <v>478</v>
      </c>
      <c r="B81" s="21"/>
      <c r="C81" s="21"/>
      <c r="D81" s="21"/>
      <c r="E81" s="21"/>
      <c r="F81" s="21"/>
      <c r="G81" s="21"/>
      <c r="H81" s="21"/>
      <c r="I81" s="21"/>
      <c r="J81" s="21"/>
    </row>
    <row r="82" spans="1:10" ht="16" x14ac:dyDescent="0.2">
      <c r="A82" s="23">
        <v>479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 ht="16" x14ac:dyDescent="0.2">
      <c r="A83" s="23">
        <v>480</v>
      </c>
      <c r="B83" s="21"/>
      <c r="C83" s="21"/>
      <c r="D83" s="21"/>
      <c r="E83" s="21"/>
      <c r="F83" s="21"/>
      <c r="G83" s="21"/>
      <c r="H83" s="21"/>
      <c r="I83" s="21"/>
      <c r="J83" s="21"/>
    </row>
    <row r="84" spans="1:10" ht="16" x14ac:dyDescent="0.2">
      <c r="A84" s="23">
        <v>481</v>
      </c>
      <c r="B84" s="21"/>
      <c r="C84" s="21"/>
      <c r="D84" s="21"/>
      <c r="E84" s="21"/>
      <c r="F84" s="21"/>
      <c r="G84" s="21"/>
      <c r="H84" s="21"/>
      <c r="I84" s="21"/>
      <c r="J84" s="21"/>
    </row>
    <row r="85" spans="1:10" ht="16" x14ac:dyDescent="0.2">
      <c r="A85" s="23">
        <v>482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 ht="16" x14ac:dyDescent="0.2">
      <c r="A86" s="23">
        <v>483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 ht="16" x14ac:dyDescent="0.2">
      <c r="A87" s="23">
        <v>484</v>
      </c>
      <c r="B87" s="21"/>
      <c r="C87" s="21"/>
      <c r="D87" s="21"/>
      <c r="E87" s="21"/>
      <c r="F87" s="21"/>
      <c r="G87" s="21"/>
      <c r="H87" s="21"/>
      <c r="I87" s="21"/>
      <c r="J87" s="21"/>
    </row>
    <row r="88" spans="1:10" ht="16" x14ac:dyDescent="0.2">
      <c r="A88" s="23">
        <v>485</v>
      </c>
      <c r="B88" s="21"/>
      <c r="C88" s="21"/>
      <c r="D88" s="21"/>
      <c r="E88" s="21"/>
      <c r="F88" s="21"/>
      <c r="G88" s="21"/>
      <c r="H88" s="21"/>
      <c r="I88" s="21"/>
      <c r="J88" s="21"/>
    </row>
    <row r="89" spans="1:10" ht="16" x14ac:dyDescent="0.2">
      <c r="A89" s="23">
        <v>486</v>
      </c>
      <c r="B89" s="21"/>
      <c r="C89" s="21"/>
      <c r="D89" s="21"/>
      <c r="E89" s="21"/>
      <c r="F89" s="21"/>
      <c r="G89" s="21"/>
      <c r="H89" s="21"/>
      <c r="I89" s="21"/>
      <c r="J89" s="21"/>
    </row>
    <row r="90" spans="1:10" ht="16" x14ac:dyDescent="0.2">
      <c r="A90" s="23">
        <v>487</v>
      </c>
      <c r="B90" s="21"/>
      <c r="C90" s="21"/>
      <c r="D90" s="21"/>
      <c r="E90" s="21"/>
      <c r="F90" s="21"/>
      <c r="G90" s="21"/>
      <c r="H90" s="21"/>
      <c r="I90" s="21"/>
      <c r="J90" s="21"/>
    </row>
    <row r="91" spans="1:10" ht="16" x14ac:dyDescent="0.2">
      <c r="A91" s="23">
        <v>488</v>
      </c>
      <c r="B91" s="21"/>
      <c r="C91" s="21"/>
      <c r="D91" s="21"/>
      <c r="E91" s="21"/>
      <c r="F91" s="21"/>
      <c r="G91" s="21"/>
      <c r="H91" s="21"/>
      <c r="I91" s="21"/>
      <c r="J91" s="21"/>
    </row>
    <row r="92" spans="1:10" ht="16" x14ac:dyDescent="0.2">
      <c r="A92" s="23">
        <v>489</v>
      </c>
      <c r="B92" s="21"/>
      <c r="C92" s="21"/>
      <c r="D92" s="21"/>
      <c r="E92" s="21"/>
      <c r="F92" s="21"/>
      <c r="G92" s="21"/>
      <c r="H92" s="21"/>
      <c r="I92" s="21"/>
      <c r="J92" s="21"/>
    </row>
    <row r="93" spans="1:10" ht="16" x14ac:dyDescent="0.2">
      <c r="A93" s="23">
        <v>490</v>
      </c>
      <c r="B93" s="21"/>
      <c r="C93" s="21"/>
      <c r="D93" s="21"/>
      <c r="E93" s="21"/>
      <c r="F93" s="21"/>
      <c r="G93" s="21"/>
      <c r="H93" s="21"/>
      <c r="I93" s="21"/>
      <c r="J93" s="21"/>
    </row>
    <row r="94" spans="1:10" ht="16" x14ac:dyDescent="0.2">
      <c r="A94" s="23">
        <v>491</v>
      </c>
      <c r="B94" s="21"/>
      <c r="C94" s="21"/>
      <c r="D94" s="21"/>
      <c r="E94" s="21"/>
      <c r="F94" s="21"/>
      <c r="G94" s="21"/>
      <c r="H94" s="21"/>
      <c r="I94" s="21"/>
      <c r="J94" s="21"/>
    </row>
    <row r="95" spans="1:10" ht="16" x14ac:dyDescent="0.2">
      <c r="A95" s="23">
        <v>492</v>
      </c>
      <c r="B95" s="21"/>
      <c r="C95" s="21"/>
      <c r="D95" s="21"/>
      <c r="E95" s="21"/>
      <c r="F95" s="21"/>
      <c r="G95" s="21"/>
      <c r="H95" s="21"/>
      <c r="I95" s="21"/>
      <c r="J95" s="21"/>
    </row>
    <row r="96" spans="1:10" ht="16" x14ac:dyDescent="0.2">
      <c r="A96" s="23">
        <v>493</v>
      </c>
      <c r="B96" s="21"/>
      <c r="C96" s="21"/>
      <c r="D96" s="21"/>
      <c r="E96" s="21"/>
      <c r="F96" s="21"/>
      <c r="G96" s="21"/>
      <c r="H96" s="21"/>
      <c r="I96" s="21"/>
      <c r="J96" s="21"/>
    </row>
    <row r="97" spans="1:10" ht="16" x14ac:dyDescent="0.2">
      <c r="A97" s="23">
        <v>494</v>
      </c>
      <c r="B97" s="21"/>
      <c r="C97" s="21"/>
      <c r="D97" s="21"/>
      <c r="E97" s="21"/>
      <c r="F97" s="21"/>
      <c r="G97" s="21"/>
      <c r="H97" s="21"/>
      <c r="I97" s="21"/>
      <c r="J97" s="21"/>
    </row>
    <row r="98" spans="1:10" ht="16" x14ac:dyDescent="0.2">
      <c r="A98" s="23">
        <v>495</v>
      </c>
      <c r="B98" s="21"/>
      <c r="C98" s="21"/>
      <c r="D98" s="21"/>
      <c r="E98" s="21"/>
      <c r="F98" s="21"/>
      <c r="G98" s="21"/>
      <c r="H98" s="21"/>
      <c r="I98" s="21"/>
      <c r="J98" s="21"/>
    </row>
    <row r="99" spans="1:10" ht="16" x14ac:dyDescent="0.2">
      <c r="A99" s="23">
        <v>496</v>
      </c>
      <c r="B99" s="21"/>
      <c r="C99" s="21"/>
      <c r="D99" s="21"/>
      <c r="E99" s="21"/>
      <c r="F99" s="21"/>
      <c r="G99" s="21"/>
      <c r="H99" s="21"/>
      <c r="I99" s="21"/>
      <c r="J99" s="21"/>
    </row>
    <row r="100" spans="1:10" ht="16" x14ac:dyDescent="0.2">
      <c r="A100" s="23">
        <v>497</v>
      </c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ht="16" x14ac:dyDescent="0.2">
      <c r="A101" s="23">
        <v>498</v>
      </c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ht="16" x14ac:dyDescent="0.2">
      <c r="A102" s="23">
        <v>499</v>
      </c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ht="16" x14ac:dyDescent="0.2">
      <c r="A103" s="23">
        <v>500</v>
      </c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ht="16" x14ac:dyDescent="0.2">
      <c r="A104" s="23">
        <v>501</v>
      </c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ht="16" x14ac:dyDescent="0.2">
      <c r="A105" s="23">
        <v>502</v>
      </c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ht="16" x14ac:dyDescent="0.2">
      <c r="A106" s="23">
        <v>503</v>
      </c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ht="16" x14ac:dyDescent="0.2">
      <c r="A107" s="23">
        <v>504</v>
      </c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ht="16" x14ac:dyDescent="0.2">
      <c r="A108" s="23">
        <v>505</v>
      </c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ht="16" x14ac:dyDescent="0.2">
      <c r="A109" s="23">
        <v>506</v>
      </c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ht="16" x14ac:dyDescent="0.2">
      <c r="A110" s="23">
        <v>507</v>
      </c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ht="16" x14ac:dyDescent="0.2">
      <c r="A111" s="23">
        <v>508</v>
      </c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6" x14ac:dyDescent="0.2">
      <c r="A112" s="23">
        <v>509</v>
      </c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6" x14ac:dyDescent="0.2">
      <c r="A113" s="23">
        <v>510</v>
      </c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6" x14ac:dyDescent="0.2">
      <c r="A114" s="23">
        <v>511</v>
      </c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ht="16" x14ac:dyDescent="0.2">
      <c r="A115" s="23">
        <v>512</v>
      </c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ht="16" x14ac:dyDescent="0.2">
      <c r="A116" s="23">
        <v>513</v>
      </c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ht="16" x14ac:dyDescent="0.2">
      <c r="A117" s="23">
        <v>514</v>
      </c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ht="16" x14ac:dyDescent="0.2">
      <c r="A118" s="23">
        <v>515</v>
      </c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ht="16" x14ac:dyDescent="0.2">
      <c r="A119" s="23">
        <v>516</v>
      </c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ht="16" x14ac:dyDescent="0.2">
      <c r="A120" s="23">
        <v>517</v>
      </c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ht="16" x14ac:dyDescent="0.2">
      <c r="A121" s="23">
        <v>518</v>
      </c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ht="16" x14ac:dyDescent="0.2">
      <c r="A122" s="23">
        <v>519</v>
      </c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ht="16" x14ac:dyDescent="0.2">
      <c r="A123" s="23">
        <v>520</v>
      </c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ht="16" x14ac:dyDescent="0.2">
      <c r="A124" s="23">
        <v>521</v>
      </c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ht="16" x14ac:dyDescent="0.2">
      <c r="A125" s="23">
        <v>522</v>
      </c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ht="16" x14ac:dyDescent="0.2">
      <c r="A126" s="23">
        <v>523</v>
      </c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ht="16" x14ac:dyDescent="0.2">
      <c r="A127" s="23">
        <v>524</v>
      </c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ht="16" x14ac:dyDescent="0.2">
      <c r="A128" s="23">
        <v>525</v>
      </c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ht="16" x14ac:dyDescent="0.2">
      <c r="A129" s="23">
        <v>526</v>
      </c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ht="16" x14ac:dyDescent="0.2">
      <c r="A130" s="23">
        <v>527</v>
      </c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ht="16" x14ac:dyDescent="0.2">
      <c r="A131" s="23">
        <v>528</v>
      </c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ht="16" x14ac:dyDescent="0.2">
      <c r="A132" s="23">
        <v>529</v>
      </c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ht="16" x14ac:dyDescent="0.2">
      <c r="A133" s="23">
        <v>530</v>
      </c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ht="16" x14ac:dyDescent="0.2">
      <c r="A134" s="23">
        <v>531</v>
      </c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ht="16" x14ac:dyDescent="0.2">
      <c r="A135" s="23">
        <v>532</v>
      </c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ht="16" x14ac:dyDescent="0.2">
      <c r="A136" s="23">
        <v>533</v>
      </c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ht="16" x14ac:dyDescent="0.2">
      <c r="A137" s="23">
        <v>534</v>
      </c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ht="16" x14ac:dyDescent="0.2">
      <c r="A138" s="23">
        <v>535</v>
      </c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ht="16" x14ac:dyDescent="0.2">
      <c r="A139" s="23">
        <v>536</v>
      </c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ht="16" x14ac:dyDescent="0.2">
      <c r="A140" s="23">
        <v>537</v>
      </c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ht="16" x14ac:dyDescent="0.2">
      <c r="A141" s="23">
        <v>538</v>
      </c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ht="16" x14ac:dyDescent="0.2">
      <c r="A142" s="23">
        <v>539</v>
      </c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ht="16" x14ac:dyDescent="0.2">
      <c r="A143" s="23">
        <v>540</v>
      </c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ht="16" x14ac:dyDescent="0.2">
      <c r="A144" s="23">
        <v>541</v>
      </c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ht="16" x14ac:dyDescent="0.2">
      <c r="A145" s="23">
        <v>542</v>
      </c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ht="16" x14ac:dyDescent="0.2">
      <c r="A146" s="23">
        <v>543</v>
      </c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ht="16" x14ac:dyDescent="0.2">
      <c r="A147" s="23">
        <v>544</v>
      </c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ht="16" x14ac:dyDescent="0.2">
      <c r="A148" s="23">
        <v>545</v>
      </c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ht="16" x14ac:dyDescent="0.2">
      <c r="A149" s="23">
        <v>546</v>
      </c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ht="16" x14ac:dyDescent="0.2">
      <c r="A150" s="23">
        <v>547</v>
      </c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ht="16" x14ac:dyDescent="0.2">
      <c r="A151" s="23">
        <v>548</v>
      </c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ht="16" x14ac:dyDescent="0.2">
      <c r="A152" s="23">
        <v>549</v>
      </c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ht="16" x14ac:dyDescent="0.2">
      <c r="A153" s="23">
        <v>550</v>
      </c>
      <c r="B153" s="21"/>
      <c r="C153" s="21"/>
      <c r="D153" s="21"/>
      <c r="E153" s="21"/>
      <c r="F153" s="21"/>
      <c r="G153" s="21"/>
      <c r="H153" s="21"/>
      <c r="I153" s="21"/>
      <c r="J153" s="21"/>
    </row>
  </sheetData>
  <mergeCells count="2">
    <mergeCell ref="A1:F1"/>
    <mergeCell ref="G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3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8.33203125" bestFit="1" customWidth="1"/>
    <col min="2" max="8" width="9.6640625" customWidth="1"/>
  </cols>
  <sheetData>
    <row r="1" spans="1:10" ht="16" x14ac:dyDescent="0.2">
      <c r="A1" s="132" t="s">
        <v>28</v>
      </c>
      <c r="B1" s="132"/>
      <c r="C1" s="132"/>
      <c r="D1" s="132"/>
      <c r="E1" s="132"/>
      <c r="F1" s="132"/>
      <c r="G1" s="30"/>
      <c r="H1" s="30"/>
      <c r="I1" s="30"/>
      <c r="J1" s="30"/>
    </row>
    <row r="2" spans="1:10" ht="16" x14ac:dyDescent="0.2">
      <c r="A2" s="22" t="s">
        <v>84</v>
      </c>
      <c r="B2" s="22"/>
      <c r="C2" s="22"/>
      <c r="D2" s="29"/>
      <c r="E2" s="29"/>
      <c r="F2" s="29"/>
      <c r="G2" s="133" t="s">
        <v>85</v>
      </c>
      <c r="H2" s="133"/>
      <c r="I2" s="29"/>
      <c r="J2" s="29"/>
    </row>
    <row r="3" spans="1:10" ht="16" x14ac:dyDescent="0.2">
      <c r="A3" s="26" t="s">
        <v>29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">
      <c r="A4" s="21">
        <v>409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2">
      <c r="A5" s="21">
        <v>410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">
      <c r="A6" s="21">
        <v>414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2">
      <c r="A7" s="21">
        <v>415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x14ac:dyDescent="0.2">
      <c r="A8" s="21">
        <v>423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x14ac:dyDescent="0.2">
      <c r="A9" s="21">
        <v>427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2">
      <c r="A10" s="21">
        <v>435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1">
        <v>440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21">
        <v>442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">
      <c r="A13" s="21">
        <v>447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">
      <c r="A14" s="21">
        <v>456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">
      <c r="A15" s="21">
        <v>457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A16" s="21">
        <v>465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">
      <c r="A17" s="21">
        <v>466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">
      <c r="A18" s="21">
        <v>471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">
      <c r="A19" s="21">
        <v>480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">
      <c r="A20" s="21">
        <v>485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21">
        <v>489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1">
        <v>491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">
      <c r="A23" s="21">
        <v>499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1">
        <v>506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s="21">
        <v>508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">
      <c r="A26" s="21">
        <v>513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">
      <c r="A27" s="21">
        <v>515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2">
      <c r="A28" s="21">
        <v>525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2">
      <c r="A29" s="21">
        <v>526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2">
      <c r="A30" s="21">
        <v>537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21">
        <v>539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">
      <c r="A32" s="21">
        <v>541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">
      <c r="A33" s="21">
        <v>550</v>
      </c>
      <c r="B33" s="21"/>
      <c r="C33" s="21"/>
      <c r="D33" s="21"/>
      <c r="E33" s="21"/>
      <c r="F33" s="21"/>
      <c r="G33" s="21"/>
      <c r="H33" s="21"/>
      <c r="I33" s="21"/>
      <c r="J33" s="21"/>
    </row>
  </sheetData>
  <mergeCells count="2">
    <mergeCell ref="A1:F1"/>
    <mergeCell ref="G2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topLeftCell="A7" workbookViewId="0">
      <selection activeCell="A5" sqref="A5"/>
    </sheetView>
  </sheetViews>
  <sheetFormatPr baseColWidth="10" defaultColWidth="8.83203125" defaultRowHeight="15" x14ac:dyDescent="0.2"/>
  <cols>
    <col min="1" max="1" width="5" customWidth="1"/>
    <col min="2" max="2" width="9" customWidth="1"/>
    <col min="3" max="3" width="8.1640625" customWidth="1"/>
    <col min="6" max="6" width="8.1640625" customWidth="1"/>
  </cols>
  <sheetData>
    <row r="1" spans="1:10" ht="16" x14ac:dyDescent="0.2">
      <c r="A1" s="132" t="s">
        <v>28</v>
      </c>
      <c r="B1" s="132"/>
      <c r="C1" s="132"/>
      <c r="D1" s="132"/>
      <c r="E1" s="132"/>
      <c r="F1" s="132"/>
      <c r="G1" s="132"/>
      <c r="H1" s="132"/>
    </row>
    <row r="2" spans="1:10" ht="16" x14ac:dyDescent="0.2">
      <c r="A2" s="16" t="s">
        <v>77</v>
      </c>
      <c r="B2" s="16"/>
      <c r="C2" s="16"/>
      <c r="D2" s="39"/>
      <c r="E2" s="39"/>
      <c r="F2" s="39"/>
      <c r="G2" s="134" t="s">
        <v>78</v>
      </c>
      <c r="H2" s="134"/>
    </row>
    <row r="3" spans="1:10" ht="16" x14ac:dyDescent="0.2">
      <c r="A3" s="41"/>
      <c r="B3" s="41"/>
      <c r="C3" s="41"/>
      <c r="D3" s="21"/>
      <c r="E3" s="21"/>
      <c r="F3" s="21"/>
      <c r="G3" s="42"/>
      <c r="H3" s="42"/>
      <c r="I3" s="21"/>
      <c r="J3" s="21"/>
    </row>
    <row r="4" spans="1:10" ht="16" x14ac:dyDescent="0.2">
      <c r="A4" s="26" t="s">
        <v>79</v>
      </c>
      <c r="B4" s="23" t="s">
        <v>7</v>
      </c>
      <c r="C4" s="23" t="s">
        <v>80</v>
      </c>
      <c r="D4" s="23" t="s">
        <v>30</v>
      </c>
      <c r="E4" s="23" t="s">
        <v>31</v>
      </c>
      <c r="F4" s="23" t="s">
        <v>75</v>
      </c>
      <c r="G4" s="23"/>
      <c r="H4" s="23"/>
      <c r="I4" s="21"/>
      <c r="J4" s="23"/>
    </row>
    <row r="5" spans="1:10" ht="16" x14ac:dyDescent="0.2">
      <c r="A5" s="28">
        <v>407</v>
      </c>
      <c r="B5" s="38"/>
      <c r="C5" s="38"/>
      <c r="D5" s="38"/>
      <c r="E5" s="38"/>
      <c r="F5" s="38"/>
      <c r="G5" s="38"/>
      <c r="H5" s="38"/>
      <c r="I5" s="38"/>
      <c r="J5" s="38"/>
    </row>
    <row r="6" spans="1:10" ht="16" x14ac:dyDescent="0.2">
      <c r="A6" s="23">
        <v>408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6" x14ac:dyDescent="0.2">
      <c r="A7" s="23">
        <v>411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ht="16" x14ac:dyDescent="0.2">
      <c r="A8" s="23">
        <v>418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ht="16" x14ac:dyDescent="0.2">
      <c r="A9" s="23">
        <v>429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ht="16" x14ac:dyDescent="0.2">
      <c r="A10" s="23">
        <v>430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6" x14ac:dyDescent="0.2">
      <c r="A11" s="23">
        <v>431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16" x14ac:dyDescent="0.2">
      <c r="A12" s="23">
        <v>439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6" x14ac:dyDescent="0.2">
      <c r="A13" s="23">
        <v>445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ht="16" x14ac:dyDescent="0.2">
      <c r="A14" s="23">
        <v>446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6" x14ac:dyDescent="0.2">
      <c r="A15" s="23">
        <v>451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6" x14ac:dyDescent="0.2">
      <c r="A16" s="23">
        <v>459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6" x14ac:dyDescent="0.2">
      <c r="A17" s="23">
        <v>464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6" x14ac:dyDescent="0.2">
      <c r="A18" s="23">
        <v>467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6" x14ac:dyDescent="0.2">
      <c r="A19" s="23">
        <v>475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6" x14ac:dyDescent="0.2">
      <c r="A20" s="23">
        <v>476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6" x14ac:dyDescent="0.2">
      <c r="A21" s="23">
        <v>484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6" x14ac:dyDescent="0.2">
      <c r="A22" s="23">
        <v>487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6" x14ac:dyDescent="0.2">
      <c r="A23" s="23">
        <v>495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6" x14ac:dyDescent="0.2">
      <c r="A24" s="23">
        <v>496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6" x14ac:dyDescent="0.2">
      <c r="A25" s="23">
        <v>501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6" x14ac:dyDescent="0.2">
      <c r="A26" s="23">
        <v>502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6" x14ac:dyDescent="0.2">
      <c r="A27" s="23">
        <v>519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6" x14ac:dyDescent="0.2">
      <c r="A28" s="23">
        <v>520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6" x14ac:dyDescent="0.2">
      <c r="A29" s="23">
        <v>523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6" x14ac:dyDescent="0.2">
      <c r="A30" s="23">
        <v>530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6" x14ac:dyDescent="0.2">
      <c r="A31" s="23">
        <v>531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16" x14ac:dyDescent="0.2">
      <c r="A32" s="23">
        <v>538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6" x14ac:dyDescent="0.2">
      <c r="A33" s="23">
        <v>546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ht="16" x14ac:dyDescent="0.2">
      <c r="A34" s="23">
        <v>547</v>
      </c>
      <c r="B34" s="21"/>
      <c r="C34" s="21"/>
      <c r="D34" s="21"/>
      <c r="E34" s="21"/>
      <c r="F34" s="21"/>
      <c r="G34" s="21"/>
      <c r="H34" s="21"/>
      <c r="I34" s="21"/>
      <c r="J34" s="21"/>
    </row>
  </sheetData>
  <sortState xmlns:xlrd2="http://schemas.microsoft.com/office/spreadsheetml/2017/richdata2" ref="A37:A66">
    <sortCondition ref="A37"/>
  </sortState>
  <mergeCells count="2">
    <mergeCell ref="G2:H2"/>
    <mergeCell ref="A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workbookViewId="0">
      <pane ySplit="1" topLeftCell="A11" activePane="bottomLeft" state="frozen"/>
      <selection pane="bottomLeft" activeCell="E35" sqref="E35"/>
    </sheetView>
  </sheetViews>
  <sheetFormatPr baseColWidth="10" defaultColWidth="8.83203125" defaultRowHeight="15" x14ac:dyDescent="0.2"/>
  <cols>
    <col min="1" max="1" width="14" bestFit="1" customWidth="1"/>
  </cols>
  <sheetData>
    <row r="1" spans="1:9" x14ac:dyDescent="0.2">
      <c r="A1" t="s">
        <v>101</v>
      </c>
      <c r="B1" t="s">
        <v>102</v>
      </c>
      <c r="C1" t="s">
        <v>103</v>
      </c>
      <c r="D1" t="s">
        <v>100</v>
      </c>
      <c r="E1" t="s">
        <v>104</v>
      </c>
      <c r="F1" t="s">
        <v>110</v>
      </c>
      <c r="G1" t="s">
        <v>111</v>
      </c>
      <c r="H1" t="s">
        <v>112</v>
      </c>
      <c r="I1" t="s">
        <v>112</v>
      </c>
    </row>
    <row r="2" spans="1:9" x14ac:dyDescent="0.2">
      <c r="A2">
        <v>401</v>
      </c>
      <c r="B2" t="s">
        <v>108</v>
      </c>
      <c r="C2">
        <v>503</v>
      </c>
      <c r="D2">
        <v>5.0999999999999997E-2</v>
      </c>
      <c r="E2">
        <v>0.78</v>
      </c>
      <c r="F2">
        <f>E2-0.137</f>
        <v>0.64300000000000002</v>
      </c>
      <c r="G2">
        <f>(F2*2.392)/1</f>
        <v>1.5380559999999999</v>
      </c>
      <c r="H2">
        <f>(G2*15)/D2</f>
        <v>452.36941176470583</v>
      </c>
    </row>
    <row r="3" spans="1:9" x14ac:dyDescent="0.2">
      <c r="A3">
        <v>402</v>
      </c>
      <c r="B3" t="s">
        <v>108</v>
      </c>
      <c r="C3">
        <v>512</v>
      </c>
      <c r="D3">
        <v>5.0999999999999997E-2</v>
      </c>
      <c r="E3">
        <v>0.748</v>
      </c>
      <c r="F3">
        <f t="shared" ref="F3:F36" si="0">E3-0.137</f>
        <v>0.61099999999999999</v>
      </c>
      <c r="G3">
        <f t="shared" ref="G3:G33" si="1">(F3*2.392)/1</f>
        <v>1.4615119999999999</v>
      </c>
      <c r="H3">
        <f t="shared" ref="H3:H33" si="2">(G3*15)/D3</f>
        <v>429.85647058823531</v>
      </c>
    </row>
    <row r="4" spans="1:9" x14ac:dyDescent="0.2">
      <c r="A4">
        <v>403</v>
      </c>
      <c r="B4" t="s">
        <v>108</v>
      </c>
      <c r="C4">
        <v>469</v>
      </c>
      <c r="D4">
        <v>0.05</v>
      </c>
      <c r="E4">
        <v>0.871</v>
      </c>
      <c r="F4">
        <f t="shared" si="0"/>
        <v>0.73399999999999999</v>
      </c>
      <c r="G4">
        <f t="shared" si="1"/>
        <v>1.755728</v>
      </c>
      <c r="H4">
        <f t="shared" si="2"/>
        <v>526.71839999999997</v>
      </c>
    </row>
    <row r="5" spans="1:9" x14ac:dyDescent="0.2">
      <c r="A5">
        <v>404</v>
      </c>
      <c r="B5" t="s">
        <v>108</v>
      </c>
      <c r="C5">
        <v>482</v>
      </c>
      <c r="D5">
        <v>5.2999999999999999E-2</v>
      </c>
      <c r="E5">
        <v>0.872</v>
      </c>
      <c r="F5">
        <f t="shared" si="0"/>
        <v>0.73499999999999999</v>
      </c>
      <c r="G5">
        <f t="shared" si="1"/>
        <v>1.7581199999999999</v>
      </c>
      <c r="H5">
        <f t="shared" si="2"/>
        <v>497.58113207547171</v>
      </c>
    </row>
    <row r="6" spans="1:9" x14ac:dyDescent="0.2">
      <c r="A6">
        <v>405</v>
      </c>
      <c r="B6" t="s">
        <v>108</v>
      </c>
      <c r="C6">
        <v>424</v>
      </c>
      <c r="D6">
        <v>5.1999999999999998E-2</v>
      </c>
      <c r="E6">
        <v>0.72199999999999998</v>
      </c>
      <c r="F6">
        <f t="shared" si="0"/>
        <v>0.58499999999999996</v>
      </c>
      <c r="G6">
        <f t="shared" si="1"/>
        <v>1.3993199999999999</v>
      </c>
      <c r="H6">
        <f t="shared" si="2"/>
        <v>403.65</v>
      </c>
    </row>
    <row r="7" spans="1:9" x14ac:dyDescent="0.2">
      <c r="A7">
        <v>406</v>
      </c>
      <c r="B7" t="s">
        <v>108</v>
      </c>
      <c r="C7">
        <v>432</v>
      </c>
      <c r="D7">
        <v>5.2999999999999999E-2</v>
      </c>
      <c r="E7">
        <v>0.81599999999999995</v>
      </c>
      <c r="F7">
        <f t="shared" si="0"/>
        <v>0.67899999999999994</v>
      </c>
      <c r="G7">
        <f t="shared" si="1"/>
        <v>1.6241679999999998</v>
      </c>
      <c r="H7">
        <f t="shared" si="2"/>
        <v>459.6701886792452</v>
      </c>
    </row>
    <row r="8" spans="1:9" x14ac:dyDescent="0.2">
      <c r="A8">
        <v>407</v>
      </c>
      <c r="B8" t="s">
        <v>108</v>
      </c>
      <c r="C8">
        <v>518</v>
      </c>
      <c r="D8">
        <v>5.1999999999999998E-2</v>
      </c>
      <c r="E8">
        <v>0.76800000000000002</v>
      </c>
      <c r="F8">
        <f t="shared" si="0"/>
        <v>0.63100000000000001</v>
      </c>
      <c r="G8">
        <f t="shared" si="1"/>
        <v>1.509352</v>
      </c>
      <c r="H8">
        <f t="shared" si="2"/>
        <v>435.39000000000004</v>
      </c>
    </row>
    <row r="9" spans="1:9" x14ac:dyDescent="0.2">
      <c r="A9">
        <v>408</v>
      </c>
      <c r="B9" t="s">
        <v>108</v>
      </c>
      <c r="C9">
        <v>419</v>
      </c>
      <c r="D9">
        <v>5.0999999999999997E-2</v>
      </c>
      <c r="E9">
        <v>0.75600000000000001</v>
      </c>
      <c r="F9">
        <f t="shared" si="0"/>
        <v>0.61899999999999999</v>
      </c>
      <c r="G9">
        <f t="shared" si="1"/>
        <v>1.480648</v>
      </c>
      <c r="H9">
        <f t="shared" si="2"/>
        <v>435.48470588235301</v>
      </c>
    </row>
    <row r="10" spans="1:9" x14ac:dyDescent="0.2">
      <c r="A10">
        <v>409</v>
      </c>
      <c r="B10" t="s">
        <v>108</v>
      </c>
      <c r="C10">
        <v>441</v>
      </c>
      <c r="D10">
        <v>5.2999999999999999E-2</v>
      </c>
      <c r="E10">
        <v>0.90300000000000002</v>
      </c>
      <c r="F10">
        <f t="shared" si="0"/>
        <v>0.76600000000000001</v>
      </c>
      <c r="G10">
        <f t="shared" si="1"/>
        <v>1.8322719999999999</v>
      </c>
      <c r="H10">
        <f t="shared" si="2"/>
        <v>518.56754716981129</v>
      </c>
    </row>
    <row r="11" spans="1:9" x14ac:dyDescent="0.2">
      <c r="A11">
        <v>410</v>
      </c>
      <c r="B11" t="s">
        <v>108</v>
      </c>
      <c r="C11">
        <v>473</v>
      </c>
      <c r="D11">
        <v>5.0999999999999997E-2</v>
      </c>
      <c r="E11">
        <v>0.82299999999999995</v>
      </c>
      <c r="F11">
        <f t="shared" si="0"/>
        <v>0.68599999999999994</v>
      </c>
      <c r="G11">
        <f t="shared" si="1"/>
        <v>1.6409119999999997</v>
      </c>
      <c r="H11">
        <f t="shared" si="2"/>
        <v>482.62117647058818</v>
      </c>
    </row>
    <row r="12" spans="1:9" x14ac:dyDescent="0.2">
      <c r="A12">
        <v>411</v>
      </c>
      <c r="B12" t="s">
        <v>108</v>
      </c>
      <c r="C12">
        <v>417</v>
      </c>
      <c r="D12">
        <v>5.1999999999999998E-2</v>
      </c>
      <c r="E12">
        <v>0.91700000000000004</v>
      </c>
      <c r="F12">
        <f t="shared" si="0"/>
        <v>0.78</v>
      </c>
      <c r="G12">
        <f t="shared" si="1"/>
        <v>1.8657600000000001</v>
      </c>
      <c r="H12">
        <f t="shared" si="2"/>
        <v>538.20000000000005</v>
      </c>
    </row>
    <row r="13" spans="1:9" x14ac:dyDescent="0.2">
      <c r="A13">
        <v>412</v>
      </c>
      <c r="B13" t="s">
        <v>108</v>
      </c>
      <c r="C13">
        <v>486</v>
      </c>
      <c r="D13">
        <v>5.0999999999999997E-2</v>
      </c>
      <c r="E13">
        <v>0.91700000000000004</v>
      </c>
      <c r="F13">
        <f t="shared" si="0"/>
        <v>0.78</v>
      </c>
      <c r="G13">
        <f t="shared" si="1"/>
        <v>1.8657600000000001</v>
      </c>
      <c r="H13">
        <f t="shared" si="2"/>
        <v>548.75294117647059</v>
      </c>
    </row>
    <row r="14" spans="1:9" x14ac:dyDescent="0.2">
      <c r="A14">
        <v>413</v>
      </c>
      <c r="B14" t="s">
        <v>108</v>
      </c>
      <c r="C14">
        <v>532</v>
      </c>
      <c r="D14">
        <v>5.2999999999999999E-2</v>
      </c>
      <c r="E14">
        <v>0.76</v>
      </c>
      <c r="F14">
        <f t="shared" si="0"/>
        <v>0.623</v>
      </c>
      <c r="G14">
        <f t="shared" si="1"/>
        <v>1.490216</v>
      </c>
      <c r="H14">
        <f t="shared" si="2"/>
        <v>421.75924528301886</v>
      </c>
    </row>
    <row r="15" spans="1:9" x14ac:dyDescent="0.2">
      <c r="A15">
        <v>414</v>
      </c>
      <c r="B15" t="s">
        <v>108</v>
      </c>
      <c r="C15">
        <v>406</v>
      </c>
      <c r="D15">
        <v>5.0999999999999997E-2</v>
      </c>
      <c r="E15">
        <v>0.69699999999999995</v>
      </c>
      <c r="F15">
        <f t="shared" si="0"/>
        <v>0.55999999999999994</v>
      </c>
      <c r="G15">
        <f t="shared" si="1"/>
        <v>1.3395199999999998</v>
      </c>
      <c r="H15">
        <f t="shared" si="2"/>
        <v>393.97647058823526</v>
      </c>
    </row>
    <row r="16" spans="1:9" x14ac:dyDescent="0.2">
      <c r="A16">
        <v>415</v>
      </c>
      <c r="B16" t="s">
        <v>108</v>
      </c>
      <c r="C16">
        <v>514</v>
      </c>
      <c r="D16">
        <v>5.2999999999999999E-2</v>
      </c>
      <c r="E16">
        <v>0.80600000000000005</v>
      </c>
      <c r="F16">
        <f t="shared" si="0"/>
        <v>0.66900000000000004</v>
      </c>
      <c r="G16">
        <f t="shared" si="1"/>
        <v>1.6002480000000001</v>
      </c>
      <c r="H16">
        <f t="shared" si="2"/>
        <v>452.90037735849063</v>
      </c>
    </row>
    <row r="17" spans="1:8" x14ac:dyDescent="0.2">
      <c r="A17">
        <v>416</v>
      </c>
      <c r="B17" t="s">
        <v>108</v>
      </c>
      <c r="C17">
        <v>543</v>
      </c>
      <c r="D17">
        <v>5.2999999999999999E-2</v>
      </c>
      <c r="E17">
        <v>0.92200000000000004</v>
      </c>
      <c r="F17">
        <f t="shared" si="0"/>
        <v>0.78500000000000003</v>
      </c>
      <c r="G17">
        <f t="shared" si="1"/>
        <v>1.8777200000000001</v>
      </c>
      <c r="H17">
        <f t="shared" si="2"/>
        <v>531.43018867924536</v>
      </c>
    </row>
    <row r="18" spans="1:8" x14ac:dyDescent="0.2">
      <c r="A18">
        <v>417</v>
      </c>
      <c r="B18" t="s">
        <v>109</v>
      </c>
      <c r="C18">
        <v>424</v>
      </c>
      <c r="D18">
        <v>5.2999999999999999E-2</v>
      </c>
      <c r="E18">
        <v>0.66</v>
      </c>
      <c r="F18">
        <f t="shared" si="0"/>
        <v>0.52300000000000002</v>
      </c>
      <c r="G18">
        <f t="shared" si="1"/>
        <v>1.2510159999999999</v>
      </c>
      <c r="H18">
        <f t="shared" si="2"/>
        <v>354.06113207547168</v>
      </c>
    </row>
    <row r="19" spans="1:8" x14ac:dyDescent="0.2">
      <c r="A19">
        <v>418</v>
      </c>
      <c r="B19" t="s">
        <v>109</v>
      </c>
      <c r="C19">
        <v>482</v>
      </c>
      <c r="D19">
        <v>5.1999999999999998E-2</v>
      </c>
      <c r="E19">
        <v>1.038</v>
      </c>
      <c r="F19">
        <f t="shared" si="0"/>
        <v>0.90100000000000002</v>
      </c>
      <c r="G19">
        <f t="shared" si="1"/>
        <v>2.155192</v>
      </c>
      <c r="H19">
        <f t="shared" si="2"/>
        <v>621.69000000000005</v>
      </c>
    </row>
    <row r="20" spans="1:8" x14ac:dyDescent="0.2">
      <c r="A20">
        <v>419</v>
      </c>
      <c r="B20" t="s">
        <v>109</v>
      </c>
      <c r="C20">
        <v>469</v>
      </c>
      <c r="D20">
        <v>5.3999999999999999E-2</v>
      </c>
      <c r="E20">
        <v>0.87</v>
      </c>
      <c r="F20">
        <f t="shared" si="0"/>
        <v>0.73299999999999998</v>
      </c>
      <c r="G20">
        <f t="shared" si="1"/>
        <v>1.7533359999999998</v>
      </c>
      <c r="H20">
        <f t="shared" si="2"/>
        <v>487.03777777777771</v>
      </c>
    </row>
    <row r="21" spans="1:8" x14ac:dyDescent="0.2">
      <c r="A21">
        <v>420</v>
      </c>
      <c r="B21" t="s">
        <v>109</v>
      </c>
      <c r="C21">
        <v>512</v>
      </c>
      <c r="D21">
        <v>5.6000000000000001E-2</v>
      </c>
      <c r="E21">
        <v>0.89300000000000002</v>
      </c>
      <c r="F21">
        <f t="shared" si="0"/>
        <v>0.75600000000000001</v>
      </c>
      <c r="G21">
        <f t="shared" si="1"/>
        <v>1.808352</v>
      </c>
      <c r="H21">
        <f t="shared" si="2"/>
        <v>484.38</v>
      </c>
    </row>
    <row r="22" spans="1:8" x14ac:dyDescent="0.2">
      <c r="A22">
        <v>421</v>
      </c>
      <c r="B22" t="s">
        <v>109</v>
      </c>
      <c r="C22">
        <v>503</v>
      </c>
      <c r="D22">
        <v>5.2999999999999999E-2</v>
      </c>
      <c r="E22">
        <v>0.65800000000000003</v>
      </c>
      <c r="F22">
        <f t="shared" si="0"/>
        <v>0.52100000000000002</v>
      </c>
      <c r="G22">
        <f t="shared" si="1"/>
        <v>1.246232</v>
      </c>
      <c r="H22">
        <f t="shared" si="2"/>
        <v>352.7071698113208</v>
      </c>
    </row>
    <row r="23" spans="1:8" x14ac:dyDescent="0.2">
      <c r="A23">
        <v>422</v>
      </c>
      <c r="B23" t="s">
        <v>109</v>
      </c>
      <c r="C23">
        <v>432</v>
      </c>
      <c r="D23">
        <v>5.3999999999999999E-2</v>
      </c>
      <c r="E23">
        <v>0.68100000000000005</v>
      </c>
      <c r="F23">
        <f t="shared" si="0"/>
        <v>0.54400000000000004</v>
      </c>
      <c r="G23">
        <f t="shared" si="1"/>
        <v>1.301248</v>
      </c>
      <c r="H23">
        <f t="shared" si="2"/>
        <v>361.45777777777778</v>
      </c>
    </row>
    <row r="24" spans="1:8" x14ac:dyDescent="0.2">
      <c r="A24">
        <v>423</v>
      </c>
      <c r="B24" t="s">
        <v>109</v>
      </c>
      <c r="C24">
        <v>518</v>
      </c>
      <c r="D24">
        <v>0.05</v>
      </c>
      <c r="E24">
        <v>0.63400000000000001</v>
      </c>
      <c r="F24">
        <f t="shared" si="0"/>
        <v>0.497</v>
      </c>
      <c r="G24">
        <f t="shared" si="1"/>
        <v>1.1888239999999999</v>
      </c>
      <c r="H24">
        <f t="shared" si="2"/>
        <v>356.64719999999994</v>
      </c>
    </row>
    <row r="25" spans="1:8" x14ac:dyDescent="0.2">
      <c r="A25">
        <v>424</v>
      </c>
      <c r="B25" t="s">
        <v>109</v>
      </c>
      <c r="C25">
        <v>441</v>
      </c>
      <c r="D25">
        <v>5.2999999999999999E-2</v>
      </c>
      <c r="E25">
        <v>0.73399999999999999</v>
      </c>
      <c r="F25">
        <f t="shared" si="0"/>
        <v>0.59699999999999998</v>
      </c>
      <c r="G25">
        <f t="shared" si="1"/>
        <v>1.428024</v>
      </c>
      <c r="H25">
        <f t="shared" si="2"/>
        <v>404.15773584905656</v>
      </c>
    </row>
    <row r="26" spans="1:8" x14ac:dyDescent="0.2">
      <c r="A26">
        <v>425</v>
      </c>
      <c r="B26" t="s">
        <v>109</v>
      </c>
      <c r="C26">
        <v>473</v>
      </c>
      <c r="D26">
        <v>5.0999999999999997E-2</v>
      </c>
      <c r="E26">
        <v>0.69199999999999995</v>
      </c>
      <c r="F26">
        <f t="shared" si="0"/>
        <v>0.55499999999999994</v>
      </c>
      <c r="G26">
        <f t="shared" si="1"/>
        <v>1.3275599999999999</v>
      </c>
      <c r="H26">
        <f t="shared" si="2"/>
        <v>390.4588235294118</v>
      </c>
    </row>
    <row r="27" spans="1:8" x14ac:dyDescent="0.2">
      <c r="A27">
        <v>426</v>
      </c>
      <c r="B27" t="s">
        <v>109</v>
      </c>
      <c r="C27">
        <v>419</v>
      </c>
      <c r="D27">
        <v>5.1999999999999998E-2</v>
      </c>
      <c r="E27">
        <v>0.73399999999999999</v>
      </c>
      <c r="F27">
        <f t="shared" si="0"/>
        <v>0.59699999999999998</v>
      </c>
      <c r="G27">
        <f t="shared" si="1"/>
        <v>1.428024</v>
      </c>
      <c r="H27">
        <f t="shared" si="2"/>
        <v>411.93</v>
      </c>
    </row>
    <row r="28" spans="1:8" x14ac:dyDescent="0.2">
      <c r="A28">
        <v>427</v>
      </c>
      <c r="B28" t="s">
        <v>109</v>
      </c>
      <c r="C28">
        <v>417</v>
      </c>
      <c r="D28">
        <v>5.2999999999999999E-2</v>
      </c>
      <c r="E28">
        <v>0.73</v>
      </c>
      <c r="F28">
        <f t="shared" si="0"/>
        <v>0.59299999999999997</v>
      </c>
      <c r="G28">
        <f t="shared" si="1"/>
        <v>1.4184559999999999</v>
      </c>
      <c r="H28">
        <f t="shared" si="2"/>
        <v>401.44981132075475</v>
      </c>
    </row>
    <row r="29" spans="1:8" x14ac:dyDescent="0.2">
      <c r="A29">
        <v>428</v>
      </c>
      <c r="B29" t="s">
        <v>109</v>
      </c>
      <c r="C29">
        <v>486</v>
      </c>
      <c r="D29">
        <v>0.05</v>
      </c>
      <c r="E29">
        <v>0.755</v>
      </c>
      <c r="F29">
        <f t="shared" si="0"/>
        <v>0.61799999999999999</v>
      </c>
      <c r="G29">
        <f t="shared" si="1"/>
        <v>1.478256</v>
      </c>
      <c r="H29">
        <f t="shared" si="2"/>
        <v>443.47679999999997</v>
      </c>
    </row>
    <row r="30" spans="1:8" x14ac:dyDescent="0.2">
      <c r="A30">
        <v>429</v>
      </c>
      <c r="B30" t="s">
        <v>109</v>
      </c>
      <c r="C30">
        <v>532</v>
      </c>
      <c r="D30">
        <v>5.0999999999999997E-2</v>
      </c>
      <c r="E30">
        <v>0.65500000000000003</v>
      </c>
      <c r="F30">
        <f t="shared" si="0"/>
        <v>0.51800000000000002</v>
      </c>
      <c r="G30">
        <f t="shared" si="1"/>
        <v>1.2390559999999999</v>
      </c>
      <c r="H30">
        <f t="shared" si="2"/>
        <v>364.4282352941176</v>
      </c>
    </row>
    <row r="31" spans="1:8" x14ac:dyDescent="0.2">
      <c r="A31">
        <v>430</v>
      </c>
      <c r="B31" t="s">
        <v>109</v>
      </c>
      <c r="C31">
        <v>406</v>
      </c>
      <c r="D31">
        <v>5.0999999999999997E-2</v>
      </c>
      <c r="E31">
        <v>0.63</v>
      </c>
      <c r="F31">
        <f t="shared" si="0"/>
        <v>0.49299999999999999</v>
      </c>
      <c r="G31">
        <f t="shared" si="1"/>
        <v>1.1792559999999999</v>
      </c>
      <c r="H31">
        <f t="shared" si="2"/>
        <v>346.84</v>
      </c>
    </row>
    <row r="32" spans="1:8" x14ac:dyDescent="0.2">
      <c r="A32">
        <v>431</v>
      </c>
      <c r="B32" t="s">
        <v>109</v>
      </c>
      <c r="C32">
        <v>514</v>
      </c>
      <c r="D32">
        <v>5.0999999999999997E-2</v>
      </c>
      <c r="E32">
        <v>0.622</v>
      </c>
      <c r="F32">
        <f t="shared" si="0"/>
        <v>0.48499999999999999</v>
      </c>
      <c r="G32">
        <f t="shared" si="1"/>
        <v>1.1601199999999998</v>
      </c>
      <c r="H32">
        <f t="shared" si="2"/>
        <v>341.21176470588233</v>
      </c>
    </row>
    <row r="33" spans="1:8" x14ac:dyDescent="0.2">
      <c r="A33">
        <v>432</v>
      </c>
      <c r="B33" t="s">
        <v>109</v>
      </c>
      <c r="C33">
        <v>543</v>
      </c>
      <c r="D33">
        <v>5.3999999999999999E-2</v>
      </c>
      <c r="E33">
        <v>0.82699999999999996</v>
      </c>
      <c r="F33">
        <f t="shared" si="0"/>
        <v>0.69</v>
      </c>
      <c r="G33">
        <f t="shared" si="1"/>
        <v>1.6504799999999997</v>
      </c>
      <c r="H33">
        <f t="shared" si="2"/>
        <v>458.46666666666664</v>
      </c>
    </row>
    <row r="34" spans="1:8" x14ac:dyDescent="0.2">
      <c r="A34" t="s">
        <v>105</v>
      </c>
      <c r="E34">
        <v>0.13700000000000001</v>
      </c>
      <c r="F34">
        <f t="shared" si="0"/>
        <v>0</v>
      </c>
    </row>
    <row r="35" spans="1:8" x14ac:dyDescent="0.2">
      <c r="A35" t="s">
        <v>106</v>
      </c>
      <c r="E35">
        <v>1.53</v>
      </c>
      <c r="F35">
        <f t="shared" si="0"/>
        <v>1.393</v>
      </c>
    </row>
    <row r="36" spans="1:8" x14ac:dyDescent="0.2">
      <c r="A36" t="s">
        <v>107</v>
      </c>
      <c r="E36">
        <v>2.5289999999999999</v>
      </c>
      <c r="F36">
        <f t="shared" si="0"/>
        <v>2.3919999999999999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2"/>
  <sheetViews>
    <sheetView workbookViewId="0">
      <selection activeCell="R8" sqref="R8:R9"/>
    </sheetView>
  </sheetViews>
  <sheetFormatPr baseColWidth="10" defaultColWidth="8.83203125" defaultRowHeight="15" x14ac:dyDescent="0.2"/>
  <cols>
    <col min="1" max="1" width="7.1640625" bestFit="1" customWidth="1"/>
    <col min="2" max="2" width="4.6640625" bestFit="1" customWidth="1"/>
    <col min="3" max="3" width="12" bestFit="1" customWidth="1"/>
    <col min="4" max="4" width="5.33203125" bestFit="1" customWidth="1"/>
    <col min="5" max="5" width="15" bestFit="1" customWidth="1"/>
    <col min="6" max="6" width="3.83203125" bestFit="1" customWidth="1"/>
    <col min="7" max="7" width="10.33203125" bestFit="1" customWidth="1"/>
    <col min="8" max="9" width="8.1640625" bestFit="1" customWidth="1"/>
    <col min="10" max="10" width="7.33203125" bestFit="1" customWidth="1"/>
    <col min="11" max="11" width="6.33203125" bestFit="1" customWidth="1"/>
    <col min="12" max="12" width="6.1640625" bestFit="1" customWidth="1"/>
    <col min="13" max="13" width="10.33203125" bestFit="1" customWidth="1"/>
    <col min="14" max="14" width="7.33203125" bestFit="1" customWidth="1"/>
    <col min="15" max="15" width="8.6640625" bestFit="1" customWidth="1"/>
    <col min="16" max="16" width="9.33203125" bestFit="1" customWidth="1"/>
    <col min="17" max="17" width="6.1640625" bestFit="1" customWidth="1"/>
    <col min="18" max="18" width="9.33203125" bestFit="1" customWidth="1"/>
    <col min="19" max="19" width="13.1640625" bestFit="1" customWidth="1"/>
  </cols>
  <sheetData>
    <row r="1" spans="1:19" ht="14" customHeight="1" x14ac:dyDescent="0.2">
      <c r="A1" s="55" t="s">
        <v>29</v>
      </c>
      <c r="B1" s="55" t="s">
        <v>81</v>
      </c>
      <c r="C1" s="55" t="s">
        <v>153</v>
      </c>
      <c r="D1" s="55" t="s">
        <v>148</v>
      </c>
      <c r="E1" s="55" t="s">
        <v>86</v>
      </c>
      <c r="F1" s="55" t="s">
        <v>120</v>
      </c>
      <c r="G1" s="61" t="s">
        <v>129</v>
      </c>
      <c r="H1" s="61" t="s">
        <v>49</v>
      </c>
      <c r="I1" s="61" t="s">
        <v>135</v>
      </c>
      <c r="J1" s="61" t="s">
        <v>136</v>
      </c>
      <c r="K1" s="61" t="s">
        <v>137</v>
      </c>
      <c r="L1" s="61" t="s">
        <v>138</v>
      </c>
      <c r="M1" s="61" t="s">
        <v>139</v>
      </c>
      <c r="N1" s="61" t="s">
        <v>140</v>
      </c>
      <c r="O1" s="61" t="s">
        <v>151</v>
      </c>
      <c r="P1" s="63" t="s">
        <v>142</v>
      </c>
      <c r="Q1" s="63" t="s">
        <v>141</v>
      </c>
      <c r="R1" s="63" t="s">
        <v>83</v>
      </c>
      <c r="S1" s="67" t="s">
        <v>152</v>
      </c>
    </row>
    <row r="2" spans="1:19" ht="14" customHeight="1" x14ac:dyDescent="0.2">
      <c r="A2" s="55">
        <v>401</v>
      </c>
      <c r="B2" s="55">
        <v>15</v>
      </c>
      <c r="C2" s="55" t="s">
        <v>14</v>
      </c>
      <c r="D2" s="55">
        <v>1</v>
      </c>
      <c r="E2" s="55" t="s">
        <v>87</v>
      </c>
      <c r="F2" s="55">
        <v>1</v>
      </c>
      <c r="G2" s="55">
        <v>1</v>
      </c>
      <c r="H2" s="55">
        <v>1.34</v>
      </c>
      <c r="I2" s="55">
        <v>2.2999999999999998</v>
      </c>
      <c r="J2" s="55">
        <v>0.57999999999999996</v>
      </c>
      <c r="K2" s="55">
        <v>6.0000000000000001E-3</v>
      </c>
      <c r="L2" s="61">
        <v>7.2999999999999995E-2</v>
      </c>
      <c r="M2" s="55">
        <v>1.8600000000000001E-3</v>
      </c>
      <c r="N2" s="66">
        <v>1.251E-2</v>
      </c>
      <c r="O2" s="66">
        <f>M2+N2</f>
        <v>1.4370000000000001E-2</v>
      </c>
      <c r="P2" s="65">
        <v>6.725806451612903</v>
      </c>
      <c r="Q2" s="65">
        <v>2.2999999999999998</v>
      </c>
      <c r="R2" s="65">
        <v>0.65</v>
      </c>
      <c r="S2" s="68">
        <f>Q2/R2</f>
        <v>3.5384615384615379</v>
      </c>
    </row>
    <row r="3" spans="1:19" ht="14" customHeight="1" x14ac:dyDescent="0.2">
      <c r="A3" s="55">
        <v>402</v>
      </c>
      <c r="B3" s="55">
        <v>15</v>
      </c>
      <c r="C3" s="55" t="s">
        <v>14</v>
      </c>
      <c r="D3" s="55">
        <v>2</v>
      </c>
      <c r="E3" s="55" t="s">
        <v>119</v>
      </c>
      <c r="F3" s="55">
        <v>1</v>
      </c>
      <c r="G3" s="55">
        <v>1.8</v>
      </c>
      <c r="H3" s="55">
        <v>1.53</v>
      </c>
      <c r="I3" s="55">
        <v>6.1</v>
      </c>
      <c r="J3" s="55">
        <v>0.48</v>
      </c>
      <c r="K3" s="55">
        <v>0.02</v>
      </c>
      <c r="L3" s="61">
        <v>8.3000000000000004E-2</v>
      </c>
      <c r="M3" s="55">
        <v>1.8400000000000001E-3</v>
      </c>
      <c r="N3" s="66">
        <v>8.2699999999999996E-3</v>
      </c>
      <c r="O3" s="66">
        <f t="shared" ref="O3:O66" si="0">M3+N3</f>
        <v>1.0109999999999999E-2</v>
      </c>
      <c r="P3" s="65">
        <v>4.4945652173913038</v>
      </c>
      <c r="Q3" s="65">
        <v>1.9</v>
      </c>
      <c r="R3" s="65">
        <v>0.7</v>
      </c>
      <c r="S3" s="68">
        <f t="shared" ref="S3:S30" si="1">Q3/R3</f>
        <v>2.7142857142857144</v>
      </c>
    </row>
    <row r="4" spans="1:19" ht="14" customHeight="1" x14ac:dyDescent="0.2">
      <c r="A4" s="55">
        <v>413</v>
      </c>
      <c r="B4" s="55">
        <v>15</v>
      </c>
      <c r="C4" s="55" t="s">
        <v>14</v>
      </c>
      <c r="D4" s="55">
        <v>2</v>
      </c>
      <c r="E4" s="55" t="s">
        <v>119</v>
      </c>
      <c r="F4" s="55">
        <v>2</v>
      </c>
      <c r="G4" s="55">
        <v>1</v>
      </c>
      <c r="H4" s="55">
        <v>0.39</v>
      </c>
      <c r="I4" s="55">
        <v>3</v>
      </c>
      <c r="J4" s="55">
        <v>0.22</v>
      </c>
      <c r="K4" s="55">
        <v>1E-3</v>
      </c>
      <c r="L4" s="61">
        <v>2.1999999999999999E-2</v>
      </c>
      <c r="M4" s="55">
        <v>8.0000000000000004E-4</v>
      </c>
      <c r="N4" s="66">
        <v>3.0100000000000001E-3</v>
      </c>
      <c r="O4" s="66">
        <f t="shared" si="0"/>
        <v>3.81E-3</v>
      </c>
      <c r="P4" s="65">
        <v>3.7624999999999997</v>
      </c>
      <c r="Q4" s="65">
        <v>0.95</v>
      </c>
      <c r="R4" s="65">
        <v>0.44500000000000001</v>
      </c>
      <c r="S4" s="68">
        <f t="shared" si="1"/>
        <v>2.1348314606741572</v>
      </c>
    </row>
    <row r="5" spans="1:19" ht="14" customHeight="1" x14ac:dyDescent="0.2">
      <c r="A5" s="55">
        <v>416</v>
      </c>
      <c r="B5" s="55">
        <v>15</v>
      </c>
      <c r="C5" s="55" t="s">
        <v>14</v>
      </c>
      <c r="D5" s="61">
        <v>1</v>
      </c>
      <c r="E5" s="55" t="s">
        <v>87</v>
      </c>
      <c r="F5" s="55">
        <v>2</v>
      </c>
      <c r="G5" s="55">
        <v>1.1000000000000001</v>
      </c>
      <c r="H5" s="55">
        <v>1.97</v>
      </c>
      <c r="I5" s="55">
        <v>5.7</v>
      </c>
      <c r="J5" s="55">
        <v>0.61</v>
      </c>
      <c r="K5" s="55">
        <v>1.2E-2</v>
      </c>
      <c r="L5" s="61">
        <v>9.6000000000000002E-2</v>
      </c>
      <c r="M5" s="55">
        <v>1.6999999999999999E-3</v>
      </c>
      <c r="N5" s="66">
        <v>7.6800000000000002E-3</v>
      </c>
      <c r="O5" s="66">
        <f t="shared" si="0"/>
        <v>9.3799999999999994E-3</v>
      </c>
      <c r="P5" s="65">
        <v>4.5176470588235293</v>
      </c>
      <c r="Q5" s="65">
        <v>2.2000000000000002</v>
      </c>
      <c r="R5" s="65">
        <v>0.54500000000000004</v>
      </c>
      <c r="S5" s="68">
        <f t="shared" si="1"/>
        <v>4.0366972477064218</v>
      </c>
    </row>
    <row r="6" spans="1:19" ht="14" customHeight="1" x14ac:dyDescent="0.2">
      <c r="A6" s="55">
        <v>425</v>
      </c>
      <c r="B6" s="55">
        <v>15</v>
      </c>
      <c r="C6" s="55" t="s">
        <v>14</v>
      </c>
      <c r="D6" s="61">
        <v>2</v>
      </c>
      <c r="E6" s="55" t="s">
        <v>119</v>
      </c>
      <c r="F6" s="55">
        <v>3</v>
      </c>
      <c r="G6" s="55">
        <v>1</v>
      </c>
      <c r="H6" s="55">
        <v>0.41</v>
      </c>
      <c r="I6" s="55">
        <v>3</v>
      </c>
      <c r="J6" s="55">
        <v>0.38</v>
      </c>
      <c r="K6" s="55">
        <v>6.0000000000000001E-3</v>
      </c>
      <c r="L6" s="61">
        <v>1.7000000000000001E-2</v>
      </c>
      <c r="M6" s="55">
        <v>1.25E-3</v>
      </c>
      <c r="N6" s="66">
        <v>3.2299999999999998E-3</v>
      </c>
      <c r="O6" s="66">
        <f t="shared" si="0"/>
        <v>4.4799999999999996E-3</v>
      </c>
      <c r="P6" s="65">
        <v>2.5839999999999996</v>
      </c>
      <c r="Q6" s="65">
        <v>0.85</v>
      </c>
      <c r="R6" s="65">
        <v>0.35</v>
      </c>
      <c r="S6" s="68">
        <f t="shared" si="1"/>
        <v>2.4285714285714288</v>
      </c>
    </row>
    <row r="7" spans="1:19" ht="14" customHeight="1" x14ac:dyDescent="0.2">
      <c r="A7" s="55">
        <v>428</v>
      </c>
      <c r="B7" s="55">
        <v>15</v>
      </c>
      <c r="C7" s="55" t="s">
        <v>14</v>
      </c>
      <c r="D7" s="61">
        <v>1</v>
      </c>
      <c r="E7" s="55" t="s">
        <v>87</v>
      </c>
      <c r="F7" s="55">
        <v>3</v>
      </c>
      <c r="G7" s="55">
        <v>1</v>
      </c>
      <c r="H7" s="55">
        <v>2.56</v>
      </c>
      <c r="I7" s="55">
        <v>5.7</v>
      </c>
      <c r="J7" s="55">
        <v>0.83</v>
      </c>
      <c r="K7" s="55">
        <v>1.7000000000000001E-2</v>
      </c>
      <c r="L7" s="61">
        <v>0.13800000000000001</v>
      </c>
      <c r="M7" s="55">
        <v>1.89E-3</v>
      </c>
      <c r="N7" s="66">
        <v>1.0959999999999999E-2</v>
      </c>
      <c r="O7" s="66">
        <f t="shared" si="0"/>
        <v>1.2849999999999999E-2</v>
      </c>
      <c r="P7" s="65">
        <v>5.7989417989417991</v>
      </c>
      <c r="Q7" s="65">
        <v>2.7</v>
      </c>
      <c r="R7" s="65">
        <v>0.67</v>
      </c>
      <c r="S7" s="68">
        <f t="shared" si="1"/>
        <v>4.0298507462686564</v>
      </c>
    </row>
    <row r="8" spans="1:19" ht="14" customHeight="1" x14ac:dyDescent="0.2">
      <c r="A8" s="55">
        <v>434</v>
      </c>
      <c r="B8" s="55">
        <v>15</v>
      </c>
      <c r="C8" s="55" t="s">
        <v>14</v>
      </c>
      <c r="D8" s="61">
        <v>1</v>
      </c>
      <c r="E8" s="55" t="s">
        <v>87</v>
      </c>
      <c r="F8" s="55">
        <v>4</v>
      </c>
      <c r="G8" s="55">
        <v>1.5</v>
      </c>
      <c r="H8" s="55">
        <v>2.0699999999999998</v>
      </c>
      <c r="I8" s="55">
        <v>3.9</v>
      </c>
      <c r="J8" s="55">
        <v>0.87</v>
      </c>
      <c r="K8" s="55">
        <v>1.4999999999999999E-2</v>
      </c>
      <c r="L8" s="61">
        <v>0.11600000000000001</v>
      </c>
      <c r="M8" s="55">
        <v>1.58E-3</v>
      </c>
      <c r="N8" s="66">
        <v>1.004E-2</v>
      </c>
      <c r="O8" s="66">
        <f t="shared" si="0"/>
        <v>1.162E-2</v>
      </c>
      <c r="P8" s="65">
        <v>6.3544303797468356</v>
      </c>
      <c r="Q8" s="65">
        <v>2.65</v>
      </c>
      <c r="R8" s="65">
        <v>0.64</v>
      </c>
      <c r="S8" s="68">
        <f t="shared" si="1"/>
        <v>4.140625</v>
      </c>
    </row>
    <row r="9" spans="1:19" ht="14" customHeight="1" x14ac:dyDescent="0.2">
      <c r="A9" s="55">
        <v>437</v>
      </c>
      <c r="B9" s="55">
        <v>15</v>
      </c>
      <c r="C9" s="55" t="s">
        <v>14</v>
      </c>
      <c r="D9" s="61">
        <v>2</v>
      </c>
      <c r="E9" s="55" t="s">
        <v>119</v>
      </c>
      <c r="F9" s="55">
        <v>4</v>
      </c>
      <c r="G9" s="55">
        <v>1.1000000000000001</v>
      </c>
      <c r="H9" s="55">
        <v>1.03</v>
      </c>
      <c r="I9" s="55">
        <v>4.5999999999999996</v>
      </c>
      <c r="J9" s="55">
        <v>0.44</v>
      </c>
      <c r="K9" s="55">
        <v>8.9999999999999993E-3</v>
      </c>
      <c r="L9" s="61">
        <v>5.2999999999999999E-2</v>
      </c>
      <c r="M9" s="55">
        <v>1.2199999999999999E-3</v>
      </c>
      <c r="N9" s="66">
        <v>5.96E-3</v>
      </c>
      <c r="O9" s="66">
        <f t="shared" si="0"/>
        <v>7.1799999999999998E-3</v>
      </c>
      <c r="P9" s="65">
        <v>4.8852459016393448</v>
      </c>
      <c r="Q9" s="65">
        <v>1.65</v>
      </c>
      <c r="R9" s="65">
        <v>0.53</v>
      </c>
      <c r="S9" s="68">
        <f t="shared" si="1"/>
        <v>3.1132075471698109</v>
      </c>
    </row>
    <row r="10" spans="1:19" ht="14" customHeight="1" x14ac:dyDescent="0.2">
      <c r="A10" s="55">
        <v>443</v>
      </c>
      <c r="B10" s="55">
        <v>15</v>
      </c>
      <c r="C10" s="55" t="s">
        <v>14</v>
      </c>
      <c r="D10" s="61">
        <v>1</v>
      </c>
      <c r="E10" s="55" t="s">
        <v>87</v>
      </c>
      <c r="F10" s="55">
        <v>5</v>
      </c>
      <c r="G10" s="55">
        <v>1</v>
      </c>
      <c r="H10" s="55">
        <v>1.17</v>
      </c>
      <c r="I10" s="55">
        <v>4.8</v>
      </c>
      <c r="J10" s="55">
        <v>0.4</v>
      </c>
      <c r="K10" s="55">
        <v>8.9999999999999993E-3</v>
      </c>
      <c r="L10" s="61">
        <v>5.0999999999999997E-2</v>
      </c>
      <c r="M10" s="55">
        <v>1.3799999999999999E-3</v>
      </c>
      <c r="N10" s="66">
        <v>5.1599999999999997E-3</v>
      </c>
      <c r="O10" s="66">
        <f t="shared" si="0"/>
        <v>6.5399999999999998E-3</v>
      </c>
      <c r="P10" s="65">
        <v>3.7391304347826084</v>
      </c>
      <c r="Q10" s="65">
        <v>1.7</v>
      </c>
      <c r="R10" s="65">
        <v>0.54</v>
      </c>
      <c r="S10" s="68">
        <f t="shared" si="1"/>
        <v>3.1481481481481479</v>
      </c>
    </row>
    <row r="11" spans="1:19" ht="14" customHeight="1" x14ac:dyDescent="0.2">
      <c r="A11" s="55">
        <v>454</v>
      </c>
      <c r="B11" s="55">
        <v>15</v>
      </c>
      <c r="C11" s="55" t="s">
        <v>14</v>
      </c>
      <c r="D11" s="61">
        <v>1</v>
      </c>
      <c r="E11" s="55" t="s">
        <v>87</v>
      </c>
      <c r="F11" s="55">
        <v>6</v>
      </c>
      <c r="G11" s="55">
        <v>1</v>
      </c>
      <c r="H11" s="55">
        <v>0.45</v>
      </c>
      <c r="I11" s="55">
        <v>3.3</v>
      </c>
      <c r="J11" s="55">
        <v>0.43</v>
      </c>
      <c r="K11" s="55">
        <v>6.0000000000000001E-3</v>
      </c>
      <c r="L11" s="61">
        <v>1.6E-2</v>
      </c>
      <c r="M11" s="55">
        <v>1.5299999999999999E-3</v>
      </c>
      <c r="N11" s="66">
        <v>3.48E-3</v>
      </c>
      <c r="O11" s="66">
        <f t="shared" si="0"/>
        <v>5.0099999999999997E-3</v>
      </c>
      <c r="P11" s="65">
        <v>2.274509803921569</v>
      </c>
      <c r="Q11" s="65">
        <v>1</v>
      </c>
      <c r="R11" s="65">
        <v>0.44500000000000001</v>
      </c>
      <c r="S11" s="68">
        <f t="shared" si="1"/>
        <v>2.2471910112359552</v>
      </c>
    </row>
    <row r="12" spans="1:19" ht="14" customHeight="1" x14ac:dyDescent="0.2">
      <c r="A12" s="55">
        <v>460</v>
      </c>
      <c r="B12" s="55">
        <v>15</v>
      </c>
      <c r="C12" s="55" t="s">
        <v>14</v>
      </c>
      <c r="D12" s="61">
        <v>2</v>
      </c>
      <c r="E12" s="55" t="s">
        <v>119</v>
      </c>
      <c r="F12" s="55">
        <v>6</v>
      </c>
      <c r="G12" s="55">
        <v>1</v>
      </c>
      <c r="H12" s="55">
        <v>0.39</v>
      </c>
      <c r="I12" s="55">
        <v>2.4</v>
      </c>
      <c r="J12" s="55">
        <v>0.53</v>
      </c>
      <c r="K12" s="55">
        <v>4.0000000000000001E-3</v>
      </c>
      <c r="L12" s="61">
        <v>1.2999999999999999E-2</v>
      </c>
      <c r="M12" s="55">
        <v>1.14E-3</v>
      </c>
      <c r="N12" s="66">
        <v>4.9199999999999999E-3</v>
      </c>
      <c r="O12" s="66">
        <f t="shared" si="0"/>
        <v>6.0599999999999994E-3</v>
      </c>
      <c r="P12" s="65">
        <v>4.3157894736842106</v>
      </c>
      <c r="Q12" s="65">
        <v>1.05</v>
      </c>
      <c r="R12" s="65">
        <v>0.45499999999999996</v>
      </c>
      <c r="S12" s="68">
        <f t="shared" si="1"/>
        <v>2.3076923076923079</v>
      </c>
    </row>
    <row r="13" spans="1:19" ht="14" customHeight="1" x14ac:dyDescent="0.2">
      <c r="A13" s="55">
        <v>461</v>
      </c>
      <c r="B13" s="55">
        <v>15</v>
      </c>
      <c r="C13" s="55" t="s">
        <v>14</v>
      </c>
      <c r="D13" s="61">
        <v>2</v>
      </c>
      <c r="E13" s="55" t="s">
        <v>119</v>
      </c>
      <c r="F13" s="55">
        <v>7</v>
      </c>
      <c r="G13" s="55">
        <v>1</v>
      </c>
      <c r="H13" s="55">
        <v>0.83</v>
      </c>
      <c r="I13" s="55">
        <v>4</v>
      </c>
      <c r="J13" s="55">
        <v>0.25</v>
      </c>
      <c r="K13" s="55">
        <v>3.0000000000000001E-3</v>
      </c>
      <c r="L13" s="61">
        <v>3.4000000000000002E-2</v>
      </c>
      <c r="M13" s="55">
        <v>8.0000000000000004E-4</v>
      </c>
      <c r="N13" s="66">
        <v>3.9199999999999999E-3</v>
      </c>
      <c r="O13" s="66">
        <f t="shared" si="0"/>
        <v>4.7200000000000002E-3</v>
      </c>
      <c r="P13" s="65">
        <v>4.8999999999999995</v>
      </c>
      <c r="Q13" s="65">
        <v>1.4</v>
      </c>
      <c r="R13" s="65">
        <v>0.4</v>
      </c>
      <c r="S13" s="68">
        <f t="shared" si="1"/>
        <v>3.4999999999999996</v>
      </c>
    </row>
    <row r="14" spans="1:19" ht="14" customHeight="1" x14ac:dyDescent="0.2">
      <c r="A14" s="55">
        <v>463</v>
      </c>
      <c r="B14" s="55">
        <v>15</v>
      </c>
      <c r="C14" s="55" t="s">
        <v>14</v>
      </c>
      <c r="D14" s="61">
        <v>1</v>
      </c>
      <c r="E14" s="55" t="s">
        <v>87</v>
      </c>
      <c r="F14" s="55">
        <v>7</v>
      </c>
      <c r="G14" s="55">
        <v>1.6</v>
      </c>
      <c r="H14" s="55">
        <v>1.59</v>
      </c>
      <c r="I14" s="55">
        <v>4.5999999999999996</v>
      </c>
      <c r="J14" s="55">
        <v>0.52</v>
      </c>
      <c r="K14" s="55">
        <v>1.9E-2</v>
      </c>
      <c r="L14" s="61">
        <v>0.109</v>
      </c>
      <c r="M14" s="55">
        <v>1.16E-3</v>
      </c>
      <c r="N14" s="66">
        <v>1.073E-2</v>
      </c>
      <c r="O14" s="66">
        <f t="shared" si="0"/>
        <v>1.189E-2</v>
      </c>
      <c r="P14" s="65">
        <v>9.25</v>
      </c>
      <c r="Q14" s="65">
        <v>2.7</v>
      </c>
      <c r="R14" s="65">
        <v>0.62</v>
      </c>
      <c r="S14" s="68">
        <f t="shared" si="1"/>
        <v>4.3548387096774199</v>
      </c>
    </row>
    <row r="15" spans="1:19" ht="14" customHeight="1" x14ac:dyDescent="0.2">
      <c r="A15" s="55">
        <v>472</v>
      </c>
      <c r="B15" s="55">
        <v>15</v>
      </c>
      <c r="C15" s="55" t="s">
        <v>14</v>
      </c>
      <c r="D15" s="61">
        <v>1</v>
      </c>
      <c r="E15" s="55" t="s">
        <v>87</v>
      </c>
      <c r="F15" s="55">
        <v>8</v>
      </c>
      <c r="G15" s="55">
        <v>1.1000000000000001</v>
      </c>
      <c r="H15" s="55">
        <v>1.52</v>
      </c>
      <c r="I15" s="55">
        <v>5.5</v>
      </c>
      <c r="J15" s="55">
        <v>0.72</v>
      </c>
      <c r="K15" s="55">
        <v>8.9999999999999993E-3</v>
      </c>
      <c r="L15" s="61">
        <v>7.0000000000000007E-2</v>
      </c>
      <c r="M15" s="55">
        <v>1.4499999999999999E-3</v>
      </c>
      <c r="N15" s="66">
        <v>6.0800000000000003E-3</v>
      </c>
      <c r="O15" s="66">
        <f t="shared" si="0"/>
        <v>7.5300000000000002E-3</v>
      </c>
      <c r="P15" s="65">
        <v>4.1931034482758625</v>
      </c>
      <c r="Q15" s="65">
        <v>1.95</v>
      </c>
      <c r="R15" s="65">
        <v>0.51500000000000001</v>
      </c>
      <c r="S15" s="68">
        <f t="shared" si="1"/>
        <v>3.7864077669902909</v>
      </c>
    </row>
    <row r="16" spans="1:19" ht="14" customHeight="1" x14ac:dyDescent="0.2">
      <c r="A16" s="55">
        <v>477</v>
      </c>
      <c r="B16" s="55">
        <v>15</v>
      </c>
      <c r="C16" s="55" t="s">
        <v>14</v>
      </c>
      <c r="D16" s="61">
        <v>2</v>
      </c>
      <c r="E16" s="55" t="s">
        <v>119</v>
      </c>
      <c r="F16" s="55">
        <v>8</v>
      </c>
      <c r="G16" s="55">
        <v>1.1000000000000001</v>
      </c>
      <c r="H16" s="55">
        <v>1.77</v>
      </c>
      <c r="I16" s="55">
        <v>7.4</v>
      </c>
      <c r="J16" s="55">
        <v>1.04</v>
      </c>
      <c r="K16" s="55">
        <v>0.02</v>
      </c>
      <c r="L16" s="61">
        <v>9.1999999999999998E-2</v>
      </c>
      <c r="M16" s="55">
        <v>1.5499999999999999E-3</v>
      </c>
      <c r="N16" s="66">
        <v>7.7999999999999996E-3</v>
      </c>
      <c r="O16" s="66">
        <f t="shared" si="0"/>
        <v>9.3499999999999989E-3</v>
      </c>
      <c r="P16" s="65">
        <v>5.032258064516129</v>
      </c>
      <c r="Q16" s="65">
        <v>2.15</v>
      </c>
      <c r="R16" s="65">
        <v>0.60000000000000009</v>
      </c>
      <c r="S16" s="68">
        <f t="shared" si="1"/>
        <v>3.5833333333333326</v>
      </c>
    </row>
    <row r="17" spans="1:19" ht="14" customHeight="1" x14ac:dyDescent="0.2">
      <c r="A17" s="55">
        <v>481</v>
      </c>
      <c r="B17" s="55">
        <v>15</v>
      </c>
      <c r="C17" s="55" t="s">
        <v>14</v>
      </c>
      <c r="D17" s="61">
        <v>2</v>
      </c>
      <c r="E17" s="55" t="s">
        <v>119</v>
      </c>
      <c r="F17" s="55">
        <v>9</v>
      </c>
      <c r="G17" s="55">
        <v>1.2</v>
      </c>
      <c r="H17" s="55">
        <v>1.57</v>
      </c>
      <c r="I17" s="55">
        <v>5.6</v>
      </c>
      <c r="J17" s="55">
        <v>0.53</v>
      </c>
      <c r="K17" s="55">
        <v>7.0000000000000001E-3</v>
      </c>
      <c r="L17" s="61">
        <v>8.3000000000000004E-2</v>
      </c>
      <c r="M17" s="55">
        <v>1.7899999999999999E-3</v>
      </c>
      <c r="N17" s="66">
        <v>8.4499999999999992E-3</v>
      </c>
      <c r="O17" s="66">
        <f t="shared" si="0"/>
        <v>1.0239999999999999E-2</v>
      </c>
      <c r="P17" s="65">
        <v>4.7206703910614527</v>
      </c>
      <c r="Q17" s="65">
        <v>1.95</v>
      </c>
      <c r="R17" s="65">
        <v>0.61499999999999999</v>
      </c>
      <c r="S17" s="68">
        <f t="shared" si="1"/>
        <v>3.1707317073170733</v>
      </c>
    </row>
    <row r="18" spans="1:19" ht="14" customHeight="1" x14ac:dyDescent="0.2">
      <c r="A18" s="55">
        <v>483</v>
      </c>
      <c r="B18" s="55">
        <v>15</v>
      </c>
      <c r="C18" s="55" t="s">
        <v>14</v>
      </c>
      <c r="D18" s="61">
        <v>1</v>
      </c>
      <c r="E18" s="55" t="s">
        <v>87</v>
      </c>
      <c r="F18" s="55">
        <v>9</v>
      </c>
      <c r="G18" s="55">
        <v>1.3</v>
      </c>
      <c r="H18" s="55">
        <v>1.67</v>
      </c>
      <c r="I18" s="55">
        <v>4.9000000000000004</v>
      </c>
      <c r="J18" s="55">
        <v>0.55000000000000004</v>
      </c>
      <c r="K18" s="55">
        <v>1.7000000000000001E-2</v>
      </c>
      <c r="L18" s="61">
        <v>0.129</v>
      </c>
      <c r="M18" s="55">
        <v>1.7799999999999999E-3</v>
      </c>
      <c r="N18" s="66">
        <v>1.252E-2</v>
      </c>
      <c r="O18" s="66">
        <f t="shared" si="0"/>
        <v>1.43E-2</v>
      </c>
      <c r="P18" s="65">
        <v>7.0337078651685401</v>
      </c>
      <c r="Q18" s="65">
        <v>2.7</v>
      </c>
      <c r="R18" s="65">
        <v>0.67999999999999994</v>
      </c>
      <c r="S18" s="68">
        <f t="shared" si="1"/>
        <v>3.9705882352941182</v>
      </c>
    </row>
    <row r="19" spans="1:19" ht="14" customHeight="1" x14ac:dyDescent="0.2">
      <c r="A19" s="55">
        <v>497</v>
      </c>
      <c r="B19" s="55">
        <v>15</v>
      </c>
      <c r="C19" s="55" t="s">
        <v>14</v>
      </c>
      <c r="D19" s="61">
        <v>2</v>
      </c>
      <c r="E19" s="55" t="s">
        <v>119</v>
      </c>
      <c r="F19" s="55">
        <v>10</v>
      </c>
      <c r="G19" s="55">
        <v>1.2</v>
      </c>
      <c r="H19" s="55">
        <v>2.14</v>
      </c>
      <c r="I19" s="55">
        <v>6.9</v>
      </c>
      <c r="J19" s="55">
        <v>0.47</v>
      </c>
      <c r="K19" s="55">
        <v>1.6E-2</v>
      </c>
      <c r="L19" s="61">
        <v>0.121</v>
      </c>
      <c r="M19" s="55">
        <v>1.4300000000000001E-3</v>
      </c>
      <c r="N19" s="66">
        <v>9.9900000000000006E-3</v>
      </c>
      <c r="O19" s="66">
        <f t="shared" si="0"/>
        <v>1.1420000000000001E-2</v>
      </c>
      <c r="P19" s="65">
        <v>6.9860139860139858</v>
      </c>
      <c r="Q19" s="65">
        <v>2</v>
      </c>
      <c r="R19" s="65">
        <v>0.66500000000000004</v>
      </c>
      <c r="S19" s="68">
        <f t="shared" si="1"/>
        <v>3.007518796992481</v>
      </c>
    </row>
    <row r="20" spans="1:19" ht="14" customHeight="1" x14ac:dyDescent="0.2">
      <c r="A20" s="55">
        <v>498</v>
      </c>
      <c r="B20" s="55">
        <v>15</v>
      </c>
      <c r="C20" s="55" t="s">
        <v>14</v>
      </c>
      <c r="D20" s="61">
        <v>1</v>
      </c>
      <c r="E20" s="55" t="s">
        <v>87</v>
      </c>
      <c r="F20" s="55">
        <v>10</v>
      </c>
      <c r="G20" s="55">
        <v>1.1000000000000001</v>
      </c>
      <c r="H20" s="55">
        <v>1.34</v>
      </c>
      <c r="I20" s="55">
        <v>7.2</v>
      </c>
      <c r="J20" s="55">
        <v>0.8</v>
      </c>
      <c r="K20" s="55">
        <v>1.4999999999999999E-2</v>
      </c>
      <c r="L20" s="61">
        <v>6.6000000000000003E-2</v>
      </c>
      <c r="M20" s="55">
        <v>1.82E-3</v>
      </c>
      <c r="N20" s="66">
        <v>1.013E-2</v>
      </c>
      <c r="O20" s="66">
        <f t="shared" si="0"/>
        <v>1.1950000000000001E-2</v>
      </c>
      <c r="P20" s="65">
        <v>5.5659340659340657</v>
      </c>
      <c r="Q20" s="65">
        <v>2.15</v>
      </c>
      <c r="R20" s="65">
        <v>0.64</v>
      </c>
      <c r="S20" s="68">
        <f t="shared" si="1"/>
        <v>3.359375</v>
      </c>
    </row>
    <row r="21" spans="1:19" ht="14" customHeight="1" x14ac:dyDescent="0.2">
      <c r="A21" s="55">
        <v>507</v>
      </c>
      <c r="B21" s="55">
        <v>15</v>
      </c>
      <c r="C21" s="55" t="s">
        <v>14</v>
      </c>
      <c r="D21" s="61">
        <v>1</v>
      </c>
      <c r="E21" s="55" t="s">
        <v>87</v>
      </c>
      <c r="F21" s="55">
        <v>11</v>
      </c>
      <c r="G21" s="55">
        <v>1.5</v>
      </c>
      <c r="H21" s="55">
        <v>2.92</v>
      </c>
      <c r="I21" s="55">
        <v>5.6</v>
      </c>
      <c r="J21" s="55">
        <v>0.84</v>
      </c>
      <c r="K21" s="55">
        <v>1.4E-2</v>
      </c>
      <c r="L21" s="61">
        <v>0.161</v>
      </c>
      <c r="M21" s="55">
        <v>1.82E-3</v>
      </c>
      <c r="N21" s="66">
        <v>1.4239999999999999E-2</v>
      </c>
      <c r="O21" s="66">
        <f t="shared" si="0"/>
        <v>1.6059999999999998E-2</v>
      </c>
      <c r="P21" s="65">
        <v>7.8241758241758239</v>
      </c>
      <c r="Q21" s="65">
        <v>2.7</v>
      </c>
      <c r="R21" s="65">
        <v>0.66500000000000004</v>
      </c>
      <c r="S21" s="68">
        <f t="shared" si="1"/>
        <v>4.0601503759398501</v>
      </c>
    </row>
    <row r="22" spans="1:19" ht="14" customHeight="1" x14ac:dyDescent="0.2">
      <c r="A22" s="55">
        <v>510</v>
      </c>
      <c r="B22" s="55">
        <v>15</v>
      </c>
      <c r="C22" s="55" t="s">
        <v>14</v>
      </c>
      <c r="D22" s="61">
        <v>2</v>
      </c>
      <c r="E22" s="55" t="s">
        <v>119</v>
      </c>
      <c r="F22" s="55">
        <v>11</v>
      </c>
      <c r="G22" s="55">
        <v>1</v>
      </c>
      <c r="H22" s="55">
        <v>0.55000000000000004</v>
      </c>
      <c r="I22" s="55">
        <v>4.5</v>
      </c>
      <c r="J22" s="55">
        <v>0.49</v>
      </c>
      <c r="K22" s="55">
        <v>8.0000000000000002E-3</v>
      </c>
      <c r="L22" s="61">
        <v>2.4E-2</v>
      </c>
      <c r="M22" s="55">
        <v>1.2800000000000001E-3</v>
      </c>
      <c r="N22" s="66">
        <v>3.29E-3</v>
      </c>
      <c r="O22" s="66">
        <f t="shared" si="0"/>
        <v>4.5700000000000003E-3</v>
      </c>
      <c r="P22" s="65">
        <v>2.5703124999999996</v>
      </c>
      <c r="Q22" s="65">
        <v>1</v>
      </c>
      <c r="R22" s="65">
        <v>0.48</v>
      </c>
      <c r="S22" s="68">
        <f t="shared" si="1"/>
        <v>2.0833333333333335</v>
      </c>
    </row>
    <row r="23" spans="1:19" ht="14" customHeight="1" x14ac:dyDescent="0.2">
      <c r="A23" s="55">
        <v>516</v>
      </c>
      <c r="B23" s="55">
        <v>15</v>
      </c>
      <c r="C23" s="55" t="s">
        <v>14</v>
      </c>
      <c r="D23" s="61">
        <v>1</v>
      </c>
      <c r="E23" s="55" t="s">
        <v>87</v>
      </c>
      <c r="F23" s="55">
        <v>12</v>
      </c>
      <c r="G23" s="55">
        <v>1.4</v>
      </c>
      <c r="H23" s="55">
        <v>1.53</v>
      </c>
      <c r="I23" s="55">
        <v>3</v>
      </c>
      <c r="J23" s="55">
        <v>0.59</v>
      </c>
      <c r="K23" s="55">
        <v>8.0000000000000002E-3</v>
      </c>
      <c r="L23" s="61">
        <v>0.112</v>
      </c>
      <c r="M23" s="55">
        <v>1E-3</v>
      </c>
      <c r="N23" s="66">
        <v>9.6100000000000005E-3</v>
      </c>
      <c r="O23" s="66">
        <f t="shared" si="0"/>
        <v>1.0610000000000001E-2</v>
      </c>
      <c r="P23" s="65">
        <v>9.61</v>
      </c>
      <c r="Q23" s="65">
        <v>1.7</v>
      </c>
      <c r="R23" s="65">
        <v>0.65500000000000003</v>
      </c>
      <c r="S23" s="68">
        <f t="shared" si="1"/>
        <v>2.5954198473282442</v>
      </c>
    </row>
    <row r="24" spans="1:19" ht="14" customHeight="1" x14ac:dyDescent="0.2">
      <c r="A24" s="55">
        <v>517</v>
      </c>
      <c r="B24" s="55">
        <v>15</v>
      </c>
      <c r="C24" s="55" t="s">
        <v>14</v>
      </c>
      <c r="D24" s="61">
        <v>2</v>
      </c>
      <c r="E24" s="55" t="s">
        <v>119</v>
      </c>
      <c r="F24" s="55">
        <v>12</v>
      </c>
      <c r="G24" s="55">
        <v>1</v>
      </c>
      <c r="H24" s="55">
        <v>1.06</v>
      </c>
      <c r="I24" s="55">
        <v>3.9</v>
      </c>
      <c r="J24" s="55">
        <v>0.66</v>
      </c>
      <c r="K24" s="55">
        <v>4.0000000000000001E-3</v>
      </c>
      <c r="L24" s="61">
        <v>0.05</v>
      </c>
      <c r="M24" s="55">
        <v>1.3500000000000001E-3</v>
      </c>
      <c r="N24" s="66">
        <v>6.43E-3</v>
      </c>
      <c r="O24" s="66">
        <f t="shared" si="0"/>
        <v>7.7800000000000005E-3</v>
      </c>
      <c r="P24" s="65">
        <v>4.7629629629629626</v>
      </c>
      <c r="Q24" s="65">
        <v>1.5</v>
      </c>
      <c r="R24" s="65">
        <v>0.495</v>
      </c>
      <c r="S24" s="68">
        <f t="shared" si="1"/>
        <v>3.0303030303030303</v>
      </c>
    </row>
    <row r="25" spans="1:19" ht="14" customHeight="1" x14ac:dyDescent="0.2">
      <c r="A25" s="55">
        <v>521</v>
      </c>
      <c r="B25" s="55">
        <v>15</v>
      </c>
      <c r="C25" s="55" t="s">
        <v>14</v>
      </c>
      <c r="D25" s="61">
        <v>2</v>
      </c>
      <c r="E25" s="55" t="s">
        <v>119</v>
      </c>
      <c r="F25" s="55">
        <v>13</v>
      </c>
      <c r="G25" s="55">
        <v>1.1000000000000001</v>
      </c>
      <c r="H25" s="55">
        <v>1.1499999999999999</v>
      </c>
      <c r="I25" s="55">
        <v>4.2</v>
      </c>
      <c r="J25" s="55">
        <v>0.41</v>
      </c>
      <c r="K25" s="55">
        <v>3.0000000000000001E-3</v>
      </c>
      <c r="L25" s="61">
        <v>5.1999999999999998E-2</v>
      </c>
      <c r="M25" s="55">
        <v>1.34E-3</v>
      </c>
      <c r="N25" s="66">
        <v>6.0299999999999998E-3</v>
      </c>
      <c r="O25" s="66">
        <f t="shared" si="0"/>
        <v>7.3699999999999998E-3</v>
      </c>
      <c r="P25" s="65">
        <v>4.5</v>
      </c>
      <c r="Q25" s="65">
        <v>1.65</v>
      </c>
      <c r="R25" s="65">
        <v>0.59000000000000008</v>
      </c>
      <c r="S25" s="68">
        <f t="shared" si="1"/>
        <v>2.7966101694915251</v>
      </c>
    </row>
    <row r="26" spans="1:19" ht="14" customHeight="1" x14ac:dyDescent="0.2">
      <c r="A26" s="55">
        <v>528</v>
      </c>
      <c r="B26" s="55">
        <v>15</v>
      </c>
      <c r="C26" s="55" t="s">
        <v>14</v>
      </c>
      <c r="D26" s="61">
        <v>1</v>
      </c>
      <c r="E26" s="55" t="s">
        <v>87</v>
      </c>
      <c r="F26" s="55">
        <v>13</v>
      </c>
      <c r="G26" s="55">
        <v>1.4</v>
      </c>
      <c r="H26" s="55">
        <v>2.6</v>
      </c>
      <c r="I26" s="55">
        <v>5.5</v>
      </c>
      <c r="J26" s="55">
        <v>0.87</v>
      </c>
      <c r="K26" s="55">
        <v>2.1000000000000001E-2</v>
      </c>
      <c r="L26" s="61">
        <v>0.15</v>
      </c>
      <c r="M26" s="55">
        <v>1.34E-3</v>
      </c>
      <c r="N26" s="66">
        <v>1.052E-2</v>
      </c>
      <c r="O26" s="66">
        <f t="shared" si="0"/>
        <v>1.1859999999999999E-2</v>
      </c>
      <c r="P26" s="65">
        <v>7.8507462686567164</v>
      </c>
      <c r="Q26" s="65">
        <v>2.4</v>
      </c>
      <c r="R26" s="65">
        <v>0.65999999999999992</v>
      </c>
      <c r="S26" s="68">
        <f t="shared" si="1"/>
        <v>3.6363636363636367</v>
      </c>
    </row>
    <row r="27" spans="1:19" ht="14" customHeight="1" x14ac:dyDescent="0.2">
      <c r="A27" s="55">
        <v>533</v>
      </c>
      <c r="B27" s="55">
        <v>15</v>
      </c>
      <c r="C27" s="55" t="s">
        <v>14</v>
      </c>
      <c r="D27" s="61">
        <v>1</v>
      </c>
      <c r="E27" s="55" t="s">
        <v>87</v>
      </c>
      <c r="F27" s="55">
        <v>14</v>
      </c>
      <c r="G27" s="55">
        <v>1.5</v>
      </c>
      <c r="H27" s="55">
        <v>2.99</v>
      </c>
      <c r="I27" s="55">
        <v>7.1</v>
      </c>
      <c r="J27" s="55">
        <v>0.76</v>
      </c>
      <c r="K27" s="55">
        <v>3.2000000000000001E-2</v>
      </c>
      <c r="L27" s="61">
        <v>0.17699999999999999</v>
      </c>
      <c r="M27" s="55">
        <v>1.9499999999999999E-3</v>
      </c>
      <c r="N27" s="66">
        <v>1.3769999999999999E-2</v>
      </c>
      <c r="O27" s="66">
        <f t="shared" si="0"/>
        <v>1.5719999999999998E-2</v>
      </c>
      <c r="P27" s="65">
        <v>7.0615384615384613</v>
      </c>
      <c r="Q27" s="65">
        <v>2.75</v>
      </c>
      <c r="R27" s="65">
        <v>0.67500000000000004</v>
      </c>
      <c r="S27" s="68">
        <f t="shared" si="1"/>
        <v>4.0740740740740735</v>
      </c>
    </row>
    <row r="28" spans="1:19" ht="14" customHeight="1" x14ac:dyDescent="0.2">
      <c r="A28" s="55">
        <v>535</v>
      </c>
      <c r="B28" s="55">
        <v>15</v>
      </c>
      <c r="C28" s="55" t="s">
        <v>14</v>
      </c>
      <c r="D28" s="61">
        <v>2</v>
      </c>
      <c r="E28" s="55" t="s">
        <v>119</v>
      </c>
      <c r="F28" s="55">
        <v>14</v>
      </c>
      <c r="G28" s="55">
        <v>1</v>
      </c>
      <c r="H28" s="55">
        <v>0.38</v>
      </c>
      <c r="I28" s="61">
        <v>4.7</v>
      </c>
      <c r="J28" s="55">
        <v>0.49</v>
      </c>
      <c r="K28" s="55">
        <v>3.0000000000000001E-3</v>
      </c>
      <c r="L28" s="61">
        <v>2.4E-2</v>
      </c>
      <c r="M28" s="55">
        <v>1.2099999999999999E-3</v>
      </c>
      <c r="N28" s="66">
        <v>3.3600000000000001E-3</v>
      </c>
      <c r="O28" s="66">
        <f t="shared" si="0"/>
        <v>4.5700000000000003E-3</v>
      </c>
      <c r="P28" s="65">
        <v>2.7768595041322315</v>
      </c>
      <c r="Q28" s="65">
        <v>1.3</v>
      </c>
      <c r="R28" s="65">
        <v>0.44500000000000001</v>
      </c>
      <c r="S28" s="68">
        <f t="shared" si="1"/>
        <v>2.9213483146067416</v>
      </c>
    </row>
    <row r="29" spans="1:19" ht="14" customHeight="1" x14ac:dyDescent="0.2">
      <c r="A29" s="55">
        <v>542</v>
      </c>
      <c r="B29" s="55">
        <v>15</v>
      </c>
      <c r="C29" s="55" t="s">
        <v>14</v>
      </c>
      <c r="D29" s="61">
        <v>2</v>
      </c>
      <c r="E29" s="55" t="s">
        <v>119</v>
      </c>
      <c r="F29" s="55">
        <v>15</v>
      </c>
      <c r="G29" s="55">
        <v>1</v>
      </c>
      <c r="H29" s="55">
        <v>0.61</v>
      </c>
      <c r="I29" s="55">
        <v>3.5</v>
      </c>
      <c r="J29" s="55">
        <v>0.61</v>
      </c>
      <c r="K29" s="55">
        <v>1.9E-2</v>
      </c>
      <c r="L29" s="61">
        <v>2.8000000000000001E-2</v>
      </c>
      <c r="M29" s="55">
        <v>2.1900000000000001E-3</v>
      </c>
      <c r="N29" s="66">
        <v>5.5300000000000002E-3</v>
      </c>
      <c r="O29" s="66">
        <f t="shared" si="0"/>
        <v>7.7200000000000003E-3</v>
      </c>
      <c r="P29" s="65">
        <v>2.5251141552511416</v>
      </c>
      <c r="Q29" s="65">
        <v>1.2</v>
      </c>
      <c r="R29" s="65">
        <v>0.47</v>
      </c>
      <c r="S29" s="68">
        <f t="shared" si="1"/>
        <v>2.5531914893617023</v>
      </c>
    </row>
    <row r="30" spans="1:19" ht="14" customHeight="1" x14ac:dyDescent="0.2">
      <c r="A30" s="55">
        <v>544</v>
      </c>
      <c r="B30" s="55">
        <v>15</v>
      </c>
      <c r="C30" s="55" t="s">
        <v>14</v>
      </c>
      <c r="D30" s="61">
        <v>1</v>
      </c>
      <c r="E30" s="55" t="s">
        <v>87</v>
      </c>
      <c r="F30" s="55">
        <v>15</v>
      </c>
      <c r="G30" s="55">
        <v>1</v>
      </c>
      <c r="H30" s="55">
        <v>0.73</v>
      </c>
      <c r="I30" s="55">
        <v>5.8</v>
      </c>
      <c r="J30" s="55">
        <v>0.52</v>
      </c>
      <c r="K30" s="55">
        <v>1.6E-2</v>
      </c>
      <c r="L30" s="61">
        <v>2.4E-2</v>
      </c>
      <c r="M30" s="55">
        <v>2.5500000000000002E-3</v>
      </c>
      <c r="N30" s="66">
        <v>5.9199999999999999E-3</v>
      </c>
      <c r="O30" s="66">
        <f t="shared" si="0"/>
        <v>8.4700000000000001E-3</v>
      </c>
      <c r="P30" s="65">
        <v>2.3215686274509801</v>
      </c>
      <c r="Q30" s="65">
        <v>1.2</v>
      </c>
      <c r="R30" s="65">
        <v>0.36499999999999999</v>
      </c>
      <c r="S30" s="68">
        <f t="shared" si="1"/>
        <v>3.2876712328767121</v>
      </c>
    </row>
    <row r="31" spans="1:19" ht="14" customHeight="1" x14ac:dyDescent="0.2">
      <c r="A31" s="61">
        <v>403</v>
      </c>
      <c r="B31" s="55">
        <v>32</v>
      </c>
      <c r="C31" s="55" t="s">
        <v>128</v>
      </c>
      <c r="D31" s="55">
        <v>3</v>
      </c>
      <c r="E31" s="55" t="s">
        <v>87</v>
      </c>
      <c r="F31" s="55">
        <v>1</v>
      </c>
      <c r="G31" s="55">
        <v>7.5</v>
      </c>
      <c r="H31" s="55">
        <v>75.98</v>
      </c>
      <c r="I31" s="55">
        <v>7.8</v>
      </c>
      <c r="J31" s="55">
        <v>4.1100000000000003</v>
      </c>
      <c r="K31" s="55">
        <v>0.26200000000000001</v>
      </c>
      <c r="L31" s="61">
        <v>5.5309999999999997</v>
      </c>
      <c r="M31" s="55">
        <v>2.4500000000000001E-2</v>
      </c>
      <c r="N31" s="66">
        <v>0.45900000000000002</v>
      </c>
      <c r="O31" s="66">
        <f t="shared" si="0"/>
        <v>0.48350000000000004</v>
      </c>
      <c r="P31" s="65">
        <v>18.73469387755102</v>
      </c>
      <c r="Q31" s="63"/>
      <c r="R31" s="63"/>
    </row>
    <row r="32" spans="1:19" ht="14" customHeight="1" x14ac:dyDescent="0.2">
      <c r="A32" s="61">
        <v>404</v>
      </c>
      <c r="B32" s="55">
        <v>32</v>
      </c>
      <c r="C32" s="55" t="s">
        <v>128</v>
      </c>
      <c r="D32" s="55">
        <v>4</v>
      </c>
      <c r="E32" s="55" t="s">
        <v>121</v>
      </c>
      <c r="F32" s="55">
        <v>1</v>
      </c>
      <c r="G32" s="55">
        <v>3.5</v>
      </c>
      <c r="H32" s="55">
        <v>6.86</v>
      </c>
      <c r="I32" s="55">
        <v>6.3</v>
      </c>
      <c r="J32" s="55">
        <v>1.69</v>
      </c>
      <c r="K32" s="55">
        <v>7.9000000000000001E-2</v>
      </c>
      <c r="L32" s="61">
        <v>0.55900000000000005</v>
      </c>
      <c r="M32" s="55">
        <v>4.8999999999999998E-3</v>
      </c>
      <c r="N32" s="66">
        <v>4.1000000000000002E-2</v>
      </c>
      <c r="O32" s="66">
        <f t="shared" si="0"/>
        <v>4.5900000000000003E-2</v>
      </c>
      <c r="P32" s="65">
        <v>8.3673469387755102</v>
      </c>
      <c r="Q32" s="63"/>
      <c r="R32" s="63"/>
    </row>
    <row r="33" spans="1:18" ht="14" customHeight="1" x14ac:dyDescent="0.2">
      <c r="A33" s="61">
        <v>406</v>
      </c>
      <c r="B33" s="55">
        <v>32</v>
      </c>
      <c r="C33" s="55" t="s">
        <v>128</v>
      </c>
      <c r="D33" s="55">
        <v>6</v>
      </c>
      <c r="E33" s="55" t="s">
        <v>119</v>
      </c>
      <c r="F33" s="55">
        <v>1</v>
      </c>
      <c r="G33" s="55">
        <v>8.5</v>
      </c>
      <c r="H33" s="55">
        <v>108.04</v>
      </c>
      <c r="I33" s="55">
        <v>12.2</v>
      </c>
      <c r="J33" s="55">
        <v>6.69</v>
      </c>
      <c r="K33" s="55">
        <v>0.69499999999999995</v>
      </c>
      <c r="L33" s="61">
        <v>8.1539999999999999</v>
      </c>
      <c r="M33" s="55">
        <v>6.5699999999999995E-2</v>
      </c>
      <c r="N33" s="66">
        <v>0.68500000000000005</v>
      </c>
      <c r="O33" s="66">
        <f t="shared" si="0"/>
        <v>0.75070000000000003</v>
      </c>
      <c r="P33" s="65">
        <v>10.426179604261797</v>
      </c>
      <c r="Q33" s="63"/>
      <c r="R33" s="63"/>
    </row>
    <row r="34" spans="1:18" ht="14" customHeight="1" x14ac:dyDescent="0.2">
      <c r="A34" s="61">
        <v>417</v>
      </c>
      <c r="B34" s="55">
        <v>32</v>
      </c>
      <c r="C34" s="55" t="s">
        <v>128</v>
      </c>
      <c r="D34" s="55">
        <v>4</v>
      </c>
      <c r="E34" s="55" t="s">
        <v>121</v>
      </c>
      <c r="F34" s="55">
        <v>2</v>
      </c>
      <c r="G34" s="55">
        <v>9.5</v>
      </c>
      <c r="H34" s="55">
        <v>164.62</v>
      </c>
      <c r="I34" s="55">
        <v>12.5</v>
      </c>
      <c r="J34" s="55">
        <v>6.57</v>
      </c>
      <c r="K34" s="55">
        <v>0.93899999999999995</v>
      </c>
      <c r="L34" s="61">
        <v>13.268000000000001</v>
      </c>
      <c r="M34" s="55">
        <v>9.5000000000000001E-2</v>
      </c>
      <c r="N34" s="66">
        <v>1.3637134670487114</v>
      </c>
      <c r="O34" s="66">
        <f t="shared" si="0"/>
        <v>1.4587134670487114</v>
      </c>
      <c r="P34" s="65">
        <v>14.354878600512752</v>
      </c>
      <c r="Q34" s="63"/>
      <c r="R34" s="63"/>
    </row>
    <row r="35" spans="1:18" ht="14" customHeight="1" x14ac:dyDescent="0.2">
      <c r="A35" s="61">
        <v>419</v>
      </c>
      <c r="B35" s="55">
        <v>32</v>
      </c>
      <c r="C35" s="55" t="s">
        <v>128</v>
      </c>
      <c r="D35" s="55">
        <v>3</v>
      </c>
      <c r="E35" s="55" t="s">
        <v>87</v>
      </c>
      <c r="F35" s="55">
        <v>2</v>
      </c>
      <c r="G35" s="55">
        <v>6.3</v>
      </c>
      <c r="H35" s="55">
        <v>100.71</v>
      </c>
      <c r="I35" s="55">
        <v>10.3</v>
      </c>
      <c r="J35" s="55">
        <v>6.63</v>
      </c>
      <c r="K35" s="55">
        <v>0.49299999999999999</v>
      </c>
      <c r="L35" s="61">
        <v>7.1020000000000003</v>
      </c>
      <c r="M35" s="55">
        <v>4.48E-2</v>
      </c>
      <c r="N35" s="66">
        <v>0.63900000000000001</v>
      </c>
      <c r="O35" s="66">
        <f t="shared" si="0"/>
        <v>0.68379999999999996</v>
      </c>
      <c r="P35" s="65">
        <v>14.263392857142858</v>
      </c>
      <c r="Q35" s="63"/>
      <c r="R35" s="63"/>
    </row>
    <row r="36" spans="1:18" ht="14" customHeight="1" x14ac:dyDescent="0.2">
      <c r="A36" s="61">
        <v>420</v>
      </c>
      <c r="B36" s="55">
        <v>32</v>
      </c>
      <c r="C36" s="55" t="s">
        <v>128</v>
      </c>
      <c r="D36" s="55">
        <v>6</v>
      </c>
      <c r="E36" s="55" t="s">
        <v>119</v>
      </c>
      <c r="F36" s="55">
        <v>2</v>
      </c>
      <c r="G36" s="55">
        <v>10.5</v>
      </c>
      <c r="H36" s="55">
        <v>125.29</v>
      </c>
      <c r="I36" s="55">
        <v>8.6</v>
      </c>
      <c r="J36" s="55">
        <v>8.16</v>
      </c>
      <c r="K36" s="55">
        <v>0.99</v>
      </c>
      <c r="L36" s="61">
        <v>10.707000000000001</v>
      </c>
      <c r="M36" s="55">
        <v>8.4000000000000005E-2</v>
      </c>
      <c r="N36" s="66">
        <v>0.89</v>
      </c>
      <c r="O36" s="66">
        <f t="shared" si="0"/>
        <v>0.97399999999999998</v>
      </c>
      <c r="P36" s="65">
        <v>10.595238095238095</v>
      </c>
      <c r="Q36" s="63"/>
      <c r="R36" s="63"/>
    </row>
    <row r="37" spans="1:18" ht="14" customHeight="1" x14ac:dyDescent="0.2">
      <c r="A37" s="61">
        <v>421</v>
      </c>
      <c r="B37" s="55">
        <v>32</v>
      </c>
      <c r="C37" s="55" t="s">
        <v>128</v>
      </c>
      <c r="D37" s="55">
        <v>5</v>
      </c>
      <c r="E37" s="55" t="s">
        <v>122</v>
      </c>
      <c r="F37" s="55">
        <v>3</v>
      </c>
      <c r="G37" s="55">
        <v>8</v>
      </c>
      <c r="H37" s="55">
        <v>26.87</v>
      </c>
      <c r="I37" s="55">
        <v>8.1</v>
      </c>
      <c r="J37" s="55">
        <v>3.71</v>
      </c>
      <c r="K37" s="55">
        <v>0.218</v>
      </c>
      <c r="L37" s="61">
        <v>1.702</v>
      </c>
      <c r="M37" s="55">
        <v>1.55E-2</v>
      </c>
      <c r="N37" s="66">
        <v>0.14599999999999999</v>
      </c>
      <c r="O37" s="66">
        <f t="shared" si="0"/>
        <v>0.16149999999999998</v>
      </c>
      <c r="P37" s="65">
        <v>9.4193548387096762</v>
      </c>
      <c r="Q37" s="63"/>
      <c r="R37" s="63"/>
    </row>
    <row r="38" spans="1:18" ht="14" customHeight="1" x14ac:dyDescent="0.2">
      <c r="A38" s="61">
        <v>422</v>
      </c>
      <c r="B38" s="55">
        <v>32</v>
      </c>
      <c r="C38" s="55" t="s">
        <v>128</v>
      </c>
      <c r="D38" s="55">
        <v>3</v>
      </c>
      <c r="E38" s="55" t="s">
        <v>87</v>
      </c>
      <c r="F38" s="55">
        <v>3</v>
      </c>
      <c r="G38" s="55">
        <v>6.2</v>
      </c>
      <c r="H38" s="55">
        <v>85.84</v>
      </c>
      <c r="I38" s="55">
        <v>6.8</v>
      </c>
      <c r="J38" s="55">
        <v>5.38</v>
      </c>
      <c r="K38" s="55">
        <v>0.437</v>
      </c>
      <c r="L38" s="61">
        <v>6.08</v>
      </c>
      <c r="M38" s="55">
        <v>3.7499999999999999E-2</v>
      </c>
      <c r="N38" s="66">
        <v>0.58847338319401654</v>
      </c>
      <c r="O38" s="66">
        <f t="shared" si="0"/>
        <v>0.62597338319401652</v>
      </c>
      <c r="P38" s="65">
        <v>15.692623551840441</v>
      </c>
      <c r="Q38" s="63"/>
      <c r="R38" s="63"/>
    </row>
    <row r="39" spans="1:18" ht="14" customHeight="1" x14ac:dyDescent="0.2">
      <c r="A39" s="61">
        <v>424</v>
      </c>
      <c r="B39" s="55">
        <v>32</v>
      </c>
      <c r="C39" s="55" t="s">
        <v>128</v>
      </c>
      <c r="D39" s="55">
        <v>6</v>
      </c>
      <c r="E39" s="55" t="s">
        <v>119</v>
      </c>
      <c r="F39" s="55">
        <v>3</v>
      </c>
      <c r="G39" s="55">
        <v>7.7</v>
      </c>
      <c r="H39" s="55">
        <v>100.55</v>
      </c>
      <c r="I39" s="55">
        <v>13.2</v>
      </c>
      <c r="J39" s="55">
        <v>4.7699999999999996</v>
      </c>
      <c r="K39" s="55">
        <v>0.624</v>
      </c>
      <c r="L39" s="61">
        <v>7.3260000000000005</v>
      </c>
      <c r="M39" s="55">
        <v>6.0199999999999997E-2</v>
      </c>
      <c r="N39" s="66">
        <v>0.76065056916177998</v>
      </c>
      <c r="O39" s="66">
        <f t="shared" si="0"/>
        <v>0.82085056916178001</v>
      </c>
      <c r="P39" s="65">
        <v>12.635391514315282</v>
      </c>
      <c r="Q39" s="63"/>
      <c r="R39" s="63"/>
    </row>
    <row r="40" spans="1:18" ht="14" customHeight="1" x14ac:dyDescent="0.2">
      <c r="A40" s="61">
        <v>426</v>
      </c>
      <c r="B40" s="55">
        <v>32</v>
      </c>
      <c r="C40" s="55" t="s">
        <v>128</v>
      </c>
      <c r="D40" s="55">
        <v>4</v>
      </c>
      <c r="E40" s="55" t="s">
        <v>121</v>
      </c>
      <c r="F40" s="55">
        <v>3</v>
      </c>
      <c r="G40" s="55">
        <v>6.6</v>
      </c>
      <c r="H40" s="55">
        <v>21.88</v>
      </c>
      <c r="I40" s="55">
        <v>8.1999999999999993</v>
      </c>
      <c r="J40" s="55">
        <v>4.12</v>
      </c>
      <c r="K40" s="55">
        <v>0.221</v>
      </c>
      <c r="L40" s="61">
        <v>1.675</v>
      </c>
      <c r="M40" s="55">
        <v>1.6E-2</v>
      </c>
      <c r="N40" s="66">
        <v>0.15</v>
      </c>
      <c r="O40" s="66">
        <f t="shared" si="0"/>
        <v>0.16599999999999998</v>
      </c>
      <c r="P40" s="65">
        <v>9.375</v>
      </c>
      <c r="Q40" s="63"/>
      <c r="R40" s="63"/>
    </row>
    <row r="41" spans="1:18" ht="14" customHeight="1" x14ac:dyDescent="0.2">
      <c r="A41" s="61">
        <v>432</v>
      </c>
      <c r="B41" s="55">
        <v>32</v>
      </c>
      <c r="C41" s="55" t="s">
        <v>128</v>
      </c>
      <c r="D41" s="55">
        <v>4</v>
      </c>
      <c r="E41" s="55" t="s">
        <v>121</v>
      </c>
      <c r="F41" s="55">
        <v>4</v>
      </c>
      <c r="G41" s="55">
        <v>9.1999999999999993</v>
      </c>
      <c r="H41" s="55">
        <v>131.55000000000001</v>
      </c>
      <c r="I41" s="55">
        <v>13.5</v>
      </c>
      <c r="J41" s="55">
        <v>6.63</v>
      </c>
      <c r="K41" s="55">
        <v>0.76500000000000001</v>
      </c>
      <c r="L41" s="61">
        <v>10.432</v>
      </c>
      <c r="M41" s="55">
        <v>7.4099999999999999E-2</v>
      </c>
      <c r="N41" s="66">
        <v>0.94</v>
      </c>
      <c r="O41" s="66">
        <f t="shared" si="0"/>
        <v>1.0141</v>
      </c>
      <c r="P41" s="65">
        <v>12.685560053981106</v>
      </c>
      <c r="Q41" s="63"/>
      <c r="R41" s="63"/>
    </row>
    <row r="42" spans="1:18" ht="14" customHeight="1" x14ac:dyDescent="0.2">
      <c r="A42" s="61">
        <v>433</v>
      </c>
      <c r="B42" s="55">
        <v>32</v>
      </c>
      <c r="C42" s="55" t="s">
        <v>128</v>
      </c>
      <c r="D42" s="55">
        <v>3</v>
      </c>
      <c r="E42" s="55" t="s">
        <v>87</v>
      </c>
      <c r="F42" s="55">
        <v>4</v>
      </c>
      <c r="G42" s="55">
        <v>6.1</v>
      </c>
      <c r="H42" s="55">
        <v>55.64</v>
      </c>
      <c r="I42" s="55">
        <v>11.5</v>
      </c>
      <c r="J42" s="55">
        <v>3.43</v>
      </c>
      <c r="K42" s="55">
        <v>0.28000000000000003</v>
      </c>
      <c r="L42" s="61">
        <v>4.0650000000000004</v>
      </c>
      <c r="M42" s="55">
        <v>2.5000000000000001E-2</v>
      </c>
      <c r="N42" s="66">
        <v>0.35599999999999998</v>
      </c>
      <c r="O42" s="66">
        <f t="shared" si="0"/>
        <v>0.38100000000000001</v>
      </c>
      <c r="P42" s="65">
        <v>14.239999999999998</v>
      </c>
      <c r="Q42" s="63"/>
      <c r="R42" s="63"/>
    </row>
    <row r="43" spans="1:18" ht="14" customHeight="1" x14ac:dyDescent="0.2">
      <c r="A43" s="61">
        <v>436</v>
      </c>
      <c r="B43" s="55">
        <v>32</v>
      </c>
      <c r="C43" s="55" t="s">
        <v>128</v>
      </c>
      <c r="D43" s="55">
        <v>6</v>
      </c>
      <c r="E43" s="55" t="s">
        <v>119</v>
      </c>
      <c r="F43" s="55">
        <v>4</v>
      </c>
      <c r="G43" s="55">
        <v>7.1</v>
      </c>
      <c r="H43" s="55">
        <v>102.86</v>
      </c>
      <c r="I43" s="55">
        <v>12.5</v>
      </c>
      <c r="J43" s="55">
        <v>4.43</v>
      </c>
      <c r="K43" s="55">
        <v>0.46500000000000002</v>
      </c>
      <c r="L43" s="61">
        <v>7.6269999999999998</v>
      </c>
      <c r="M43" s="55">
        <v>4.0399999999999998E-2</v>
      </c>
      <c r="N43" s="66">
        <v>0.66500000000000004</v>
      </c>
      <c r="O43" s="66">
        <f t="shared" si="0"/>
        <v>0.70540000000000003</v>
      </c>
      <c r="P43" s="65">
        <v>16.46039603960396</v>
      </c>
      <c r="Q43" s="63"/>
      <c r="R43" s="63"/>
    </row>
    <row r="44" spans="1:18" ht="14" customHeight="1" x14ac:dyDescent="0.2">
      <c r="A44" s="61">
        <v>438</v>
      </c>
      <c r="B44" s="55">
        <v>32</v>
      </c>
      <c r="C44" s="55" t="s">
        <v>128</v>
      </c>
      <c r="D44" s="55">
        <v>5</v>
      </c>
      <c r="E44" s="55" t="s">
        <v>122</v>
      </c>
      <c r="F44" s="55">
        <v>4</v>
      </c>
      <c r="G44" s="55">
        <v>4</v>
      </c>
      <c r="H44" s="55">
        <v>3.77</v>
      </c>
      <c r="I44" s="55">
        <v>7</v>
      </c>
      <c r="J44" s="55">
        <v>1.72</v>
      </c>
      <c r="K44" s="55">
        <v>5.5E-2</v>
      </c>
      <c r="L44" s="61">
        <v>0.247</v>
      </c>
      <c r="M44" s="55">
        <v>3.2000000000000002E-3</v>
      </c>
      <c r="N44" s="66">
        <v>1.7000000000000001E-2</v>
      </c>
      <c r="O44" s="66">
        <f t="shared" si="0"/>
        <v>2.0200000000000003E-2</v>
      </c>
      <c r="P44" s="65">
        <v>5.3125</v>
      </c>
      <c r="Q44" s="63"/>
      <c r="R44" s="63"/>
    </row>
    <row r="45" spans="1:18" ht="14" customHeight="1" x14ac:dyDescent="0.2">
      <c r="A45" s="61">
        <v>441</v>
      </c>
      <c r="B45" s="55">
        <v>32</v>
      </c>
      <c r="C45" s="55" t="s">
        <v>128</v>
      </c>
      <c r="D45" s="55">
        <v>5</v>
      </c>
      <c r="E45" s="55" t="s">
        <v>122</v>
      </c>
      <c r="F45" s="55">
        <v>5</v>
      </c>
      <c r="G45" s="55">
        <v>7.3</v>
      </c>
      <c r="H45" s="55">
        <v>85.7</v>
      </c>
      <c r="I45" s="55">
        <v>7.6</v>
      </c>
      <c r="J45" s="55">
        <v>4.87</v>
      </c>
      <c r="K45" s="55">
        <v>0.436</v>
      </c>
      <c r="L45" s="61">
        <v>6.173</v>
      </c>
      <c r="M45" s="55">
        <v>3.9100000000000003E-2</v>
      </c>
      <c r="N45" s="66">
        <v>0.51500000000000001</v>
      </c>
      <c r="O45" s="66">
        <f t="shared" si="0"/>
        <v>0.55410000000000004</v>
      </c>
      <c r="P45" s="65">
        <v>13.171355498721226</v>
      </c>
      <c r="Q45" s="63"/>
      <c r="R45" s="63"/>
    </row>
    <row r="46" spans="1:18" ht="14" customHeight="1" x14ac:dyDescent="0.2">
      <c r="A46" s="61">
        <v>448</v>
      </c>
      <c r="B46" s="55">
        <v>32</v>
      </c>
      <c r="C46" s="55" t="s">
        <v>128</v>
      </c>
      <c r="D46" s="55">
        <v>6</v>
      </c>
      <c r="E46" s="55" t="s">
        <v>119</v>
      </c>
      <c r="F46" s="55">
        <v>5</v>
      </c>
      <c r="G46" s="55">
        <v>8.3000000000000007</v>
      </c>
      <c r="H46" s="55">
        <v>111.32</v>
      </c>
      <c r="I46" s="55">
        <v>10.7</v>
      </c>
      <c r="J46" s="55">
        <v>7.5</v>
      </c>
      <c r="K46" s="55">
        <v>0.73899999999999999</v>
      </c>
      <c r="L46" s="61">
        <v>9.3510000000000009</v>
      </c>
      <c r="M46" s="55">
        <v>6.9099999999999995E-2</v>
      </c>
      <c r="N46" s="66">
        <v>0.86799999999999999</v>
      </c>
      <c r="O46" s="66">
        <f t="shared" si="0"/>
        <v>0.93710000000000004</v>
      </c>
      <c r="P46" s="65">
        <v>12.561505065123011</v>
      </c>
      <c r="Q46" s="63"/>
      <c r="R46" s="63"/>
    </row>
    <row r="47" spans="1:18" ht="14" customHeight="1" x14ac:dyDescent="0.2">
      <c r="A47" s="61">
        <v>449</v>
      </c>
      <c r="B47" s="55">
        <v>32</v>
      </c>
      <c r="C47" s="55" t="s">
        <v>128</v>
      </c>
      <c r="D47" s="55">
        <v>4</v>
      </c>
      <c r="E47" s="55" t="s">
        <v>121</v>
      </c>
      <c r="F47" s="55">
        <v>5</v>
      </c>
      <c r="G47" s="55">
        <v>4.5</v>
      </c>
      <c r="H47" s="55">
        <v>25.9</v>
      </c>
      <c r="I47" s="55">
        <v>8.4</v>
      </c>
      <c r="J47" s="55">
        <v>3.44</v>
      </c>
      <c r="K47" s="55">
        <v>0.184</v>
      </c>
      <c r="L47" s="61">
        <v>1.68</v>
      </c>
      <c r="M47" s="55">
        <v>1.21E-2</v>
      </c>
      <c r="N47" s="66">
        <v>0.14099999999999999</v>
      </c>
      <c r="O47" s="66">
        <f t="shared" si="0"/>
        <v>0.15309999999999999</v>
      </c>
      <c r="P47" s="65">
        <v>11.652892561983471</v>
      </c>
      <c r="Q47" s="63"/>
      <c r="R47" s="63"/>
    </row>
    <row r="48" spans="1:18" ht="14" customHeight="1" x14ac:dyDescent="0.2">
      <c r="A48" s="61">
        <v>450</v>
      </c>
      <c r="B48" s="55">
        <v>32</v>
      </c>
      <c r="C48" s="55" t="s">
        <v>128</v>
      </c>
      <c r="D48" s="55">
        <v>3</v>
      </c>
      <c r="E48" s="55" t="s">
        <v>87</v>
      </c>
      <c r="F48" s="55">
        <v>5</v>
      </c>
      <c r="G48" s="55">
        <v>5.6</v>
      </c>
      <c r="H48" s="55">
        <v>41.41</v>
      </c>
      <c r="I48" s="55">
        <v>7.3</v>
      </c>
      <c r="J48" s="55">
        <v>3.28</v>
      </c>
      <c r="K48" s="55">
        <v>0.17100000000000001</v>
      </c>
      <c r="L48" s="61">
        <v>2.641</v>
      </c>
      <c r="M48" s="55">
        <v>1.7600000000000001E-2</v>
      </c>
      <c r="N48" s="66">
        <v>0.26</v>
      </c>
      <c r="O48" s="66">
        <f t="shared" si="0"/>
        <v>0.27760000000000001</v>
      </c>
      <c r="P48" s="65">
        <v>14.772727272727272</v>
      </c>
      <c r="Q48" s="63"/>
      <c r="R48" s="63"/>
    </row>
    <row r="49" spans="1:18" ht="14" customHeight="1" x14ac:dyDescent="0.2">
      <c r="A49" s="61">
        <v>452</v>
      </c>
      <c r="B49" s="55">
        <v>32</v>
      </c>
      <c r="C49" s="55" t="s">
        <v>128</v>
      </c>
      <c r="D49" s="55">
        <v>6</v>
      </c>
      <c r="E49" s="55" t="s">
        <v>119</v>
      </c>
      <c r="F49" s="55">
        <v>6</v>
      </c>
      <c r="G49" s="55">
        <v>3.2</v>
      </c>
      <c r="H49" s="55">
        <v>6.37</v>
      </c>
      <c r="I49" s="55">
        <v>5</v>
      </c>
      <c r="J49" s="55">
        <v>1.62</v>
      </c>
      <c r="K49" s="55">
        <v>5.6000000000000001E-2</v>
      </c>
      <c r="L49" s="61">
        <v>0.36</v>
      </c>
      <c r="M49" s="55">
        <v>3.7000000000000002E-3</v>
      </c>
      <c r="N49" s="66">
        <v>0.03</v>
      </c>
      <c r="O49" s="66">
        <f t="shared" si="0"/>
        <v>3.3700000000000001E-2</v>
      </c>
      <c r="P49" s="65">
        <v>8.108108108108107</v>
      </c>
      <c r="Q49" s="63"/>
      <c r="R49" s="63"/>
    </row>
    <row r="50" spans="1:18" ht="14" customHeight="1" x14ac:dyDescent="0.2">
      <c r="A50" s="61">
        <v>453</v>
      </c>
      <c r="B50" s="55">
        <v>32</v>
      </c>
      <c r="C50" s="55" t="s">
        <v>128</v>
      </c>
      <c r="D50" s="55">
        <v>3</v>
      </c>
      <c r="E50" s="55" t="s">
        <v>87</v>
      </c>
      <c r="F50" s="55">
        <v>6</v>
      </c>
      <c r="G50" s="55">
        <v>1</v>
      </c>
      <c r="H50" s="55">
        <v>0.66</v>
      </c>
      <c r="I50" s="55">
        <v>4.5</v>
      </c>
      <c r="J50" s="55">
        <v>0.8</v>
      </c>
      <c r="K50" s="55">
        <v>2.7E-2</v>
      </c>
      <c r="L50" s="61">
        <v>2.8000000000000001E-2</v>
      </c>
      <c r="M50" s="55">
        <v>1E-3</v>
      </c>
      <c r="N50" s="66">
        <v>5.0000000000000001E-3</v>
      </c>
      <c r="O50" s="66">
        <f t="shared" si="0"/>
        <v>6.0000000000000001E-3</v>
      </c>
      <c r="P50" s="65">
        <v>5</v>
      </c>
      <c r="Q50" s="63"/>
      <c r="R50" s="63"/>
    </row>
    <row r="51" spans="1:18" ht="14" customHeight="1" x14ac:dyDescent="0.2">
      <c r="A51" s="61">
        <v>455</v>
      </c>
      <c r="B51" s="55">
        <v>32</v>
      </c>
      <c r="C51" s="55" t="s">
        <v>128</v>
      </c>
      <c r="D51" s="55">
        <v>5</v>
      </c>
      <c r="E51" s="55" t="s">
        <v>122</v>
      </c>
      <c r="F51" s="55">
        <v>6</v>
      </c>
      <c r="G51" s="55">
        <v>6</v>
      </c>
      <c r="H51" s="55">
        <v>58.7</v>
      </c>
      <c r="I51" s="55">
        <v>10.9</v>
      </c>
      <c r="J51" s="55">
        <v>3.13</v>
      </c>
      <c r="K51" s="55">
        <v>0.2</v>
      </c>
      <c r="L51" s="61">
        <v>3.91</v>
      </c>
      <c r="M51" s="55">
        <v>1.83E-2</v>
      </c>
      <c r="N51" s="66">
        <v>0.39376325088339259</v>
      </c>
      <c r="O51" s="66">
        <f t="shared" si="0"/>
        <v>0.41206325088339257</v>
      </c>
      <c r="P51" s="65">
        <v>21.517117534611618</v>
      </c>
      <c r="Q51" s="63"/>
      <c r="R51" s="63"/>
    </row>
    <row r="52" spans="1:18" ht="14" customHeight="1" x14ac:dyDescent="0.2">
      <c r="A52" s="61">
        <v>458</v>
      </c>
      <c r="B52" s="55">
        <v>32</v>
      </c>
      <c r="C52" s="55" t="s">
        <v>128</v>
      </c>
      <c r="D52" s="55">
        <v>4</v>
      </c>
      <c r="E52" s="55" t="s">
        <v>121</v>
      </c>
      <c r="F52" s="55">
        <v>6</v>
      </c>
      <c r="G52" s="55">
        <v>3.6</v>
      </c>
      <c r="H52" s="55">
        <v>11.61</v>
      </c>
      <c r="I52" s="55">
        <v>7.2</v>
      </c>
      <c r="J52" s="55">
        <v>1.86</v>
      </c>
      <c r="K52" s="55">
        <v>6.7000000000000004E-2</v>
      </c>
      <c r="L52" s="61">
        <v>0.71199999999999997</v>
      </c>
      <c r="M52" s="55">
        <v>4.7000000000000002E-3</v>
      </c>
      <c r="N52" s="66">
        <v>6.7000000000000004E-2</v>
      </c>
      <c r="O52" s="66">
        <f t="shared" si="0"/>
        <v>7.17E-2</v>
      </c>
      <c r="P52" s="65">
        <v>14.25531914893617</v>
      </c>
      <c r="Q52" s="63"/>
      <c r="R52" s="63"/>
    </row>
    <row r="53" spans="1:18" ht="14" customHeight="1" x14ac:dyDescent="0.2">
      <c r="A53" s="61">
        <v>462</v>
      </c>
      <c r="B53" s="55">
        <v>32</v>
      </c>
      <c r="C53" s="55" t="s">
        <v>128</v>
      </c>
      <c r="D53" s="55">
        <v>3</v>
      </c>
      <c r="E53" s="55" t="s">
        <v>87</v>
      </c>
      <c r="F53" s="55">
        <v>7</v>
      </c>
      <c r="G53" s="55">
        <v>7.4</v>
      </c>
      <c r="H53" s="55">
        <v>99.69</v>
      </c>
      <c r="I53" s="55">
        <v>13.1</v>
      </c>
      <c r="J53" s="55">
        <v>5.77</v>
      </c>
      <c r="K53" s="55">
        <v>0.46</v>
      </c>
      <c r="L53" s="61">
        <v>6.3339999999999996</v>
      </c>
      <c r="M53" s="55">
        <v>3.85E-2</v>
      </c>
      <c r="N53" s="66">
        <v>0.53600000000000003</v>
      </c>
      <c r="O53" s="66">
        <f t="shared" si="0"/>
        <v>0.57450000000000001</v>
      </c>
      <c r="P53" s="65">
        <v>13.922077922077923</v>
      </c>
      <c r="Q53" s="63"/>
      <c r="R53" s="63"/>
    </row>
    <row r="54" spans="1:18" ht="14" customHeight="1" x14ac:dyDescent="0.2">
      <c r="A54" s="61">
        <v>468</v>
      </c>
      <c r="B54" s="55">
        <v>32</v>
      </c>
      <c r="C54" s="55" t="s">
        <v>128</v>
      </c>
      <c r="D54" s="55">
        <v>5</v>
      </c>
      <c r="E54" s="55" t="s">
        <v>122</v>
      </c>
      <c r="F54" s="55">
        <v>7</v>
      </c>
      <c r="G54" s="55">
        <v>6.5</v>
      </c>
      <c r="H54" s="55">
        <v>58.99</v>
      </c>
      <c r="I54" s="55">
        <v>13.4</v>
      </c>
      <c r="J54" s="55">
        <v>3.79</v>
      </c>
      <c r="K54" s="55">
        <v>0.34899999999999998</v>
      </c>
      <c r="L54" s="61">
        <v>3.903</v>
      </c>
      <c r="M54" s="55">
        <v>2.6800000000000001E-2</v>
      </c>
      <c r="N54" s="66">
        <v>0.36</v>
      </c>
      <c r="O54" s="66">
        <f t="shared" si="0"/>
        <v>0.38679999999999998</v>
      </c>
      <c r="P54" s="65">
        <v>13.432835820895521</v>
      </c>
      <c r="Q54" s="63"/>
      <c r="R54" s="63"/>
    </row>
    <row r="55" spans="1:18" ht="14" customHeight="1" x14ac:dyDescent="0.2">
      <c r="A55" s="61">
        <v>469</v>
      </c>
      <c r="B55" s="55">
        <v>32</v>
      </c>
      <c r="C55" s="55" t="s">
        <v>128</v>
      </c>
      <c r="D55" s="55">
        <v>6</v>
      </c>
      <c r="E55" s="55" t="s">
        <v>119</v>
      </c>
      <c r="F55" s="55">
        <v>7</v>
      </c>
      <c r="G55" s="55">
        <v>9.5</v>
      </c>
      <c r="H55" s="55">
        <v>183.72</v>
      </c>
      <c r="I55" s="55">
        <v>12.7</v>
      </c>
      <c r="J55" s="55">
        <v>6.9</v>
      </c>
      <c r="K55" s="55">
        <v>1.135</v>
      </c>
      <c r="L55" s="61">
        <v>15.000999999999999</v>
      </c>
      <c r="M55" s="55">
        <v>9.8299999999999998E-2</v>
      </c>
      <c r="N55" s="66">
        <v>1.431</v>
      </c>
      <c r="O55" s="66">
        <f t="shared" si="0"/>
        <v>1.5293000000000001</v>
      </c>
      <c r="P55" s="65">
        <v>14.557477110885047</v>
      </c>
      <c r="Q55" s="63"/>
      <c r="R55" s="63"/>
    </row>
    <row r="56" spans="1:18" ht="14" customHeight="1" x14ac:dyDescent="0.2">
      <c r="A56" s="61">
        <v>473</v>
      </c>
      <c r="B56" s="55">
        <v>32</v>
      </c>
      <c r="C56" s="55" t="s">
        <v>128</v>
      </c>
      <c r="D56" s="55">
        <v>5</v>
      </c>
      <c r="E56" s="55" t="s">
        <v>122</v>
      </c>
      <c r="F56" s="55">
        <v>8</v>
      </c>
      <c r="G56" s="55">
        <v>7.5</v>
      </c>
      <c r="H56" s="55">
        <v>111.19</v>
      </c>
      <c r="I56" s="55">
        <v>11</v>
      </c>
      <c r="J56" s="55">
        <v>6.08</v>
      </c>
      <c r="K56" s="55">
        <v>0.69399999999999995</v>
      </c>
      <c r="L56" s="61">
        <v>7.0380000000000003</v>
      </c>
      <c r="M56" s="55">
        <v>6.0400000000000002E-2</v>
      </c>
      <c r="N56" s="66">
        <v>0.7403956611570246</v>
      </c>
      <c r="O56" s="66">
        <f t="shared" si="0"/>
        <v>0.80079566115702461</v>
      </c>
      <c r="P56" s="65">
        <v>12.258206310546765</v>
      </c>
      <c r="Q56" s="63"/>
      <c r="R56" s="63"/>
    </row>
    <row r="57" spans="1:18" ht="14" customHeight="1" x14ac:dyDescent="0.2">
      <c r="A57" s="61">
        <v>474</v>
      </c>
      <c r="B57" s="55">
        <v>32</v>
      </c>
      <c r="C57" s="55" t="s">
        <v>128</v>
      </c>
      <c r="D57" s="55">
        <v>4</v>
      </c>
      <c r="E57" s="55" t="s">
        <v>121</v>
      </c>
      <c r="F57" s="55">
        <v>8</v>
      </c>
      <c r="G57" s="55">
        <v>5.4</v>
      </c>
      <c r="H57" s="55">
        <v>42.66</v>
      </c>
      <c r="I57" s="55">
        <v>6.5</v>
      </c>
      <c r="J57" s="55">
        <v>3.88</v>
      </c>
      <c r="K57" s="55">
        <v>0.219</v>
      </c>
      <c r="L57" s="61">
        <v>2.4489999999999998</v>
      </c>
      <c r="M57" s="55">
        <v>1.83E-2</v>
      </c>
      <c r="N57" s="66">
        <v>0.24069119226638014</v>
      </c>
      <c r="O57" s="66">
        <f t="shared" si="0"/>
        <v>0.25899119226638012</v>
      </c>
      <c r="P57" s="65">
        <v>13.152524167561756</v>
      </c>
      <c r="Q57" s="63"/>
      <c r="R57" s="63"/>
    </row>
    <row r="58" spans="1:18" ht="14" customHeight="1" x14ac:dyDescent="0.2">
      <c r="A58" s="61">
        <v>478</v>
      </c>
      <c r="B58" s="55">
        <v>32</v>
      </c>
      <c r="C58" s="55" t="s">
        <v>128</v>
      </c>
      <c r="D58" s="55">
        <v>6</v>
      </c>
      <c r="E58" s="55" t="s">
        <v>119</v>
      </c>
      <c r="F58" s="55">
        <v>8</v>
      </c>
      <c r="G58" s="55">
        <v>9.3000000000000007</v>
      </c>
      <c r="H58" s="55">
        <v>83.05</v>
      </c>
      <c r="I58" s="55">
        <v>11.8</v>
      </c>
      <c r="J58" s="55">
        <v>4.25</v>
      </c>
      <c r="K58" s="55">
        <v>0.47199999999999998</v>
      </c>
      <c r="L58" s="61">
        <v>6.1319999999999997</v>
      </c>
      <c r="M58" s="55">
        <v>3.61E-2</v>
      </c>
      <c r="N58" s="66">
        <v>0.5901779713752342</v>
      </c>
      <c r="O58" s="66">
        <f t="shared" si="0"/>
        <v>0.62627797137523422</v>
      </c>
      <c r="P58" s="65">
        <v>16.348420259701779</v>
      </c>
      <c r="Q58" s="63"/>
      <c r="R58" s="63"/>
    </row>
    <row r="59" spans="1:18" ht="14" customHeight="1" x14ac:dyDescent="0.2">
      <c r="A59" s="61">
        <v>479</v>
      </c>
      <c r="B59" s="55">
        <v>32</v>
      </c>
      <c r="C59" s="55" t="s">
        <v>128</v>
      </c>
      <c r="D59" s="55">
        <v>3</v>
      </c>
      <c r="E59" s="55" t="s">
        <v>87</v>
      </c>
      <c r="F59" s="55">
        <v>8</v>
      </c>
      <c r="G59" s="55">
        <v>5.3</v>
      </c>
      <c r="H59" s="55">
        <v>38.75</v>
      </c>
      <c r="I59" s="55">
        <v>7</v>
      </c>
      <c r="J59" s="55">
        <v>3.04</v>
      </c>
      <c r="K59" s="55">
        <v>0.13800000000000001</v>
      </c>
      <c r="L59" s="61">
        <v>2.165</v>
      </c>
      <c r="M59" s="55">
        <v>1.3899999999999999E-2</v>
      </c>
      <c r="N59" s="66">
        <v>0.22275270758122745</v>
      </c>
      <c r="O59" s="66">
        <f t="shared" si="0"/>
        <v>0.23665270758122744</v>
      </c>
      <c r="P59" s="65">
        <v>16.025374646131471</v>
      </c>
      <c r="Q59" s="63"/>
      <c r="R59" s="63"/>
    </row>
    <row r="60" spans="1:18" ht="14" customHeight="1" x14ac:dyDescent="0.2">
      <c r="A60" s="61">
        <v>482</v>
      </c>
      <c r="B60" s="55">
        <v>32</v>
      </c>
      <c r="C60" s="55" t="s">
        <v>128</v>
      </c>
      <c r="D60" s="55">
        <v>4</v>
      </c>
      <c r="E60" s="55" t="s">
        <v>121</v>
      </c>
      <c r="F60" s="55">
        <v>9</v>
      </c>
      <c r="G60" s="55">
        <v>6.2</v>
      </c>
      <c r="H60" s="55">
        <v>77.290000000000006</v>
      </c>
      <c r="I60" s="55">
        <v>9.5</v>
      </c>
      <c r="J60" s="55">
        <v>3.98</v>
      </c>
      <c r="K60" s="55">
        <v>0.44800000000000001</v>
      </c>
      <c r="L60" s="61">
        <v>5.4160000000000004</v>
      </c>
      <c r="M60" s="55">
        <v>3.6700000000000003E-2</v>
      </c>
      <c r="N60" s="66">
        <v>0.51400000000000001</v>
      </c>
      <c r="O60" s="66">
        <f t="shared" si="0"/>
        <v>0.55069999999999997</v>
      </c>
      <c r="P60" s="65">
        <v>14.005449591280653</v>
      </c>
      <c r="Q60" s="63"/>
      <c r="R60" s="63"/>
    </row>
    <row r="61" spans="1:18" ht="14" customHeight="1" x14ac:dyDescent="0.2">
      <c r="A61" s="61">
        <v>486</v>
      </c>
      <c r="B61" s="55">
        <v>32</v>
      </c>
      <c r="C61" s="55" t="s">
        <v>128</v>
      </c>
      <c r="D61" s="55">
        <v>3</v>
      </c>
      <c r="E61" s="55" t="s">
        <v>87</v>
      </c>
      <c r="F61" s="55">
        <v>9</v>
      </c>
      <c r="G61" s="55">
        <v>8</v>
      </c>
      <c r="H61" s="55">
        <v>146.5</v>
      </c>
      <c r="I61" s="55">
        <v>13</v>
      </c>
      <c r="J61" s="55">
        <v>6.77</v>
      </c>
      <c r="K61" s="55">
        <v>0.79</v>
      </c>
      <c r="L61" s="61">
        <v>11.069000000000001</v>
      </c>
      <c r="M61" s="55">
        <v>6.5799999999999997E-2</v>
      </c>
      <c r="N61" s="66">
        <v>0.95599999999999996</v>
      </c>
      <c r="O61" s="66">
        <f t="shared" si="0"/>
        <v>1.0218</v>
      </c>
      <c r="P61" s="65">
        <v>14.52887537993921</v>
      </c>
      <c r="Q61" s="63"/>
      <c r="R61" s="63"/>
    </row>
    <row r="62" spans="1:18" ht="14" customHeight="1" x14ac:dyDescent="0.2">
      <c r="A62" s="61">
        <v>488</v>
      </c>
      <c r="B62" s="55">
        <v>32</v>
      </c>
      <c r="C62" s="55" t="s">
        <v>128</v>
      </c>
      <c r="D62" s="55">
        <v>5</v>
      </c>
      <c r="E62" s="55" t="s">
        <v>122</v>
      </c>
      <c r="F62" s="55">
        <v>9</v>
      </c>
      <c r="G62" s="55">
        <v>7.2</v>
      </c>
      <c r="H62" s="55">
        <v>80.14</v>
      </c>
      <c r="I62" s="55">
        <v>12</v>
      </c>
      <c r="J62" s="55">
        <v>4.75</v>
      </c>
      <c r="K62" s="55">
        <v>0.46700000000000003</v>
      </c>
      <c r="L62" s="61">
        <v>4.9939999999999998</v>
      </c>
      <c r="M62" s="55">
        <v>3.5900000000000001E-2</v>
      </c>
      <c r="N62" s="66">
        <v>0.43</v>
      </c>
      <c r="O62" s="66">
        <f t="shared" si="0"/>
        <v>0.46589999999999998</v>
      </c>
      <c r="P62" s="65">
        <v>11.977715877437324</v>
      </c>
      <c r="Q62" s="63"/>
      <c r="R62" s="63"/>
    </row>
    <row r="63" spans="1:18" ht="14" customHeight="1" x14ac:dyDescent="0.2">
      <c r="A63" s="61">
        <v>490</v>
      </c>
      <c r="B63" s="55">
        <v>32</v>
      </c>
      <c r="C63" s="55" t="s">
        <v>128</v>
      </c>
      <c r="D63" s="55">
        <v>6</v>
      </c>
      <c r="E63" s="55" t="s">
        <v>119</v>
      </c>
      <c r="F63" s="55">
        <v>9</v>
      </c>
      <c r="G63" s="55">
        <v>8.4</v>
      </c>
      <c r="H63" s="55">
        <v>80</v>
      </c>
      <c r="I63" s="55">
        <v>12.5</v>
      </c>
      <c r="J63" s="55">
        <v>4.7</v>
      </c>
      <c r="K63" s="55">
        <v>0.41399999999999998</v>
      </c>
      <c r="L63" s="61">
        <v>5.7720000000000002</v>
      </c>
      <c r="M63" s="55">
        <v>3.5299999999999998E-2</v>
      </c>
      <c r="N63" s="66">
        <v>0.503</v>
      </c>
      <c r="O63" s="66">
        <f t="shared" si="0"/>
        <v>0.5383</v>
      </c>
      <c r="P63" s="65">
        <v>14.249291784702551</v>
      </c>
      <c r="Q63" s="63"/>
      <c r="R63" s="63"/>
    </row>
    <row r="64" spans="1:18" ht="14" customHeight="1" x14ac:dyDescent="0.2">
      <c r="A64" s="61">
        <v>492</v>
      </c>
      <c r="B64" s="55">
        <v>32</v>
      </c>
      <c r="C64" s="55" t="s">
        <v>128</v>
      </c>
      <c r="D64" s="55">
        <v>6</v>
      </c>
      <c r="E64" s="55" t="s">
        <v>119</v>
      </c>
      <c r="F64" s="55">
        <v>10</v>
      </c>
      <c r="G64" s="55">
        <v>6.4</v>
      </c>
      <c r="H64" s="55">
        <v>28.06</v>
      </c>
      <c r="I64" s="55">
        <v>9.5</v>
      </c>
      <c r="J64" s="55">
        <v>3.45</v>
      </c>
      <c r="K64" s="55">
        <v>0.20100000000000001</v>
      </c>
      <c r="L64" s="61">
        <v>1.8979999999999999</v>
      </c>
      <c r="M64" s="55">
        <v>1.47E-2</v>
      </c>
      <c r="N64" s="66">
        <v>0.16</v>
      </c>
      <c r="O64" s="66">
        <f t="shared" si="0"/>
        <v>0.17469999999999999</v>
      </c>
      <c r="P64" s="65">
        <v>10.8843537414966</v>
      </c>
      <c r="Q64" s="63"/>
      <c r="R64" s="63"/>
    </row>
    <row r="65" spans="1:18" ht="14" customHeight="1" x14ac:dyDescent="0.2">
      <c r="A65" s="61">
        <v>493</v>
      </c>
      <c r="B65" s="55">
        <v>32</v>
      </c>
      <c r="C65" s="55" t="s">
        <v>128</v>
      </c>
      <c r="D65" s="55">
        <v>4</v>
      </c>
      <c r="E65" s="55" t="s">
        <v>121</v>
      </c>
      <c r="F65" s="55">
        <v>10</v>
      </c>
      <c r="G65" s="55">
        <v>8</v>
      </c>
      <c r="H65" s="55">
        <v>117.59</v>
      </c>
      <c r="I65" s="55">
        <v>8.8000000000000007</v>
      </c>
      <c r="J65" s="55">
        <v>5.89</v>
      </c>
      <c r="K65" s="55">
        <v>0.68600000000000005</v>
      </c>
      <c r="L65" s="61">
        <v>8.3859999999999992</v>
      </c>
      <c r="M65" s="55">
        <v>5.6899999999999999E-2</v>
      </c>
      <c r="N65" s="66">
        <v>0.78700000000000003</v>
      </c>
      <c r="O65" s="66">
        <f t="shared" si="0"/>
        <v>0.84389999999999998</v>
      </c>
      <c r="P65" s="65">
        <v>13.831282952548332</v>
      </c>
      <c r="Q65" s="63"/>
      <c r="R65" s="63"/>
    </row>
    <row r="66" spans="1:18" ht="14" customHeight="1" x14ac:dyDescent="0.2">
      <c r="A66" s="61">
        <v>494</v>
      </c>
      <c r="B66" s="55">
        <v>32</v>
      </c>
      <c r="C66" s="55" t="s">
        <v>128</v>
      </c>
      <c r="D66" s="55">
        <v>3</v>
      </c>
      <c r="E66" s="55" t="s">
        <v>87</v>
      </c>
      <c r="F66" s="55">
        <v>10</v>
      </c>
      <c r="G66" s="55">
        <v>5.6</v>
      </c>
      <c r="H66" s="55">
        <v>55.68</v>
      </c>
      <c r="I66" s="55">
        <v>10.199999999999999</v>
      </c>
      <c r="J66" s="55">
        <v>3.34</v>
      </c>
      <c r="K66" s="55">
        <v>0.26</v>
      </c>
      <c r="L66" s="61">
        <v>3.6619999999999999</v>
      </c>
      <c r="M66" s="55">
        <v>2.1000000000000001E-2</v>
      </c>
      <c r="N66" s="66">
        <v>0.314</v>
      </c>
      <c r="O66" s="66">
        <f t="shared" si="0"/>
        <v>0.33500000000000002</v>
      </c>
      <c r="P66" s="65">
        <v>14.952380952380951</v>
      </c>
      <c r="Q66" s="63"/>
      <c r="R66" s="63"/>
    </row>
    <row r="67" spans="1:18" ht="14" customHeight="1" x14ac:dyDescent="0.2">
      <c r="A67" s="61">
        <v>500</v>
      </c>
      <c r="B67" s="55">
        <v>32</v>
      </c>
      <c r="C67" s="55" t="s">
        <v>128</v>
      </c>
      <c r="D67" s="55">
        <v>5</v>
      </c>
      <c r="E67" s="55" t="s">
        <v>122</v>
      </c>
      <c r="F67" s="55">
        <v>10</v>
      </c>
      <c r="G67" s="55">
        <v>6.2</v>
      </c>
      <c r="H67" s="55">
        <v>76.78</v>
      </c>
      <c r="I67" s="55">
        <v>10.1</v>
      </c>
      <c r="J67" s="55">
        <v>3.91</v>
      </c>
      <c r="K67" s="55">
        <v>0.39900000000000002</v>
      </c>
      <c r="L67" s="61">
        <v>4.758</v>
      </c>
      <c r="M67" s="55">
        <v>3.3399999999999999E-2</v>
      </c>
      <c r="N67" s="66">
        <v>0.44400000000000001</v>
      </c>
      <c r="O67" s="66">
        <f t="shared" ref="O67:O130" si="2">M67+N67</f>
        <v>0.47739999999999999</v>
      </c>
      <c r="P67" s="65">
        <v>13.293413173652695</v>
      </c>
      <c r="Q67" s="63"/>
      <c r="R67" s="63"/>
    </row>
    <row r="68" spans="1:18" ht="14" customHeight="1" x14ac:dyDescent="0.2">
      <c r="A68" s="61">
        <v>503</v>
      </c>
      <c r="B68" s="55">
        <v>32</v>
      </c>
      <c r="C68" s="55" t="s">
        <v>128</v>
      </c>
      <c r="D68" s="55">
        <v>3</v>
      </c>
      <c r="E68" s="55" t="s">
        <v>87</v>
      </c>
      <c r="F68" s="55">
        <v>11</v>
      </c>
      <c r="G68" s="55">
        <v>7.1</v>
      </c>
      <c r="H68" s="55">
        <v>96.1</v>
      </c>
      <c r="I68" s="55">
        <v>7.5</v>
      </c>
      <c r="J68" s="55">
        <v>6.33</v>
      </c>
      <c r="K68" s="55">
        <v>0.6</v>
      </c>
      <c r="L68" s="61">
        <v>6.9050000000000002</v>
      </c>
      <c r="M68" s="55">
        <v>5.1799999999999999E-2</v>
      </c>
      <c r="N68" s="66">
        <v>0.60299999999999998</v>
      </c>
      <c r="O68" s="66">
        <f t="shared" si="2"/>
        <v>0.65479999999999994</v>
      </c>
      <c r="P68" s="65">
        <v>11.64092664092664</v>
      </c>
      <c r="Q68" s="63"/>
      <c r="R68" s="63"/>
    </row>
    <row r="69" spans="1:18" ht="14" customHeight="1" x14ac:dyDescent="0.2">
      <c r="A69" s="61">
        <v>505</v>
      </c>
      <c r="B69" s="55">
        <v>32</v>
      </c>
      <c r="C69" s="55" t="s">
        <v>128</v>
      </c>
      <c r="D69" s="55">
        <v>4</v>
      </c>
      <c r="E69" s="55" t="s">
        <v>121</v>
      </c>
      <c r="F69" s="55">
        <v>11</v>
      </c>
      <c r="G69" s="55">
        <v>4.8</v>
      </c>
      <c r="H69" s="55">
        <v>34.479999999999997</v>
      </c>
      <c r="I69" s="55">
        <v>11.2</v>
      </c>
      <c r="J69" s="55">
        <v>2.84</v>
      </c>
      <c r="K69" s="55">
        <v>0.23699999999999999</v>
      </c>
      <c r="L69" s="61">
        <v>2.1379999999999999</v>
      </c>
      <c r="M69" s="55">
        <v>1.6899999999999998E-2</v>
      </c>
      <c r="N69" s="66">
        <v>0.193</v>
      </c>
      <c r="O69" s="66">
        <f t="shared" si="2"/>
        <v>0.2099</v>
      </c>
      <c r="P69" s="65">
        <v>11.420118343195268</v>
      </c>
      <c r="Q69" s="63"/>
      <c r="R69" s="63"/>
    </row>
    <row r="70" spans="1:18" ht="14" customHeight="1" x14ac:dyDescent="0.2">
      <c r="A70" s="61">
        <v>509</v>
      </c>
      <c r="B70" s="55">
        <v>32</v>
      </c>
      <c r="C70" s="55" t="s">
        <v>128</v>
      </c>
      <c r="D70" s="55">
        <v>5</v>
      </c>
      <c r="E70" s="55" t="s">
        <v>122</v>
      </c>
      <c r="F70" s="55">
        <v>11</v>
      </c>
      <c r="G70" s="55">
        <v>6.5</v>
      </c>
      <c r="H70" s="55">
        <v>82.03</v>
      </c>
      <c r="I70" s="55">
        <v>6.2</v>
      </c>
      <c r="J70" s="55">
        <v>4.13</v>
      </c>
      <c r="K70" s="55">
        <v>0.34699999999999998</v>
      </c>
      <c r="L70" s="61">
        <v>5.2309999999999999</v>
      </c>
      <c r="M70" s="55">
        <v>3.2899999999999999E-2</v>
      </c>
      <c r="N70" s="66">
        <v>0.49199999999999999</v>
      </c>
      <c r="O70" s="66">
        <f t="shared" si="2"/>
        <v>0.52490000000000003</v>
      </c>
      <c r="P70" s="65">
        <v>14.954407294832826</v>
      </c>
      <c r="Q70" s="63"/>
      <c r="R70" s="63"/>
    </row>
    <row r="71" spans="1:18" ht="14" customHeight="1" x14ac:dyDescent="0.2">
      <c r="A71" s="61">
        <v>511</v>
      </c>
      <c r="B71" s="55">
        <v>32</v>
      </c>
      <c r="C71" s="55" t="s">
        <v>128</v>
      </c>
      <c r="D71" s="55">
        <v>4</v>
      </c>
      <c r="E71" s="55" t="s">
        <v>121</v>
      </c>
      <c r="F71" s="55">
        <v>12</v>
      </c>
      <c r="G71" s="55">
        <v>7</v>
      </c>
      <c r="H71" s="55">
        <v>84.99</v>
      </c>
      <c r="I71" s="55">
        <v>13.2</v>
      </c>
      <c r="J71" s="55">
        <v>4.1500000000000004</v>
      </c>
      <c r="K71" s="55">
        <v>0.45100000000000001</v>
      </c>
      <c r="L71" s="61">
        <v>5.806</v>
      </c>
      <c r="M71" s="55">
        <v>0.04</v>
      </c>
      <c r="N71" s="66">
        <v>0.53300000000000003</v>
      </c>
      <c r="O71" s="66">
        <f t="shared" si="2"/>
        <v>0.57300000000000006</v>
      </c>
      <c r="P71" s="65">
        <v>13.325000000000001</v>
      </c>
      <c r="Q71" s="63"/>
      <c r="R71" s="63"/>
    </row>
    <row r="72" spans="1:18" ht="14" customHeight="1" x14ac:dyDescent="0.2">
      <c r="A72" s="61">
        <v>512</v>
      </c>
      <c r="B72" s="55">
        <v>32</v>
      </c>
      <c r="C72" s="55" t="s">
        <v>128</v>
      </c>
      <c r="D72" s="55">
        <v>5</v>
      </c>
      <c r="E72" s="55" t="s">
        <v>122</v>
      </c>
      <c r="F72" s="55">
        <v>12</v>
      </c>
      <c r="G72" s="55">
        <v>7.4</v>
      </c>
      <c r="H72" s="55">
        <v>100.07</v>
      </c>
      <c r="I72" s="55">
        <v>10.7</v>
      </c>
      <c r="J72" s="55">
        <v>5.67</v>
      </c>
      <c r="K72" s="55">
        <v>0.51200000000000001</v>
      </c>
      <c r="L72" s="61">
        <v>6.6829999999999998</v>
      </c>
      <c r="M72" s="55">
        <v>4.2799999999999998E-2</v>
      </c>
      <c r="N72" s="66">
        <v>0.60499999999999998</v>
      </c>
      <c r="O72" s="66">
        <f t="shared" si="2"/>
        <v>0.64779999999999993</v>
      </c>
      <c r="P72" s="65">
        <v>14.135514018691589</v>
      </c>
      <c r="Q72" s="63"/>
      <c r="R72" s="63"/>
    </row>
    <row r="73" spans="1:18" ht="14" customHeight="1" x14ac:dyDescent="0.2">
      <c r="A73" s="61">
        <v>514</v>
      </c>
      <c r="B73" s="55">
        <v>32</v>
      </c>
      <c r="C73" s="55" t="s">
        <v>128</v>
      </c>
      <c r="D73" s="55">
        <v>3</v>
      </c>
      <c r="E73" s="55" t="s">
        <v>87</v>
      </c>
      <c r="F73" s="55">
        <v>12</v>
      </c>
      <c r="G73" s="55">
        <v>7.5</v>
      </c>
      <c r="H73" s="55">
        <v>108.42</v>
      </c>
      <c r="I73" s="55">
        <v>6.7</v>
      </c>
      <c r="J73" s="55">
        <v>6.09</v>
      </c>
      <c r="K73" s="55">
        <v>0.57999999999999996</v>
      </c>
      <c r="L73" s="61">
        <v>8.0990000000000002</v>
      </c>
      <c r="M73" s="55">
        <v>4.9000000000000002E-2</v>
      </c>
      <c r="N73" s="66">
        <v>0.69199999999999995</v>
      </c>
      <c r="O73" s="66">
        <f t="shared" si="2"/>
        <v>0.74099999999999999</v>
      </c>
      <c r="P73" s="65">
        <v>14.122448979591836</v>
      </c>
      <c r="Q73" s="63"/>
      <c r="R73" s="63"/>
    </row>
    <row r="74" spans="1:18" ht="14" customHeight="1" x14ac:dyDescent="0.2">
      <c r="A74" s="61">
        <v>518</v>
      </c>
      <c r="B74" s="55">
        <v>32</v>
      </c>
      <c r="C74" s="55" t="s">
        <v>128</v>
      </c>
      <c r="D74" s="55">
        <v>6</v>
      </c>
      <c r="E74" s="55" t="s">
        <v>119</v>
      </c>
      <c r="F74" s="55">
        <v>12</v>
      </c>
      <c r="G74" s="55">
        <v>8.4</v>
      </c>
      <c r="H74" s="55">
        <v>119.63</v>
      </c>
      <c r="I74" s="55">
        <v>12.4</v>
      </c>
      <c r="J74" s="55">
        <v>6.9</v>
      </c>
      <c r="K74" s="55">
        <v>0.88200000000000001</v>
      </c>
      <c r="L74" s="61">
        <v>9.5030000000000001</v>
      </c>
      <c r="M74" s="55">
        <v>8.2699999999999996E-2</v>
      </c>
      <c r="N74" s="66">
        <v>0.88600000000000001</v>
      </c>
      <c r="O74" s="66">
        <f t="shared" si="2"/>
        <v>0.96870000000000001</v>
      </c>
      <c r="P74" s="65">
        <v>10.71342200725514</v>
      </c>
      <c r="Q74" s="63"/>
      <c r="R74" s="63"/>
    </row>
    <row r="75" spans="1:18" ht="14" customHeight="1" x14ac:dyDescent="0.2">
      <c r="A75" s="61">
        <v>522</v>
      </c>
      <c r="B75" s="55">
        <v>32</v>
      </c>
      <c r="C75" s="55" t="s">
        <v>128</v>
      </c>
      <c r="D75" s="55">
        <v>3</v>
      </c>
      <c r="E75" s="55" t="s">
        <v>87</v>
      </c>
      <c r="F75" s="55">
        <v>13</v>
      </c>
      <c r="G75" s="55">
        <v>6.2</v>
      </c>
      <c r="H75" s="55">
        <v>61.2</v>
      </c>
      <c r="I75" s="55">
        <v>9</v>
      </c>
      <c r="J75" s="55">
        <v>3.41</v>
      </c>
      <c r="K75" s="55">
        <v>0.23899999999999999</v>
      </c>
      <c r="L75" s="61">
        <v>4.3719999999999999</v>
      </c>
      <c r="M75" s="55">
        <v>2.3699999999999999E-2</v>
      </c>
      <c r="N75" s="66">
        <v>0.44646879665571815</v>
      </c>
      <c r="O75" s="66">
        <f t="shared" si="2"/>
        <v>0.47016879665571815</v>
      </c>
      <c r="P75" s="65">
        <v>18.838345850452242</v>
      </c>
      <c r="Q75" s="63"/>
      <c r="R75" s="63"/>
    </row>
    <row r="76" spans="1:18" ht="14" customHeight="1" x14ac:dyDescent="0.2">
      <c r="A76" s="61">
        <v>524</v>
      </c>
      <c r="B76" s="55">
        <v>32</v>
      </c>
      <c r="C76" s="55" t="s">
        <v>128</v>
      </c>
      <c r="D76" s="55">
        <v>4</v>
      </c>
      <c r="E76" s="55" t="s">
        <v>121</v>
      </c>
      <c r="F76" s="55">
        <v>13</v>
      </c>
      <c r="G76" s="55">
        <v>6.4</v>
      </c>
      <c r="H76" s="55">
        <v>48.36</v>
      </c>
      <c r="I76" s="55">
        <v>11.8</v>
      </c>
      <c r="J76" s="55">
        <v>3.68</v>
      </c>
      <c r="K76" s="55">
        <v>0.247</v>
      </c>
      <c r="L76" s="61">
        <v>3.4689999999999999</v>
      </c>
      <c r="M76" s="55">
        <v>1.9E-2</v>
      </c>
      <c r="N76" s="66">
        <v>0.34200000000000003</v>
      </c>
      <c r="O76" s="66">
        <f t="shared" si="2"/>
        <v>0.36100000000000004</v>
      </c>
      <c r="P76" s="65">
        <v>18.000000000000004</v>
      </c>
      <c r="Q76" s="63"/>
      <c r="R76" s="63"/>
    </row>
    <row r="77" spans="1:18" ht="14" customHeight="1" x14ac:dyDescent="0.2">
      <c r="A77" s="61">
        <v>527</v>
      </c>
      <c r="B77" s="55">
        <v>32</v>
      </c>
      <c r="C77" s="55" t="s">
        <v>128</v>
      </c>
      <c r="D77" s="55">
        <v>6</v>
      </c>
      <c r="E77" s="55" t="s">
        <v>119</v>
      </c>
      <c r="F77" s="55">
        <v>13</v>
      </c>
      <c r="G77" s="55">
        <v>4.4000000000000004</v>
      </c>
      <c r="H77" s="55">
        <v>25.88</v>
      </c>
      <c r="I77" s="55">
        <v>11.3</v>
      </c>
      <c r="J77" s="55">
        <v>2.4700000000000002</v>
      </c>
      <c r="K77" s="55">
        <v>0.14199999999999999</v>
      </c>
      <c r="L77" s="61">
        <v>1.6279999999999999</v>
      </c>
      <c r="M77" s="55">
        <v>1.1299999999999999E-2</v>
      </c>
      <c r="N77" s="66">
        <v>0.161</v>
      </c>
      <c r="O77" s="66">
        <f t="shared" si="2"/>
        <v>0.17230000000000001</v>
      </c>
      <c r="P77" s="65">
        <v>14.24778761061947</v>
      </c>
      <c r="Q77" s="63"/>
      <c r="R77" s="63"/>
    </row>
    <row r="78" spans="1:18" ht="14" customHeight="1" x14ac:dyDescent="0.2">
      <c r="A78" s="61">
        <v>529</v>
      </c>
      <c r="B78" s="55">
        <v>32</v>
      </c>
      <c r="C78" s="55" t="s">
        <v>128</v>
      </c>
      <c r="D78" s="55">
        <v>5</v>
      </c>
      <c r="E78" s="55" t="s">
        <v>122</v>
      </c>
      <c r="F78" s="55">
        <v>13</v>
      </c>
      <c r="G78" s="55">
        <v>5.2</v>
      </c>
      <c r="H78" s="55">
        <v>16.62</v>
      </c>
      <c r="I78" s="55">
        <v>8.1999999999999993</v>
      </c>
      <c r="J78" s="55">
        <v>2.31</v>
      </c>
      <c r="K78" s="55">
        <v>0.1</v>
      </c>
      <c r="L78" s="61">
        <v>1.016</v>
      </c>
      <c r="M78" s="55">
        <v>8.2000000000000007E-3</v>
      </c>
      <c r="N78" s="66">
        <v>0.106</v>
      </c>
      <c r="O78" s="66">
        <f t="shared" si="2"/>
        <v>0.1142</v>
      </c>
      <c r="P78" s="65">
        <v>12.926829268292682</v>
      </c>
      <c r="Q78" s="63"/>
      <c r="R78" s="63"/>
    </row>
    <row r="79" spans="1:18" ht="14" customHeight="1" x14ac:dyDescent="0.2">
      <c r="A79" s="61">
        <v>532</v>
      </c>
      <c r="B79" s="55">
        <v>32</v>
      </c>
      <c r="C79" s="55" t="s">
        <v>128</v>
      </c>
      <c r="D79" s="55">
        <v>4</v>
      </c>
      <c r="E79" s="55" t="s">
        <v>121</v>
      </c>
      <c r="F79" s="55">
        <v>14</v>
      </c>
      <c r="G79" s="55">
        <v>8.1999999999999993</v>
      </c>
      <c r="H79" s="55">
        <v>82.93</v>
      </c>
      <c r="I79" s="55">
        <v>12.8</v>
      </c>
      <c r="J79" s="55">
        <v>4.6399999999999997</v>
      </c>
      <c r="K79" s="55">
        <v>0.54600000000000004</v>
      </c>
      <c r="L79" s="61">
        <v>5.8339999999999996</v>
      </c>
      <c r="M79" s="55">
        <v>4.6100000000000002E-2</v>
      </c>
      <c r="N79" s="66">
        <v>0.59399999999999997</v>
      </c>
      <c r="O79" s="66">
        <f t="shared" si="2"/>
        <v>0.6401</v>
      </c>
      <c r="P79" s="65">
        <v>12.885032537960953</v>
      </c>
      <c r="Q79" s="63"/>
      <c r="R79" s="63"/>
    </row>
    <row r="80" spans="1:18" ht="14" customHeight="1" x14ac:dyDescent="0.2">
      <c r="A80" s="61">
        <v>536</v>
      </c>
      <c r="B80" s="55">
        <v>32</v>
      </c>
      <c r="C80" s="55" t="s">
        <v>128</v>
      </c>
      <c r="D80" s="55">
        <v>6</v>
      </c>
      <c r="E80" s="55" t="s">
        <v>119</v>
      </c>
      <c r="F80" s="55">
        <v>14</v>
      </c>
      <c r="G80" s="55">
        <v>5.6</v>
      </c>
      <c r="H80" s="55">
        <v>40.370000000000005</v>
      </c>
      <c r="I80" s="55">
        <v>7.3</v>
      </c>
      <c r="J80" s="55">
        <v>3.79</v>
      </c>
      <c r="K80" s="55">
        <v>0.23100000000000001</v>
      </c>
      <c r="L80" s="61">
        <v>2.4980000000000002</v>
      </c>
      <c r="M80" s="55">
        <v>1.77E-2</v>
      </c>
      <c r="N80" s="66">
        <v>0.2427861771058315</v>
      </c>
      <c r="O80" s="66">
        <f t="shared" si="2"/>
        <v>0.2604861771058315</v>
      </c>
      <c r="P80" s="65">
        <v>13.716733169820989</v>
      </c>
      <c r="Q80" s="63"/>
      <c r="R80" s="63"/>
    </row>
    <row r="81" spans="1:18" ht="14" customHeight="1" x14ac:dyDescent="0.2">
      <c r="A81" s="61">
        <v>540</v>
      </c>
      <c r="B81" s="55">
        <v>32</v>
      </c>
      <c r="C81" s="55" t="s">
        <v>128</v>
      </c>
      <c r="D81" s="55">
        <v>5</v>
      </c>
      <c r="E81" s="55" t="s">
        <v>122</v>
      </c>
      <c r="F81" s="55">
        <v>14</v>
      </c>
      <c r="G81" s="55">
        <v>7</v>
      </c>
      <c r="H81" s="55">
        <v>65.58</v>
      </c>
      <c r="I81" s="55">
        <v>11.2</v>
      </c>
      <c r="J81" s="55">
        <v>3.1</v>
      </c>
      <c r="K81" s="55">
        <v>0.33500000000000002</v>
      </c>
      <c r="L81" s="61">
        <v>4.665</v>
      </c>
      <c r="M81" s="55">
        <v>2.6700000000000002E-2</v>
      </c>
      <c r="N81" s="66">
        <v>0.44800000000000001</v>
      </c>
      <c r="O81" s="66">
        <f t="shared" si="2"/>
        <v>0.47470000000000001</v>
      </c>
      <c r="P81" s="65">
        <v>16.779026217228463</v>
      </c>
      <c r="Q81" s="63"/>
      <c r="R81" s="63"/>
    </row>
    <row r="82" spans="1:18" ht="14" customHeight="1" x14ac:dyDescent="0.2">
      <c r="A82" s="61">
        <v>543</v>
      </c>
      <c r="B82" s="55">
        <v>32</v>
      </c>
      <c r="C82" s="55" t="s">
        <v>128</v>
      </c>
      <c r="D82" s="55">
        <v>5</v>
      </c>
      <c r="E82" s="55" t="s">
        <v>122</v>
      </c>
      <c r="F82" s="55">
        <v>15</v>
      </c>
      <c r="G82" s="55">
        <v>7.4</v>
      </c>
      <c r="H82" s="55">
        <v>103.71</v>
      </c>
      <c r="I82" s="55">
        <v>16</v>
      </c>
      <c r="J82" s="55">
        <v>3.76</v>
      </c>
      <c r="K82" s="55">
        <v>0.435</v>
      </c>
      <c r="L82" s="61">
        <v>6.9169999999999998</v>
      </c>
      <c r="M82" s="55">
        <v>4.2200000000000001E-2</v>
      </c>
      <c r="N82" s="66">
        <v>0.72267164179104437</v>
      </c>
      <c r="O82" s="66">
        <f t="shared" si="2"/>
        <v>0.76487164179104439</v>
      </c>
      <c r="P82" s="65">
        <v>17.12492042158873</v>
      </c>
      <c r="Q82" s="63"/>
      <c r="R82" s="63"/>
    </row>
    <row r="83" spans="1:18" ht="14" customHeight="1" x14ac:dyDescent="0.2">
      <c r="A83" s="61">
        <v>545</v>
      </c>
      <c r="B83" s="55">
        <v>32</v>
      </c>
      <c r="C83" s="55" t="s">
        <v>128</v>
      </c>
      <c r="D83" s="55">
        <v>4</v>
      </c>
      <c r="E83" s="55" t="s">
        <v>121</v>
      </c>
      <c r="F83" s="55">
        <v>15</v>
      </c>
      <c r="G83" s="55">
        <v>5</v>
      </c>
      <c r="H83" s="55">
        <v>30.64</v>
      </c>
      <c r="I83" s="55">
        <v>8.5</v>
      </c>
      <c r="J83" s="55">
        <v>2.91</v>
      </c>
      <c r="K83" s="55">
        <v>0.17299999999999999</v>
      </c>
      <c r="L83" s="61">
        <v>1.927</v>
      </c>
      <c r="M83" s="55">
        <v>1.44E-2</v>
      </c>
      <c r="N83" s="66">
        <v>0.2005048882681566</v>
      </c>
      <c r="O83" s="66">
        <f t="shared" si="2"/>
        <v>0.2149048882681566</v>
      </c>
      <c r="P83" s="65">
        <v>13.923950574177542</v>
      </c>
      <c r="Q83" s="63"/>
      <c r="R83" s="63"/>
    </row>
    <row r="84" spans="1:18" ht="14" customHeight="1" x14ac:dyDescent="0.2">
      <c r="A84" s="61">
        <v>548</v>
      </c>
      <c r="B84" s="55">
        <v>32</v>
      </c>
      <c r="C84" s="55" t="s">
        <v>128</v>
      </c>
      <c r="D84" s="55">
        <v>6</v>
      </c>
      <c r="E84" s="55" t="s">
        <v>119</v>
      </c>
      <c r="F84" s="55">
        <v>15</v>
      </c>
      <c r="G84" s="55">
        <v>1</v>
      </c>
      <c r="H84" s="55">
        <v>0.6</v>
      </c>
      <c r="I84" s="55">
        <v>2.5</v>
      </c>
      <c r="J84" s="55">
        <v>1.07</v>
      </c>
      <c r="K84" s="55">
        <v>1.6E-2</v>
      </c>
      <c r="L84" s="61">
        <v>2.7E-2</v>
      </c>
      <c r="M84" s="55">
        <v>2.7000000000000001E-3</v>
      </c>
      <c r="N84" s="66">
        <v>7.0000000000000001E-3</v>
      </c>
      <c r="O84" s="66">
        <f t="shared" si="2"/>
        <v>9.7000000000000003E-3</v>
      </c>
      <c r="P84" s="65">
        <v>2.5925925925925926</v>
      </c>
      <c r="Q84" s="63"/>
      <c r="R84" s="63"/>
    </row>
    <row r="85" spans="1:18" ht="14" customHeight="1" x14ac:dyDescent="0.2">
      <c r="A85" s="61">
        <v>549</v>
      </c>
      <c r="B85" s="55">
        <v>32</v>
      </c>
      <c r="C85" s="55" t="s">
        <v>128</v>
      </c>
      <c r="D85" s="55">
        <v>3</v>
      </c>
      <c r="E85" s="55" t="s">
        <v>87</v>
      </c>
      <c r="F85" s="55">
        <v>15</v>
      </c>
      <c r="G85" s="55">
        <v>2</v>
      </c>
      <c r="H85" s="55">
        <v>0.91</v>
      </c>
      <c r="I85" s="55">
        <v>2.7</v>
      </c>
      <c r="J85" s="55">
        <v>1.17</v>
      </c>
      <c r="K85" s="55">
        <v>2.3E-2</v>
      </c>
      <c r="L85" s="61">
        <v>5.5E-2</v>
      </c>
      <c r="M85" s="55">
        <v>1.8E-3</v>
      </c>
      <c r="N85" s="66">
        <v>7.0000000000000001E-3</v>
      </c>
      <c r="O85" s="66">
        <f t="shared" si="2"/>
        <v>8.8000000000000005E-3</v>
      </c>
      <c r="P85" s="65">
        <v>3.8888888888888893</v>
      </c>
      <c r="Q85" s="63"/>
      <c r="R85" s="63"/>
    </row>
    <row r="86" spans="1:18" ht="14" customHeight="1" x14ac:dyDescent="0.2">
      <c r="A86" s="61">
        <v>407</v>
      </c>
      <c r="B86" s="55">
        <v>50</v>
      </c>
      <c r="C86" s="55" t="s">
        <v>17</v>
      </c>
      <c r="D86" s="55">
        <v>7</v>
      </c>
      <c r="E86" s="55" t="s">
        <v>87</v>
      </c>
      <c r="F86" s="55">
        <v>1</v>
      </c>
      <c r="G86" s="55">
        <v>15</v>
      </c>
      <c r="H86" s="55">
        <v>914.37</v>
      </c>
      <c r="I86" s="55">
        <v>19</v>
      </c>
      <c r="J86" s="55">
        <v>24.7</v>
      </c>
      <c r="K86" s="55">
        <v>18.920000000000002</v>
      </c>
      <c r="L86" s="61">
        <v>99.13</v>
      </c>
      <c r="M86" s="55">
        <v>2.6619999999999999</v>
      </c>
      <c r="N86" s="66">
        <v>11.237277797223186</v>
      </c>
      <c r="O86" s="66">
        <f t="shared" si="2"/>
        <v>13.899277797223185</v>
      </c>
      <c r="P86" s="65">
        <v>4.2213665654482293</v>
      </c>
      <c r="Q86" s="63"/>
      <c r="R86" s="63"/>
    </row>
    <row r="87" spans="1:18" ht="14" customHeight="1" x14ac:dyDescent="0.2">
      <c r="A87" s="61">
        <v>408</v>
      </c>
      <c r="B87" s="55">
        <v>50</v>
      </c>
      <c r="C87" s="55" t="s">
        <v>17</v>
      </c>
      <c r="D87" s="55">
        <v>8</v>
      </c>
      <c r="E87" s="55" t="s">
        <v>119</v>
      </c>
      <c r="F87" s="55">
        <v>1</v>
      </c>
      <c r="G87" s="55">
        <v>16</v>
      </c>
      <c r="H87" s="55">
        <v>1314.9299999999998</v>
      </c>
      <c r="I87" s="55">
        <v>18</v>
      </c>
      <c r="J87" s="55">
        <v>34.01</v>
      </c>
      <c r="K87" s="55">
        <v>36.89</v>
      </c>
      <c r="L87" s="61">
        <v>159.5</v>
      </c>
      <c r="M87" s="55">
        <v>4.8259999999999996</v>
      </c>
      <c r="N87" s="66">
        <v>16.580475339528249</v>
      </c>
      <c r="O87" s="66">
        <f t="shared" si="2"/>
        <v>21.406475339528249</v>
      </c>
      <c r="P87" s="65">
        <v>3.4356558929814027</v>
      </c>
      <c r="Q87" s="63"/>
      <c r="R87" s="63"/>
    </row>
    <row r="88" spans="1:18" ht="14" customHeight="1" x14ac:dyDescent="0.2">
      <c r="A88" s="61">
        <v>411</v>
      </c>
      <c r="B88" s="55">
        <v>50</v>
      </c>
      <c r="C88" s="55" t="s">
        <v>17</v>
      </c>
      <c r="D88" s="55">
        <v>8</v>
      </c>
      <c r="E88" s="55" t="s">
        <v>119</v>
      </c>
      <c r="F88" s="55">
        <v>2</v>
      </c>
      <c r="G88" s="55">
        <v>17.3</v>
      </c>
      <c r="H88" s="55">
        <v>1085.8399999999999</v>
      </c>
      <c r="I88" s="55">
        <v>25</v>
      </c>
      <c r="J88" s="55">
        <v>32.18</v>
      </c>
      <c r="K88" s="55">
        <v>33.42</v>
      </c>
      <c r="L88" s="61">
        <v>123.76</v>
      </c>
      <c r="M88" s="55">
        <v>3.9319999999999999</v>
      </c>
      <c r="N88" s="66">
        <v>11.808</v>
      </c>
      <c r="O88" s="66">
        <f t="shared" si="2"/>
        <v>15.74</v>
      </c>
      <c r="P88" s="65">
        <v>3.0030518819938963</v>
      </c>
      <c r="Q88" s="63"/>
      <c r="R88" s="63"/>
    </row>
    <row r="89" spans="1:18" ht="14" customHeight="1" x14ac:dyDescent="0.2">
      <c r="A89" s="61">
        <v>418</v>
      </c>
      <c r="B89" s="55">
        <v>50</v>
      </c>
      <c r="C89" s="55" t="s">
        <v>17</v>
      </c>
      <c r="D89" s="55">
        <v>7</v>
      </c>
      <c r="E89" s="55" t="s">
        <v>87</v>
      </c>
      <c r="F89" s="55">
        <v>2</v>
      </c>
      <c r="G89" s="55">
        <v>16.2</v>
      </c>
      <c r="H89" s="61">
        <v>1077.51</v>
      </c>
      <c r="I89" s="55">
        <v>24</v>
      </c>
      <c r="J89" s="55">
        <v>29.69</v>
      </c>
      <c r="K89" s="55">
        <v>28.09</v>
      </c>
      <c r="L89" s="61">
        <v>121.78</v>
      </c>
      <c r="M89" s="55">
        <v>3.2469999999999999</v>
      </c>
      <c r="N89" s="66">
        <v>11.766</v>
      </c>
      <c r="O89" s="66">
        <f t="shared" si="2"/>
        <v>15.013</v>
      </c>
      <c r="P89" s="65">
        <v>3.6236526024022178</v>
      </c>
      <c r="Q89" s="63"/>
      <c r="R89" s="63"/>
    </row>
    <row r="90" spans="1:18" ht="14" customHeight="1" x14ac:dyDescent="0.2">
      <c r="A90" s="61">
        <v>429</v>
      </c>
      <c r="B90" s="55">
        <v>50</v>
      </c>
      <c r="C90" s="55" t="s">
        <v>17</v>
      </c>
      <c r="D90" s="55">
        <v>8</v>
      </c>
      <c r="E90" s="55" t="s">
        <v>119</v>
      </c>
      <c r="F90" s="55">
        <v>3</v>
      </c>
      <c r="G90" s="55">
        <v>15.8</v>
      </c>
      <c r="H90" s="55">
        <v>1060.46</v>
      </c>
      <c r="I90" s="55">
        <v>16</v>
      </c>
      <c r="J90" s="55">
        <v>31.29</v>
      </c>
      <c r="K90" s="55">
        <v>36.130000000000003</v>
      </c>
      <c r="L90" s="61">
        <v>115.55</v>
      </c>
      <c r="M90" s="55">
        <v>4.476</v>
      </c>
      <c r="N90" s="66">
        <v>12.193</v>
      </c>
      <c r="O90" s="66">
        <f t="shared" si="2"/>
        <v>16.669</v>
      </c>
      <c r="P90" s="65">
        <v>2.7240840035746201</v>
      </c>
      <c r="Q90" s="63"/>
      <c r="R90" s="63"/>
    </row>
    <row r="91" spans="1:18" ht="14" customHeight="1" x14ac:dyDescent="0.2">
      <c r="A91" s="61">
        <v>430</v>
      </c>
      <c r="B91" s="55">
        <v>50</v>
      </c>
      <c r="C91" s="55" t="s">
        <v>17</v>
      </c>
      <c r="D91" s="55">
        <v>7</v>
      </c>
      <c r="E91" s="55" t="s">
        <v>87</v>
      </c>
      <c r="F91" s="55">
        <v>3</v>
      </c>
      <c r="G91" s="55">
        <v>15.2</v>
      </c>
      <c r="H91" s="55">
        <v>1154.5999999999999</v>
      </c>
      <c r="I91" s="55">
        <v>10</v>
      </c>
      <c r="J91" s="55">
        <v>25.38</v>
      </c>
      <c r="K91" s="55">
        <v>22.54</v>
      </c>
      <c r="L91" s="61">
        <v>116.13</v>
      </c>
      <c r="M91" s="55">
        <v>2.5289999999999999</v>
      </c>
      <c r="N91" s="66">
        <v>12.147</v>
      </c>
      <c r="O91" s="66">
        <f t="shared" si="2"/>
        <v>14.676</v>
      </c>
      <c r="P91" s="65">
        <v>4.803084223013049</v>
      </c>
      <c r="Q91" s="63"/>
      <c r="R91" s="63"/>
    </row>
    <row r="92" spans="1:18" ht="14" customHeight="1" x14ac:dyDescent="0.2">
      <c r="A92" s="61">
        <v>431</v>
      </c>
      <c r="B92" s="55">
        <v>50</v>
      </c>
      <c r="C92" s="55" t="s">
        <v>17</v>
      </c>
      <c r="D92" s="55">
        <v>8</v>
      </c>
      <c r="E92" s="55" t="s">
        <v>119</v>
      </c>
      <c r="F92" s="55">
        <v>4</v>
      </c>
      <c r="G92" s="55">
        <v>18.8</v>
      </c>
      <c r="H92" s="55">
        <v>1228.3400000000001</v>
      </c>
      <c r="I92" s="55">
        <v>14.5</v>
      </c>
      <c r="J92" s="55">
        <v>33.28</v>
      </c>
      <c r="K92" s="55">
        <v>35.340000000000003</v>
      </c>
      <c r="L92" s="61">
        <v>145.66</v>
      </c>
      <c r="M92" s="55">
        <v>4.68</v>
      </c>
      <c r="N92" s="66">
        <v>16.117971317014565</v>
      </c>
      <c r="O92" s="66">
        <f t="shared" si="2"/>
        <v>20.797971317014564</v>
      </c>
      <c r="P92" s="65">
        <v>3.4440109651740527</v>
      </c>
      <c r="Q92" s="63"/>
      <c r="R92" s="63"/>
    </row>
    <row r="93" spans="1:18" ht="14" customHeight="1" x14ac:dyDescent="0.2">
      <c r="A93" s="61">
        <v>439</v>
      </c>
      <c r="B93" s="55">
        <v>50</v>
      </c>
      <c r="C93" s="55" t="s">
        <v>17</v>
      </c>
      <c r="D93" s="55">
        <v>7</v>
      </c>
      <c r="E93" s="55" t="s">
        <v>87</v>
      </c>
      <c r="F93" s="55">
        <v>4</v>
      </c>
      <c r="G93" s="55">
        <v>16.7</v>
      </c>
      <c r="H93" s="55">
        <v>1464.9</v>
      </c>
      <c r="I93" s="55">
        <v>26</v>
      </c>
      <c r="J93" s="55">
        <v>37.78</v>
      </c>
      <c r="K93" s="55">
        <v>47.34</v>
      </c>
      <c r="L93" s="61">
        <v>174.11</v>
      </c>
      <c r="M93" s="55">
        <v>6.7610000000000001</v>
      </c>
      <c r="N93" s="66">
        <v>19.94992325436408</v>
      </c>
      <c r="O93" s="66">
        <f t="shared" si="2"/>
        <v>26.710923254364079</v>
      </c>
      <c r="P93" s="65">
        <v>2.9507355797018309</v>
      </c>
      <c r="Q93" s="63"/>
      <c r="R93" s="63"/>
    </row>
    <row r="94" spans="1:18" ht="14" customHeight="1" x14ac:dyDescent="0.2">
      <c r="A94" s="61">
        <v>445</v>
      </c>
      <c r="B94" s="55">
        <v>50</v>
      </c>
      <c r="C94" s="55" t="s">
        <v>17</v>
      </c>
      <c r="D94" s="55">
        <v>7</v>
      </c>
      <c r="E94" s="55" t="s">
        <v>87</v>
      </c>
      <c r="F94" s="55">
        <v>5</v>
      </c>
      <c r="G94" s="55">
        <v>11.3</v>
      </c>
      <c r="H94" s="55">
        <v>480.29</v>
      </c>
      <c r="I94" s="55">
        <v>12</v>
      </c>
      <c r="J94" s="55">
        <v>16.739999999999998</v>
      </c>
      <c r="K94" s="55">
        <v>7.28</v>
      </c>
      <c r="L94" s="61">
        <v>39.840000000000003</v>
      </c>
      <c r="M94" s="55">
        <v>0.91300000000000003</v>
      </c>
      <c r="N94" s="66">
        <v>4.2169999999999996</v>
      </c>
      <c r="O94" s="66">
        <f t="shared" si="2"/>
        <v>5.13</v>
      </c>
      <c r="P94" s="65">
        <v>4.618838992332968</v>
      </c>
      <c r="Q94" s="63"/>
      <c r="R94" s="63"/>
    </row>
    <row r="95" spans="1:18" ht="14" customHeight="1" x14ac:dyDescent="0.2">
      <c r="A95" s="61">
        <v>446</v>
      </c>
      <c r="B95" s="55">
        <v>50</v>
      </c>
      <c r="C95" s="55" t="s">
        <v>17</v>
      </c>
      <c r="D95" s="55">
        <v>8</v>
      </c>
      <c r="E95" s="55" t="s">
        <v>119</v>
      </c>
      <c r="F95" s="55">
        <v>5</v>
      </c>
      <c r="G95" s="55">
        <v>19.3</v>
      </c>
      <c r="H95" s="55">
        <v>1161.02</v>
      </c>
      <c r="I95" s="55">
        <v>34</v>
      </c>
      <c r="J95" s="55">
        <v>35.409999999999997</v>
      </c>
      <c r="K95" s="55">
        <v>37.31</v>
      </c>
      <c r="L95" s="61">
        <v>116.78</v>
      </c>
      <c r="M95" s="55">
        <v>5.0039999999999996</v>
      </c>
      <c r="N95" s="66">
        <v>14.101000000000001</v>
      </c>
      <c r="O95" s="66">
        <f t="shared" si="2"/>
        <v>19.105</v>
      </c>
      <c r="P95" s="65">
        <v>2.8179456434852121</v>
      </c>
      <c r="Q95" s="63"/>
      <c r="R95" s="63"/>
    </row>
    <row r="96" spans="1:18" ht="14" customHeight="1" x14ac:dyDescent="0.2">
      <c r="A96" s="61">
        <v>459</v>
      </c>
      <c r="B96" s="55">
        <v>50</v>
      </c>
      <c r="C96" s="55" t="s">
        <v>17</v>
      </c>
      <c r="D96" s="55">
        <v>7</v>
      </c>
      <c r="E96" s="55" t="s">
        <v>87</v>
      </c>
      <c r="F96" s="55">
        <v>6</v>
      </c>
      <c r="G96" s="55">
        <v>10.7</v>
      </c>
      <c r="H96" s="55">
        <v>347.46</v>
      </c>
      <c r="I96" s="55">
        <v>5</v>
      </c>
      <c r="J96" s="55">
        <v>13</v>
      </c>
      <c r="K96" s="55">
        <v>2.77</v>
      </c>
      <c r="L96" s="61">
        <v>92.63</v>
      </c>
      <c r="M96" s="55">
        <v>0.33500000000000002</v>
      </c>
      <c r="N96" s="66">
        <v>3.0089999999999999</v>
      </c>
      <c r="O96" s="66">
        <f t="shared" si="2"/>
        <v>3.3439999999999999</v>
      </c>
      <c r="P96" s="65">
        <v>8.982089552238806</v>
      </c>
      <c r="Q96" s="63"/>
      <c r="R96" s="63"/>
    </row>
    <row r="97" spans="1:18" ht="14" customHeight="1" x14ac:dyDescent="0.2">
      <c r="A97" s="61">
        <v>467</v>
      </c>
      <c r="B97" s="55">
        <v>50</v>
      </c>
      <c r="C97" s="55" t="s">
        <v>17</v>
      </c>
      <c r="D97" s="55">
        <v>8</v>
      </c>
      <c r="E97" s="55" t="s">
        <v>119</v>
      </c>
      <c r="F97" s="55">
        <v>7</v>
      </c>
      <c r="G97" s="55">
        <v>14.8</v>
      </c>
      <c r="H97" s="55">
        <v>230.58</v>
      </c>
      <c r="I97" s="55">
        <v>12</v>
      </c>
      <c r="J97" s="55">
        <v>14.18</v>
      </c>
      <c r="K97" s="55">
        <v>3.51</v>
      </c>
      <c r="L97" s="61">
        <v>22.68</v>
      </c>
      <c r="M97" s="55">
        <v>0.32200000000000001</v>
      </c>
      <c r="N97" s="66">
        <v>2.1160000000000001</v>
      </c>
      <c r="O97" s="66">
        <f t="shared" si="2"/>
        <v>2.4380000000000002</v>
      </c>
      <c r="P97" s="65">
        <v>6.5714285714285712</v>
      </c>
      <c r="Q97" s="63"/>
      <c r="R97" s="63"/>
    </row>
    <row r="98" spans="1:18" ht="14" customHeight="1" x14ac:dyDescent="0.2">
      <c r="A98" s="61">
        <v>475</v>
      </c>
      <c r="B98" s="55">
        <v>50</v>
      </c>
      <c r="C98" s="55" t="s">
        <v>17</v>
      </c>
      <c r="D98" s="55">
        <v>7</v>
      </c>
      <c r="E98" s="55" t="s">
        <v>87</v>
      </c>
      <c r="F98" s="55">
        <v>8</v>
      </c>
      <c r="G98" s="55">
        <v>14</v>
      </c>
      <c r="H98" s="55">
        <v>502.8</v>
      </c>
      <c r="I98" s="55">
        <v>10</v>
      </c>
      <c r="J98" s="55">
        <v>23.75</v>
      </c>
      <c r="K98" s="55">
        <v>13.74</v>
      </c>
      <c r="L98" s="61">
        <v>50.87</v>
      </c>
      <c r="M98" s="55">
        <v>1.8140000000000001</v>
      </c>
      <c r="N98" s="66">
        <v>5.2218870186765045</v>
      </c>
      <c r="O98" s="66">
        <f t="shared" si="2"/>
        <v>7.0358870186765046</v>
      </c>
      <c r="P98" s="65">
        <v>2.8786587754556252</v>
      </c>
      <c r="Q98" s="63"/>
      <c r="R98" s="63"/>
    </row>
    <row r="99" spans="1:18" ht="14" customHeight="1" x14ac:dyDescent="0.2">
      <c r="A99" s="61">
        <v>476</v>
      </c>
      <c r="B99" s="55">
        <v>50</v>
      </c>
      <c r="C99" s="55" t="s">
        <v>17</v>
      </c>
      <c r="D99" s="55">
        <v>8</v>
      </c>
      <c r="E99" s="55" t="s">
        <v>119</v>
      </c>
      <c r="F99" s="55">
        <v>8</v>
      </c>
      <c r="G99" s="55">
        <v>15.2</v>
      </c>
      <c r="H99" s="55">
        <v>412</v>
      </c>
      <c r="I99" s="55">
        <v>17</v>
      </c>
      <c r="J99" s="55">
        <v>17.93</v>
      </c>
      <c r="K99" s="55">
        <v>6.62</v>
      </c>
      <c r="L99" s="61">
        <v>39.25</v>
      </c>
      <c r="M99" s="55">
        <v>0.80700000000000005</v>
      </c>
      <c r="N99" s="66">
        <v>4.059783895796329</v>
      </c>
      <c r="O99" s="66">
        <f t="shared" si="2"/>
        <v>4.8667838957963294</v>
      </c>
      <c r="P99" s="65">
        <v>5.0307111472073469</v>
      </c>
      <c r="Q99" s="63"/>
      <c r="R99" s="63"/>
    </row>
    <row r="100" spans="1:18" ht="14" customHeight="1" x14ac:dyDescent="0.2">
      <c r="A100" s="61">
        <v>484</v>
      </c>
      <c r="B100" s="55">
        <v>50</v>
      </c>
      <c r="C100" s="55" t="s">
        <v>17</v>
      </c>
      <c r="D100" s="55">
        <v>7</v>
      </c>
      <c r="E100" s="55" t="s">
        <v>87</v>
      </c>
      <c r="F100" s="55">
        <v>9</v>
      </c>
      <c r="G100" s="55">
        <v>16.2</v>
      </c>
      <c r="H100" s="55">
        <v>902.27</v>
      </c>
      <c r="I100" s="55">
        <v>20</v>
      </c>
      <c r="J100" s="55">
        <v>27.11</v>
      </c>
      <c r="K100" s="55">
        <v>18.75</v>
      </c>
      <c r="L100" s="61">
        <v>89.4</v>
      </c>
      <c r="M100" s="55">
        <v>2.3330000000000002</v>
      </c>
      <c r="N100" s="66">
        <v>9.9969999999999999</v>
      </c>
      <c r="O100" s="66">
        <f t="shared" si="2"/>
        <v>12.33</v>
      </c>
      <c r="P100" s="65">
        <v>4.2850407201028711</v>
      </c>
      <c r="Q100" s="63"/>
      <c r="R100" s="63"/>
    </row>
    <row r="101" spans="1:18" ht="14" customHeight="1" x14ac:dyDescent="0.2">
      <c r="A101" s="61">
        <v>487</v>
      </c>
      <c r="B101" s="55">
        <v>50</v>
      </c>
      <c r="C101" s="55" t="s">
        <v>17</v>
      </c>
      <c r="D101" s="55">
        <v>8</v>
      </c>
      <c r="E101" s="55" t="s">
        <v>119</v>
      </c>
      <c r="F101" s="55">
        <v>9</v>
      </c>
      <c r="G101" s="55">
        <v>18.399999999999999</v>
      </c>
      <c r="H101" s="55">
        <v>1405.63</v>
      </c>
      <c r="I101" s="55">
        <v>13</v>
      </c>
      <c r="J101" s="55">
        <v>44.31</v>
      </c>
      <c r="K101" s="55">
        <v>69.319999999999993</v>
      </c>
      <c r="L101" s="61">
        <v>164.47</v>
      </c>
      <c r="M101" s="55">
        <v>8.2409999999999997</v>
      </c>
      <c r="N101" s="66">
        <v>19.015999999999998</v>
      </c>
      <c r="O101" s="66">
        <f t="shared" si="2"/>
        <v>27.256999999999998</v>
      </c>
      <c r="P101" s="65">
        <v>2.3074869554665693</v>
      </c>
      <c r="Q101" s="63"/>
      <c r="R101" s="63"/>
    </row>
    <row r="102" spans="1:18" ht="14" customHeight="1" x14ac:dyDescent="0.2">
      <c r="A102" s="61">
        <v>495</v>
      </c>
      <c r="B102" s="55">
        <v>50</v>
      </c>
      <c r="C102" s="55" t="s">
        <v>17</v>
      </c>
      <c r="D102" s="55">
        <v>8</v>
      </c>
      <c r="E102" s="55" t="s">
        <v>119</v>
      </c>
      <c r="F102" s="55">
        <v>10</v>
      </c>
      <c r="G102" s="55">
        <v>16.3</v>
      </c>
      <c r="H102" s="55">
        <v>462.16</v>
      </c>
      <c r="I102" s="55">
        <v>25</v>
      </c>
      <c r="J102" s="55">
        <v>22.07</v>
      </c>
      <c r="K102" s="55">
        <v>12.19</v>
      </c>
      <c r="L102" s="61">
        <v>50.03</v>
      </c>
      <c r="M102" s="55">
        <v>1.415</v>
      </c>
      <c r="N102" s="66">
        <v>4.8540000000000001</v>
      </c>
      <c r="O102" s="66">
        <f t="shared" si="2"/>
        <v>6.2690000000000001</v>
      </c>
      <c r="P102" s="65">
        <v>3.4303886925795051</v>
      </c>
      <c r="Q102" s="63"/>
      <c r="R102" s="63"/>
    </row>
    <row r="103" spans="1:18" ht="14" customHeight="1" x14ac:dyDescent="0.2">
      <c r="A103" s="61">
        <v>496</v>
      </c>
      <c r="B103" s="55">
        <v>50</v>
      </c>
      <c r="C103" s="55" t="s">
        <v>17</v>
      </c>
      <c r="D103" s="55">
        <v>7</v>
      </c>
      <c r="E103" s="55" t="s">
        <v>87</v>
      </c>
      <c r="F103" s="55">
        <v>10</v>
      </c>
      <c r="G103" s="55">
        <v>16.3</v>
      </c>
      <c r="H103" s="55">
        <v>1106.31</v>
      </c>
      <c r="I103" s="55">
        <v>20</v>
      </c>
      <c r="J103" s="55">
        <v>34.93</v>
      </c>
      <c r="K103" s="55">
        <v>34.729999999999997</v>
      </c>
      <c r="L103" s="61">
        <v>129.29</v>
      </c>
      <c r="M103" s="55">
        <v>4.62</v>
      </c>
      <c r="N103" s="66">
        <v>14.622</v>
      </c>
      <c r="O103" s="66">
        <f t="shared" si="2"/>
        <v>19.242000000000001</v>
      </c>
      <c r="P103" s="65">
        <v>3.1649350649350647</v>
      </c>
      <c r="Q103" s="63"/>
      <c r="R103" s="63"/>
    </row>
    <row r="104" spans="1:18" ht="14" customHeight="1" x14ac:dyDescent="0.2">
      <c r="A104" s="61">
        <v>501</v>
      </c>
      <c r="B104" s="55">
        <v>50</v>
      </c>
      <c r="C104" s="55" t="s">
        <v>17</v>
      </c>
      <c r="D104" s="55">
        <v>8</v>
      </c>
      <c r="E104" s="55" t="s">
        <v>119</v>
      </c>
      <c r="F104" s="55">
        <v>11</v>
      </c>
      <c r="G104" s="55">
        <v>18</v>
      </c>
      <c r="H104" s="55">
        <v>1549.53</v>
      </c>
      <c r="I104" s="55">
        <v>16</v>
      </c>
      <c r="J104" s="55">
        <v>39.35</v>
      </c>
      <c r="K104" s="55">
        <v>92.82</v>
      </c>
      <c r="L104" s="61">
        <v>164.26</v>
      </c>
      <c r="M104" s="55">
        <v>6.1619999999999999</v>
      </c>
      <c r="N104" s="66">
        <v>16.785</v>
      </c>
      <c r="O104" s="66">
        <f t="shared" si="2"/>
        <v>22.946999999999999</v>
      </c>
      <c r="P104" s="65">
        <v>2.7239532619279454</v>
      </c>
      <c r="Q104" s="63"/>
      <c r="R104" s="63"/>
    </row>
    <row r="105" spans="1:18" ht="14" customHeight="1" x14ac:dyDescent="0.2">
      <c r="A105" s="61">
        <v>502</v>
      </c>
      <c r="B105" s="55">
        <v>50</v>
      </c>
      <c r="C105" s="55" t="s">
        <v>17</v>
      </c>
      <c r="D105" s="55">
        <v>7</v>
      </c>
      <c r="E105" s="55" t="s">
        <v>87</v>
      </c>
      <c r="F105" s="55">
        <v>11</v>
      </c>
      <c r="G105" s="55">
        <v>13.5</v>
      </c>
      <c r="H105" s="55">
        <v>652.71</v>
      </c>
      <c r="I105" s="55">
        <v>19</v>
      </c>
      <c r="J105" s="55">
        <v>24.2</v>
      </c>
      <c r="K105" s="55">
        <v>16.190000000000001</v>
      </c>
      <c r="L105" s="61">
        <v>69.27</v>
      </c>
      <c r="M105" s="55">
        <v>1.9750000000000001</v>
      </c>
      <c r="N105" s="66">
        <v>7.3769999999999998</v>
      </c>
      <c r="O105" s="66">
        <f t="shared" si="2"/>
        <v>9.3520000000000003</v>
      </c>
      <c r="P105" s="65">
        <v>3.7351898734177214</v>
      </c>
      <c r="Q105" s="63"/>
      <c r="R105" s="63"/>
    </row>
    <row r="106" spans="1:18" ht="14" customHeight="1" x14ac:dyDescent="0.2">
      <c r="A106" s="61">
        <v>519</v>
      </c>
      <c r="B106" s="55">
        <v>50</v>
      </c>
      <c r="C106" s="55" t="s">
        <v>17</v>
      </c>
      <c r="D106" s="55">
        <v>8</v>
      </c>
      <c r="E106" s="55" t="s">
        <v>119</v>
      </c>
      <c r="F106" s="55">
        <v>12</v>
      </c>
      <c r="G106" s="55">
        <v>13.2</v>
      </c>
      <c r="H106" s="55">
        <v>178.19</v>
      </c>
      <c r="I106" s="55">
        <v>14</v>
      </c>
      <c r="J106" s="55">
        <v>13.18</v>
      </c>
      <c r="K106" s="55">
        <v>2.94</v>
      </c>
      <c r="L106" s="61">
        <v>14.88</v>
      </c>
      <c r="M106" s="55">
        <v>0.371</v>
      </c>
      <c r="N106" s="66">
        <v>1.6459999999999999</v>
      </c>
      <c r="O106" s="66">
        <f t="shared" si="2"/>
        <v>2.0169999999999999</v>
      </c>
      <c r="P106" s="65">
        <v>4.4366576819407006</v>
      </c>
      <c r="Q106" s="63"/>
      <c r="R106" s="63"/>
    </row>
    <row r="107" spans="1:18" ht="14" customHeight="1" x14ac:dyDescent="0.2">
      <c r="A107" s="61">
        <v>520</v>
      </c>
      <c r="B107" s="55">
        <v>50</v>
      </c>
      <c r="C107" s="55" t="s">
        <v>17</v>
      </c>
      <c r="D107" s="55">
        <v>7</v>
      </c>
      <c r="E107" s="55" t="s">
        <v>87</v>
      </c>
      <c r="F107" s="55">
        <v>12</v>
      </c>
      <c r="G107" s="55">
        <v>14.4</v>
      </c>
      <c r="H107" s="55">
        <v>1026.3800000000001</v>
      </c>
      <c r="I107" s="55">
        <v>11</v>
      </c>
      <c r="J107" s="55">
        <v>31.04</v>
      </c>
      <c r="K107" s="55">
        <v>27.6</v>
      </c>
      <c r="L107" s="61">
        <v>117.95</v>
      </c>
      <c r="M107" s="55">
        <v>3.7730000000000001</v>
      </c>
      <c r="N107" s="66">
        <v>13.334521802325582</v>
      </c>
      <c r="O107" s="66">
        <f t="shared" si="2"/>
        <v>17.107521802325582</v>
      </c>
      <c r="P107" s="65">
        <v>3.5341960780083705</v>
      </c>
      <c r="Q107" s="63"/>
      <c r="R107" s="63"/>
    </row>
    <row r="108" spans="1:18" ht="14" customHeight="1" x14ac:dyDescent="0.2">
      <c r="A108" s="61">
        <v>523</v>
      </c>
      <c r="B108" s="55">
        <v>50</v>
      </c>
      <c r="C108" s="55" t="s">
        <v>17</v>
      </c>
      <c r="D108" s="55">
        <v>7</v>
      </c>
      <c r="E108" s="55" t="s">
        <v>87</v>
      </c>
      <c r="F108" s="55">
        <v>13</v>
      </c>
      <c r="G108" s="55">
        <v>11.2</v>
      </c>
      <c r="H108" s="55">
        <v>437.78</v>
      </c>
      <c r="I108" s="55">
        <v>15</v>
      </c>
      <c r="J108" s="55">
        <v>17.3</v>
      </c>
      <c r="K108" s="55">
        <v>5.78</v>
      </c>
      <c r="L108" s="61">
        <v>37.4</v>
      </c>
      <c r="M108" s="55">
        <v>0.63</v>
      </c>
      <c r="N108" s="66">
        <v>3.58</v>
      </c>
      <c r="O108" s="66">
        <f t="shared" si="2"/>
        <v>4.21</v>
      </c>
      <c r="P108" s="65">
        <v>5.6825396825396828</v>
      </c>
      <c r="Q108" s="63"/>
      <c r="R108" s="63"/>
    </row>
    <row r="109" spans="1:18" ht="14" customHeight="1" x14ac:dyDescent="0.2">
      <c r="A109" s="61">
        <v>530</v>
      </c>
      <c r="B109" s="55">
        <v>50</v>
      </c>
      <c r="C109" s="55" t="s">
        <v>17</v>
      </c>
      <c r="D109" s="55">
        <v>8</v>
      </c>
      <c r="E109" s="55" t="s">
        <v>119</v>
      </c>
      <c r="F109" s="55">
        <v>13</v>
      </c>
      <c r="G109" s="55">
        <v>17.399999999999999</v>
      </c>
      <c r="H109" s="55">
        <v>1479.23</v>
      </c>
      <c r="I109" s="55">
        <v>20</v>
      </c>
      <c r="J109" s="55">
        <v>35.770000000000003</v>
      </c>
      <c r="K109" s="55">
        <v>39.1</v>
      </c>
      <c r="L109" s="61">
        <v>184.23999999999998</v>
      </c>
      <c r="M109" s="55">
        <v>5.1189999999999998</v>
      </c>
      <c r="N109" s="66">
        <v>17.804879001883222</v>
      </c>
      <c r="O109" s="66">
        <f t="shared" si="2"/>
        <v>22.923879001883222</v>
      </c>
      <c r="P109" s="65">
        <v>3.4781947649703504</v>
      </c>
      <c r="Q109" s="63"/>
      <c r="R109" s="63"/>
    </row>
    <row r="110" spans="1:18" ht="14" customHeight="1" x14ac:dyDescent="0.2">
      <c r="A110" s="61">
        <v>538</v>
      </c>
      <c r="B110" s="55">
        <v>50</v>
      </c>
      <c r="C110" s="55" t="s">
        <v>17</v>
      </c>
      <c r="D110" s="55">
        <v>7</v>
      </c>
      <c r="E110" s="55" t="s">
        <v>87</v>
      </c>
      <c r="F110" s="55">
        <v>14</v>
      </c>
      <c r="G110" s="55">
        <v>14</v>
      </c>
      <c r="H110" s="55">
        <v>304.20999999999998</v>
      </c>
      <c r="I110" s="55">
        <v>16</v>
      </c>
      <c r="J110" s="55">
        <v>11.28</v>
      </c>
      <c r="K110" s="55">
        <v>5.69</v>
      </c>
      <c r="L110" s="61">
        <v>23.4</v>
      </c>
      <c r="M110" s="55">
        <v>0.53900000000000003</v>
      </c>
      <c r="N110" s="66">
        <v>5.1070000000000002</v>
      </c>
      <c r="O110" s="66">
        <f t="shared" si="2"/>
        <v>5.6459999999999999</v>
      </c>
      <c r="P110" s="65">
        <v>9.4749536178107601</v>
      </c>
      <c r="Q110" s="63"/>
      <c r="R110" s="63"/>
    </row>
    <row r="111" spans="1:18" ht="14" customHeight="1" x14ac:dyDescent="0.2">
      <c r="A111" s="61">
        <v>546</v>
      </c>
      <c r="B111" s="55">
        <v>50</v>
      </c>
      <c r="C111" s="55" t="s">
        <v>17</v>
      </c>
      <c r="D111" s="55">
        <v>7</v>
      </c>
      <c r="E111" s="55" t="s">
        <v>87</v>
      </c>
      <c r="F111" s="55">
        <v>15</v>
      </c>
      <c r="G111" s="55">
        <v>12.8</v>
      </c>
      <c r="H111" s="55">
        <v>638.11</v>
      </c>
      <c r="I111" s="55">
        <v>20</v>
      </c>
      <c r="J111" s="55">
        <v>19.14</v>
      </c>
      <c r="K111" s="55">
        <v>8.2899999999999991</v>
      </c>
      <c r="L111" s="61">
        <v>60.809999999999995</v>
      </c>
      <c r="M111" s="55">
        <v>1.111</v>
      </c>
      <c r="N111" s="66">
        <v>6.4962654216185669</v>
      </c>
      <c r="O111" s="66">
        <f t="shared" si="2"/>
        <v>7.6072654216185667</v>
      </c>
      <c r="P111" s="65">
        <v>5.8472236018168919</v>
      </c>
      <c r="Q111" s="63"/>
      <c r="R111" s="63"/>
    </row>
    <row r="112" spans="1:18" ht="14" customHeight="1" x14ac:dyDescent="0.2">
      <c r="A112" s="61">
        <v>547</v>
      </c>
      <c r="B112" s="55">
        <v>50</v>
      </c>
      <c r="C112" s="55" t="s">
        <v>17</v>
      </c>
      <c r="D112" s="55">
        <v>8</v>
      </c>
      <c r="E112" s="55" t="s">
        <v>119</v>
      </c>
      <c r="F112" s="55">
        <v>15</v>
      </c>
      <c r="G112" s="55">
        <v>18.5</v>
      </c>
      <c r="H112" s="55">
        <v>1381.91</v>
      </c>
      <c r="I112" s="55">
        <v>21</v>
      </c>
      <c r="J112" s="55">
        <v>38.92</v>
      </c>
      <c r="K112" s="55">
        <v>51.36</v>
      </c>
      <c r="L112" s="61">
        <v>159.57999999999998</v>
      </c>
      <c r="M112" s="55">
        <v>8.0739999999999998</v>
      </c>
      <c r="N112" s="66">
        <v>21.828260318786107</v>
      </c>
      <c r="O112" s="66">
        <f t="shared" si="2"/>
        <v>29.902260318786105</v>
      </c>
      <c r="P112" s="65">
        <v>2.7035249342068499</v>
      </c>
      <c r="Q112" s="63"/>
      <c r="R112" s="63"/>
    </row>
    <row r="113" spans="1:18" ht="14" customHeight="1" x14ac:dyDescent="0.2">
      <c r="A113" s="55">
        <v>409</v>
      </c>
      <c r="B113" s="61">
        <v>77</v>
      </c>
      <c r="C113" s="61" t="s">
        <v>84</v>
      </c>
      <c r="D113" s="55">
        <v>9</v>
      </c>
      <c r="E113" s="55" t="s">
        <v>87</v>
      </c>
      <c r="F113" s="55">
        <v>1</v>
      </c>
      <c r="G113" s="55">
        <v>25</v>
      </c>
      <c r="H113" s="55">
        <v>2747.8900000000003</v>
      </c>
      <c r="I113" s="55">
        <v>35</v>
      </c>
      <c r="J113" s="55">
        <v>85.58</v>
      </c>
      <c r="K113" s="64">
        <v>513.1</v>
      </c>
      <c r="L113" s="61">
        <v>374.88</v>
      </c>
      <c r="M113" s="55">
        <v>93.267760441480107</v>
      </c>
      <c r="N113" s="66">
        <v>57.424319077008931</v>
      </c>
      <c r="O113" s="66">
        <f t="shared" si="2"/>
        <v>150.69207951848904</v>
      </c>
      <c r="P113" s="65">
        <v>0.61569312702688117</v>
      </c>
      <c r="Q113" s="63"/>
      <c r="R113" s="63"/>
    </row>
    <row r="114" spans="1:18" ht="14" customHeight="1" x14ac:dyDescent="0.2">
      <c r="A114" s="55">
        <v>410</v>
      </c>
      <c r="B114" s="61">
        <v>77</v>
      </c>
      <c r="C114" s="61" t="s">
        <v>84</v>
      </c>
      <c r="D114" s="55">
        <v>10</v>
      </c>
      <c r="E114" s="55" t="s">
        <v>119</v>
      </c>
      <c r="F114" s="55">
        <v>1</v>
      </c>
      <c r="G114" s="55">
        <v>27</v>
      </c>
      <c r="H114" s="55">
        <v>4058.86</v>
      </c>
      <c r="I114" s="55">
        <v>37</v>
      </c>
      <c r="J114" s="55">
        <v>91.28</v>
      </c>
      <c r="K114" s="64">
        <v>679.82</v>
      </c>
      <c r="L114" s="61">
        <v>513.4</v>
      </c>
      <c r="M114" s="55">
        <v>130.15928444876261</v>
      </c>
      <c r="N114" s="66">
        <v>70.330451442941012</v>
      </c>
      <c r="O114" s="66">
        <f t="shared" si="2"/>
        <v>200.48973589170362</v>
      </c>
      <c r="P114" s="65">
        <v>0.54034141122392765</v>
      </c>
      <c r="Q114" s="63"/>
      <c r="R114" s="63"/>
    </row>
    <row r="115" spans="1:18" ht="14" customHeight="1" x14ac:dyDescent="0.2">
      <c r="A115" s="55">
        <v>414</v>
      </c>
      <c r="B115" s="61">
        <v>77</v>
      </c>
      <c r="C115" s="61" t="s">
        <v>84</v>
      </c>
      <c r="D115" s="55">
        <v>10</v>
      </c>
      <c r="E115" s="55" t="s">
        <v>119</v>
      </c>
      <c r="F115" s="55">
        <v>2</v>
      </c>
      <c r="G115" s="55">
        <v>27</v>
      </c>
      <c r="H115" s="55">
        <v>3748.66</v>
      </c>
      <c r="I115" s="55">
        <v>20</v>
      </c>
      <c r="J115" s="55">
        <v>86.61</v>
      </c>
      <c r="K115" s="64">
        <v>486.35</v>
      </c>
      <c r="L115" s="61">
        <v>542.33000000000004</v>
      </c>
      <c r="M115" s="55">
        <v>95.108120658340681</v>
      </c>
      <c r="N115" s="66">
        <v>89.648883972624503</v>
      </c>
      <c r="O115" s="66">
        <f t="shared" si="2"/>
        <v>184.75700463096518</v>
      </c>
      <c r="P115" s="65">
        <v>0.94259967868224914</v>
      </c>
      <c r="Q115" s="63"/>
      <c r="R115" s="63"/>
    </row>
    <row r="116" spans="1:18" ht="14" customHeight="1" x14ac:dyDescent="0.2">
      <c r="A116" s="55">
        <v>415</v>
      </c>
      <c r="B116" s="61">
        <v>77</v>
      </c>
      <c r="C116" s="61" t="s">
        <v>84</v>
      </c>
      <c r="D116" s="55">
        <v>9</v>
      </c>
      <c r="E116" s="55" t="s">
        <v>87</v>
      </c>
      <c r="F116" s="55">
        <v>2</v>
      </c>
      <c r="G116" s="55">
        <v>24</v>
      </c>
      <c r="H116" s="55">
        <v>3258.14</v>
      </c>
      <c r="I116" s="55">
        <v>34</v>
      </c>
      <c r="J116" s="55">
        <v>93.02</v>
      </c>
      <c r="K116" s="64">
        <v>543.28</v>
      </c>
      <c r="L116" s="61">
        <v>402.29</v>
      </c>
      <c r="M116" s="55">
        <v>100.09373903913831</v>
      </c>
      <c r="N116" s="66">
        <v>60.472398344780061</v>
      </c>
      <c r="O116" s="66">
        <f t="shared" si="2"/>
        <v>160.56613738391837</v>
      </c>
      <c r="P116" s="65">
        <v>0.60415765187005699</v>
      </c>
      <c r="Q116" s="63"/>
      <c r="R116" s="63"/>
    </row>
    <row r="117" spans="1:18" ht="14" customHeight="1" x14ac:dyDescent="0.2">
      <c r="A117" s="55">
        <v>423</v>
      </c>
      <c r="B117" s="61">
        <v>77</v>
      </c>
      <c r="C117" s="61" t="s">
        <v>84</v>
      </c>
      <c r="D117" s="55">
        <v>9</v>
      </c>
      <c r="E117" s="55" t="s">
        <v>87</v>
      </c>
      <c r="F117" s="55">
        <v>3</v>
      </c>
      <c r="G117" s="55">
        <v>26.5</v>
      </c>
      <c r="H117" s="55">
        <v>2502.08</v>
      </c>
      <c r="I117" s="55">
        <v>28</v>
      </c>
      <c r="J117" s="55">
        <v>82.3</v>
      </c>
      <c r="K117" s="64">
        <v>309.5</v>
      </c>
      <c r="L117" s="61">
        <v>391.1</v>
      </c>
      <c r="M117" s="55">
        <v>56.585786147056638</v>
      </c>
      <c r="N117" s="66">
        <v>56.544426956186612</v>
      </c>
      <c r="O117" s="66">
        <f t="shared" si="2"/>
        <v>113.13021310324325</v>
      </c>
      <c r="P117" s="65">
        <v>0.99926908869371289</v>
      </c>
      <c r="Q117" s="63"/>
      <c r="R117" s="63"/>
    </row>
    <row r="118" spans="1:18" ht="14" customHeight="1" x14ac:dyDescent="0.2">
      <c r="A118" s="55">
        <v>427</v>
      </c>
      <c r="B118" s="61">
        <v>77</v>
      </c>
      <c r="C118" s="61" t="s">
        <v>84</v>
      </c>
      <c r="D118" s="55">
        <v>10</v>
      </c>
      <c r="E118" s="55" t="s">
        <v>119</v>
      </c>
      <c r="F118" s="55">
        <v>3</v>
      </c>
      <c r="G118" s="55">
        <v>29</v>
      </c>
      <c r="H118" s="55">
        <v>2777.4</v>
      </c>
      <c r="I118" s="55">
        <v>38</v>
      </c>
      <c r="J118" s="55">
        <v>89.33</v>
      </c>
      <c r="K118" s="64">
        <v>475.49</v>
      </c>
      <c r="L118" s="61">
        <v>404.48</v>
      </c>
      <c r="M118" s="55">
        <v>81.319967753014794</v>
      </c>
      <c r="N118" s="66">
        <v>51.252349826547402</v>
      </c>
      <c r="O118" s="66">
        <f t="shared" si="2"/>
        <v>132.5723175795622</v>
      </c>
      <c r="P118" s="65">
        <v>0.63025541257236062</v>
      </c>
      <c r="Q118" s="63"/>
      <c r="R118" s="63"/>
    </row>
    <row r="119" spans="1:18" ht="14" customHeight="1" x14ac:dyDescent="0.2">
      <c r="A119" s="55">
        <v>435</v>
      </c>
      <c r="B119" s="61">
        <v>77</v>
      </c>
      <c r="C119" s="61" t="s">
        <v>84</v>
      </c>
      <c r="D119" s="55">
        <v>10</v>
      </c>
      <c r="E119" s="55" t="s">
        <v>119</v>
      </c>
      <c r="F119" s="55">
        <v>4</v>
      </c>
      <c r="G119" s="55">
        <v>27.8</v>
      </c>
      <c r="H119" s="55">
        <v>4045.76</v>
      </c>
      <c r="I119" s="55">
        <v>31</v>
      </c>
      <c r="J119" s="55">
        <v>93.59</v>
      </c>
      <c r="K119" s="64">
        <v>512.15</v>
      </c>
      <c r="L119" s="61">
        <v>544.59</v>
      </c>
      <c r="M119" s="55">
        <v>92.970482748325253</v>
      </c>
      <c r="N119" s="66">
        <v>77.272541310729252</v>
      </c>
      <c r="O119" s="66">
        <f t="shared" si="2"/>
        <v>170.24302405905451</v>
      </c>
      <c r="P119" s="65">
        <v>0.83115133993559065</v>
      </c>
      <c r="Q119" s="63"/>
      <c r="R119" s="63"/>
    </row>
    <row r="120" spans="1:18" ht="14" customHeight="1" x14ac:dyDescent="0.2">
      <c r="A120" s="55">
        <v>440</v>
      </c>
      <c r="B120" s="61">
        <v>77</v>
      </c>
      <c r="C120" s="61" t="s">
        <v>84</v>
      </c>
      <c r="D120" s="55">
        <v>9</v>
      </c>
      <c r="E120" s="55" t="s">
        <v>87</v>
      </c>
      <c r="F120" s="55">
        <v>4</v>
      </c>
      <c r="G120" s="55">
        <v>26.4</v>
      </c>
      <c r="H120" s="55">
        <v>3132.68</v>
      </c>
      <c r="I120" s="55">
        <v>34</v>
      </c>
      <c r="J120" s="55">
        <v>79.25</v>
      </c>
      <c r="K120" s="64">
        <v>437.19</v>
      </c>
      <c r="L120" s="61">
        <v>428.38</v>
      </c>
      <c r="M120" s="55">
        <v>79.871908379013348</v>
      </c>
      <c r="N120" s="66">
        <v>65.336233131613881</v>
      </c>
      <c r="O120" s="66">
        <f t="shared" si="2"/>
        <v>145.20814151062723</v>
      </c>
      <c r="P120" s="65">
        <v>0.81801267125828725</v>
      </c>
      <c r="Q120" s="63"/>
      <c r="R120" s="63"/>
    </row>
    <row r="121" spans="1:18" ht="14" customHeight="1" x14ac:dyDescent="0.2">
      <c r="A121" s="55">
        <v>442</v>
      </c>
      <c r="B121" s="61">
        <v>77</v>
      </c>
      <c r="C121" s="61" t="s">
        <v>84</v>
      </c>
      <c r="D121" s="55">
        <v>10</v>
      </c>
      <c r="E121" s="55" t="s">
        <v>119</v>
      </c>
      <c r="F121" s="55">
        <v>5</v>
      </c>
      <c r="G121" s="55">
        <v>23.2</v>
      </c>
      <c r="H121" s="55">
        <v>3526.59</v>
      </c>
      <c r="I121" s="55">
        <v>34</v>
      </c>
      <c r="J121" s="55">
        <v>86.14</v>
      </c>
      <c r="K121" s="64">
        <v>519.23</v>
      </c>
      <c r="L121" s="61">
        <v>552.66</v>
      </c>
      <c r="M121" s="55">
        <v>82.306857460611695</v>
      </c>
      <c r="N121" s="66">
        <v>73.394210779133459</v>
      </c>
      <c r="O121" s="66">
        <f t="shared" si="2"/>
        <v>155.70106823974515</v>
      </c>
      <c r="P121" s="65">
        <v>0.89171440926725432</v>
      </c>
      <c r="Q121" s="63"/>
      <c r="R121" s="63"/>
    </row>
    <row r="122" spans="1:18" ht="14" customHeight="1" x14ac:dyDescent="0.2">
      <c r="A122" s="55">
        <v>447</v>
      </c>
      <c r="B122" s="61">
        <v>77</v>
      </c>
      <c r="C122" s="61" t="s">
        <v>84</v>
      </c>
      <c r="D122" s="55">
        <v>9</v>
      </c>
      <c r="E122" s="55" t="s">
        <v>87</v>
      </c>
      <c r="F122" s="55">
        <v>5</v>
      </c>
      <c r="G122" s="55">
        <v>27.5</v>
      </c>
      <c r="H122" s="55">
        <v>3621.47</v>
      </c>
      <c r="I122" s="55">
        <v>35</v>
      </c>
      <c r="J122" s="55">
        <v>83.85</v>
      </c>
      <c r="K122" s="64">
        <v>443</v>
      </c>
      <c r="L122" s="61">
        <v>502.7</v>
      </c>
      <c r="M122" s="55">
        <v>77.230599594707314</v>
      </c>
      <c r="N122" s="66">
        <v>70.44324869258395</v>
      </c>
      <c r="O122" s="66">
        <f t="shared" si="2"/>
        <v>147.67384828729126</v>
      </c>
      <c r="P122" s="65">
        <v>0.91211578133871551</v>
      </c>
      <c r="Q122" s="63"/>
      <c r="R122" s="63"/>
    </row>
    <row r="123" spans="1:18" ht="14" customHeight="1" x14ac:dyDescent="0.2">
      <c r="A123" s="55">
        <v>456</v>
      </c>
      <c r="B123" s="61">
        <v>77</v>
      </c>
      <c r="C123" s="61" t="s">
        <v>84</v>
      </c>
      <c r="D123" s="55">
        <v>9</v>
      </c>
      <c r="E123" s="55" t="s">
        <v>87</v>
      </c>
      <c r="F123" s="55">
        <v>6</v>
      </c>
      <c r="G123" s="55">
        <v>12.5</v>
      </c>
      <c r="H123" s="55">
        <v>690.11</v>
      </c>
      <c r="I123" s="55">
        <v>9</v>
      </c>
      <c r="J123" s="55">
        <v>22</v>
      </c>
      <c r="K123" s="64">
        <v>14.6</v>
      </c>
      <c r="L123" s="61">
        <v>75.3</v>
      </c>
      <c r="M123" s="55">
        <v>2.2081287163343841</v>
      </c>
      <c r="N123" s="66">
        <v>10.062524385485759</v>
      </c>
      <c r="O123" s="66">
        <f t="shared" si="2"/>
        <v>12.270653101820143</v>
      </c>
      <c r="P123" s="65">
        <v>4.5570370563316187</v>
      </c>
      <c r="Q123" s="63"/>
      <c r="R123" s="63"/>
    </row>
    <row r="124" spans="1:18" ht="14" customHeight="1" x14ac:dyDescent="0.2">
      <c r="A124" s="55">
        <v>457</v>
      </c>
      <c r="B124" s="61">
        <v>77</v>
      </c>
      <c r="C124" s="61" t="s">
        <v>84</v>
      </c>
      <c r="D124" s="55">
        <v>10</v>
      </c>
      <c r="E124" s="55" t="s">
        <v>119</v>
      </c>
      <c r="F124" s="55">
        <v>6</v>
      </c>
      <c r="G124" s="55">
        <v>24.3</v>
      </c>
      <c r="H124" s="55">
        <v>2569.0100000000002</v>
      </c>
      <c r="I124" s="55">
        <v>30</v>
      </c>
      <c r="J124" s="55">
        <v>73.87</v>
      </c>
      <c r="K124" s="64">
        <v>289.24</v>
      </c>
      <c r="L124" s="61">
        <v>379.7</v>
      </c>
      <c r="M124" s="55">
        <v>46.040397291868175</v>
      </c>
      <c r="N124" s="66">
        <v>50.345337749984537</v>
      </c>
      <c r="O124" s="66">
        <f t="shared" si="2"/>
        <v>96.385735041852712</v>
      </c>
      <c r="P124" s="65">
        <v>1.0935035471311347</v>
      </c>
      <c r="Q124" s="63"/>
      <c r="R124" s="63"/>
    </row>
    <row r="125" spans="1:18" ht="14" customHeight="1" x14ac:dyDescent="0.2">
      <c r="A125" s="55">
        <v>465</v>
      </c>
      <c r="B125" s="61">
        <v>77</v>
      </c>
      <c r="C125" s="61" t="s">
        <v>84</v>
      </c>
      <c r="D125" s="55">
        <v>9</v>
      </c>
      <c r="E125" s="55" t="s">
        <v>87</v>
      </c>
      <c r="F125" s="55">
        <v>7</v>
      </c>
      <c r="G125" s="55">
        <v>27.5</v>
      </c>
      <c r="H125" s="55">
        <v>3734.15</v>
      </c>
      <c r="I125" s="55">
        <v>27</v>
      </c>
      <c r="J125" s="55">
        <v>82.77</v>
      </c>
      <c r="K125" s="64">
        <v>431.26</v>
      </c>
      <c r="L125" s="61">
        <v>569.25</v>
      </c>
      <c r="M125" s="55">
        <v>76.391653417533405</v>
      </c>
      <c r="N125" s="66">
        <v>83.463068459259716</v>
      </c>
      <c r="O125" s="66">
        <f t="shared" si="2"/>
        <v>159.85472187679312</v>
      </c>
      <c r="P125" s="65">
        <v>1.0925679014050935</v>
      </c>
      <c r="Q125" s="63"/>
      <c r="R125" s="63"/>
    </row>
    <row r="126" spans="1:18" ht="14" customHeight="1" x14ac:dyDescent="0.2">
      <c r="A126" s="55">
        <v>466</v>
      </c>
      <c r="B126" s="61">
        <v>77</v>
      </c>
      <c r="C126" s="61" t="s">
        <v>84</v>
      </c>
      <c r="D126" s="55">
        <v>10</v>
      </c>
      <c r="E126" s="55" t="s">
        <v>119</v>
      </c>
      <c r="F126" s="55">
        <v>7</v>
      </c>
      <c r="G126" s="55">
        <v>30.4</v>
      </c>
      <c r="H126" s="55">
        <v>4665.51</v>
      </c>
      <c r="I126" s="55">
        <v>30</v>
      </c>
      <c r="J126" s="55">
        <v>97.07</v>
      </c>
      <c r="K126" s="64">
        <v>588</v>
      </c>
      <c r="L126" s="61">
        <v>563.08000000000004</v>
      </c>
      <c r="M126" s="55">
        <v>102.76767011905912</v>
      </c>
      <c r="N126" s="66">
        <v>81.104122119268311</v>
      </c>
      <c r="O126" s="66">
        <f t="shared" si="2"/>
        <v>183.87179223832743</v>
      </c>
      <c r="P126" s="65">
        <v>0.78919880177595736</v>
      </c>
      <c r="Q126" s="63"/>
      <c r="R126" s="63"/>
    </row>
    <row r="127" spans="1:18" ht="14" customHeight="1" x14ac:dyDescent="0.2">
      <c r="A127" s="55">
        <v>471</v>
      </c>
      <c r="B127" s="61">
        <v>77</v>
      </c>
      <c r="C127" s="61" t="s">
        <v>84</v>
      </c>
      <c r="D127" s="55">
        <v>10</v>
      </c>
      <c r="E127" s="55" t="s">
        <v>119</v>
      </c>
      <c r="F127" s="55">
        <v>8</v>
      </c>
      <c r="G127" s="55">
        <v>25</v>
      </c>
      <c r="H127" s="55">
        <v>1518.67</v>
      </c>
      <c r="I127" s="55">
        <v>28</v>
      </c>
      <c r="J127" s="55">
        <v>52.4</v>
      </c>
      <c r="K127" s="64">
        <v>100.55</v>
      </c>
      <c r="L127" s="61">
        <v>187.8</v>
      </c>
      <c r="M127" s="55">
        <v>17.474082495292294</v>
      </c>
      <c r="N127" s="66">
        <v>26.240363565285378</v>
      </c>
      <c r="O127" s="66">
        <f t="shared" si="2"/>
        <v>43.714446060577671</v>
      </c>
      <c r="P127" s="65">
        <v>1.5016733251863046</v>
      </c>
      <c r="Q127" s="63"/>
      <c r="R127" s="63"/>
    </row>
    <row r="128" spans="1:18" ht="14" customHeight="1" x14ac:dyDescent="0.2">
      <c r="A128" s="55">
        <v>480</v>
      </c>
      <c r="B128" s="61">
        <v>77</v>
      </c>
      <c r="C128" s="61" t="s">
        <v>84</v>
      </c>
      <c r="D128" s="55">
        <v>9</v>
      </c>
      <c r="E128" s="55" t="s">
        <v>87</v>
      </c>
      <c r="F128" s="55">
        <v>8</v>
      </c>
      <c r="G128" s="55">
        <v>20.5</v>
      </c>
      <c r="H128" s="61">
        <v>2363.34</v>
      </c>
      <c r="I128" s="61">
        <v>23</v>
      </c>
      <c r="J128" s="61">
        <v>78.260000000000005</v>
      </c>
      <c r="K128" s="64">
        <v>297.37</v>
      </c>
      <c r="L128" s="61">
        <v>374.12</v>
      </c>
      <c r="M128" s="55">
        <v>50.028958944007769</v>
      </c>
      <c r="N128" s="66">
        <v>54.796366097870532</v>
      </c>
      <c r="O128" s="66">
        <f t="shared" si="2"/>
        <v>104.8253250418783</v>
      </c>
      <c r="P128" s="65">
        <v>1.0952929514123695</v>
      </c>
      <c r="Q128" s="63"/>
      <c r="R128" s="63"/>
    </row>
    <row r="129" spans="1:18" ht="14" customHeight="1" x14ac:dyDescent="0.2">
      <c r="A129" s="55">
        <v>485</v>
      </c>
      <c r="B129" s="61">
        <v>77</v>
      </c>
      <c r="C129" s="61" t="s">
        <v>84</v>
      </c>
      <c r="D129" s="55">
        <v>10</v>
      </c>
      <c r="E129" s="55" t="s">
        <v>119</v>
      </c>
      <c r="F129" s="55">
        <v>9</v>
      </c>
      <c r="G129" s="55">
        <v>34.200000000000003</v>
      </c>
      <c r="H129" s="55">
        <v>4333.91</v>
      </c>
      <c r="I129" s="55">
        <v>32</v>
      </c>
      <c r="J129" s="55">
        <v>99.59</v>
      </c>
      <c r="K129" s="64">
        <v>696.8</v>
      </c>
      <c r="L129" s="61">
        <v>625.85</v>
      </c>
      <c r="M129" s="55">
        <v>117.02272654370483</v>
      </c>
      <c r="N129" s="66">
        <v>84.57432432432438</v>
      </c>
      <c r="O129" s="66">
        <f t="shared" si="2"/>
        <v>201.59705086802921</v>
      </c>
      <c r="P129" s="65">
        <v>0.72271708942568647</v>
      </c>
      <c r="Q129" s="63"/>
      <c r="R129" s="63"/>
    </row>
    <row r="130" spans="1:18" ht="14" customHeight="1" x14ac:dyDescent="0.2">
      <c r="A130" s="55">
        <v>489</v>
      </c>
      <c r="B130" s="61">
        <v>77</v>
      </c>
      <c r="C130" s="61" t="s">
        <v>84</v>
      </c>
      <c r="D130" s="55">
        <v>9</v>
      </c>
      <c r="E130" s="55" t="s">
        <v>87</v>
      </c>
      <c r="F130" s="55">
        <v>9</v>
      </c>
      <c r="G130" s="55">
        <v>29.5</v>
      </c>
      <c r="H130" s="55">
        <v>4280.97</v>
      </c>
      <c r="I130" s="55">
        <v>28</v>
      </c>
      <c r="J130" s="55">
        <v>100.7</v>
      </c>
      <c r="K130" s="64">
        <v>692.45</v>
      </c>
      <c r="L130" s="61">
        <v>597.6</v>
      </c>
      <c r="M130" s="55">
        <v>127.03921797744124</v>
      </c>
      <c r="N130" s="66">
        <v>84.645730659025844</v>
      </c>
      <c r="O130" s="66">
        <f t="shared" si="2"/>
        <v>211.68494863646708</v>
      </c>
      <c r="P130" s="65">
        <v>0.66629606200863623</v>
      </c>
      <c r="Q130" s="63"/>
      <c r="R130" s="63"/>
    </row>
    <row r="131" spans="1:18" ht="14" customHeight="1" x14ac:dyDescent="0.2">
      <c r="A131" s="55">
        <v>491</v>
      </c>
      <c r="B131" s="61">
        <v>77</v>
      </c>
      <c r="C131" s="61" t="s">
        <v>84</v>
      </c>
      <c r="D131" s="55">
        <v>9</v>
      </c>
      <c r="E131" s="55" t="s">
        <v>87</v>
      </c>
      <c r="F131" s="55">
        <v>10</v>
      </c>
      <c r="G131" s="55">
        <v>32.5</v>
      </c>
      <c r="H131" s="55">
        <v>5364.37</v>
      </c>
      <c r="I131" s="55">
        <v>36</v>
      </c>
      <c r="J131" s="55">
        <v>112.18</v>
      </c>
      <c r="K131" s="64">
        <v>760.7</v>
      </c>
      <c r="L131" s="61">
        <v>785.82</v>
      </c>
      <c r="M131" s="55">
        <v>137.93766891569032</v>
      </c>
      <c r="N131" s="66">
        <v>108.34467734874352</v>
      </c>
      <c r="O131" s="66">
        <f t="shared" ref="O131:O142" si="3">M131+N131</f>
        <v>246.28234626443384</v>
      </c>
      <c r="P131" s="65">
        <v>0.78546113038176313</v>
      </c>
      <c r="Q131" s="63"/>
      <c r="R131" s="63"/>
    </row>
    <row r="132" spans="1:18" ht="14" customHeight="1" x14ac:dyDescent="0.2">
      <c r="A132" s="55">
        <v>499</v>
      </c>
      <c r="B132" s="61">
        <v>77</v>
      </c>
      <c r="C132" s="61" t="s">
        <v>84</v>
      </c>
      <c r="D132" s="55">
        <v>10</v>
      </c>
      <c r="E132" s="55" t="s">
        <v>119</v>
      </c>
      <c r="F132" s="55">
        <v>10</v>
      </c>
      <c r="G132" s="55">
        <v>24.5</v>
      </c>
      <c r="H132" s="55">
        <v>3130.05</v>
      </c>
      <c r="I132" s="55">
        <v>38</v>
      </c>
      <c r="J132" s="55">
        <v>87.9</v>
      </c>
      <c r="K132" s="64">
        <v>443.3</v>
      </c>
      <c r="L132" s="61">
        <v>418.72</v>
      </c>
      <c r="M132" s="55">
        <v>71.208587246741047</v>
      </c>
      <c r="N132" s="66">
        <v>59.162519576087334</v>
      </c>
      <c r="O132" s="66">
        <f t="shared" si="3"/>
        <v>130.37110682282838</v>
      </c>
      <c r="P132" s="65">
        <v>0.83083405897502882</v>
      </c>
      <c r="Q132" s="63"/>
      <c r="R132" s="63"/>
    </row>
    <row r="133" spans="1:18" ht="14" customHeight="1" x14ac:dyDescent="0.2">
      <c r="A133" s="55">
        <v>506</v>
      </c>
      <c r="B133" s="61">
        <v>77</v>
      </c>
      <c r="C133" s="61" t="s">
        <v>84</v>
      </c>
      <c r="D133" s="55">
        <v>9</v>
      </c>
      <c r="E133" s="55" t="s">
        <v>87</v>
      </c>
      <c r="F133" s="55">
        <v>11</v>
      </c>
      <c r="G133" s="55">
        <v>29.3</v>
      </c>
      <c r="H133" s="55">
        <v>5192.3999999999996</v>
      </c>
      <c r="I133" s="55">
        <v>35</v>
      </c>
      <c r="J133" s="55">
        <v>103.02</v>
      </c>
      <c r="K133" s="64">
        <v>826.08</v>
      </c>
      <c r="L133" s="61">
        <v>793</v>
      </c>
      <c r="M133" s="55">
        <v>139.85030245641394</v>
      </c>
      <c r="N133" s="66">
        <v>114.29879011046819</v>
      </c>
      <c r="O133" s="66">
        <f t="shared" si="3"/>
        <v>254.14909256688213</v>
      </c>
      <c r="P133" s="65">
        <v>0.81729383564322866</v>
      </c>
      <c r="Q133" s="63"/>
      <c r="R133" s="63"/>
    </row>
    <row r="134" spans="1:18" ht="14" customHeight="1" x14ac:dyDescent="0.2">
      <c r="A134" s="55">
        <v>508</v>
      </c>
      <c r="B134" s="61">
        <v>77</v>
      </c>
      <c r="C134" s="61" t="s">
        <v>84</v>
      </c>
      <c r="D134" s="55">
        <v>10</v>
      </c>
      <c r="E134" s="55" t="s">
        <v>119</v>
      </c>
      <c r="F134" s="55">
        <v>11</v>
      </c>
      <c r="G134" s="55">
        <v>29</v>
      </c>
      <c r="H134" s="55">
        <v>3186.4</v>
      </c>
      <c r="I134" s="55">
        <v>25</v>
      </c>
      <c r="J134" s="55">
        <v>96.17</v>
      </c>
      <c r="K134" s="64">
        <v>643.6</v>
      </c>
      <c r="L134" s="61">
        <v>506.1</v>
      </c>
      <c r="M134" s="55">
        <v>113.65195430377935</v>
      </c>
      <c r="N134" s="66">
        <v>76.856704064741621</v>
      </c>
      <c r="O134" s="66">
        <f t="shared" si="3"/>
        <v>190.50865836852097</v>
      </c>
      <c r="P134" s="65">
        <v>0.67624621622706094</v>
      </c>
      <c r="Q134" s="63"/>
      <c r="R134" s="63"/>
    </row>
    <row r="135" spans="1:18" ht="14" customHeight="1" x14ac:dyDescent="0.2">
      <c r="A135" s="55">
        <v>513</v>
      </c>
      <c r="B135" s="61">
        <v>77</v>
      </c>
      <c r="C135" s="61" t="s">
        <v>84</v>
      </c>
      <c r="D135" s="55">
        <v>9</v>
      </c>
      <c r="E135" s="55" t="s">
        <v>87</v>
      </c>
      <c r="F135" s="55">
        <v>12</v>
      </c>
      <c r="G135" s="55">
        <v>25.5</v>
      </c>
      <c r="H135" s="55">
        <v>3522.64</v>
      </c>
      <c r="I135" s="55">
        <v>32</v>
      </c>
      <c r="J135" s="55">
        <v>85.93</v>
      </c>
      <c r="K135" s="64">
        <v>512.23</v>
      </c>
      <c r="L135" s="61">
        <v>507.6</v>
      </c>
      <c r="M135" s="55">
        <v>88.870357848307606</v>
      </c>
      <c r="N135" s="66">
        <v>70.633871350581558</v>
      </c>
      <c r="O135" s="66">
        <f t="shared" si="3"/>
        <v>159.50422919888916</v>
      </c>
      <c r="P135" s="65">
        <v>0.79479674731529926</v>
      </c>
      <c r="Q135" s="63"/>
      <c r="R135" s="63"/>
    </row>
    <row r="136" spans="1:18" ht="14" customHeight="1" x14ac:dyDescent="0.2">
      <c r="A136" s="55">
        <v>515</v>
      </c>
      <c r="B136" s="61">
        <v>77</v>
      </c>
      <c r="C136" s="61" t="s">
        <v>84</v>
      </c>
      <c r="D136" s="55">
        <v>10</v>
      </c>
      <c r="E136" s="55" t="s">
        <v>119</v>
      </c>
      <c r="F136" s="55">
        <v>12</v>
      </c>
      <c r="G136" s="55">
        <v>30.5</v>
      </c>
      <c r="H136" s="55">
        <v>4044.43</v>
      </c>
      <c r="I136" s="55">
        <v>36</v>
      </c>
      <c r="J136" s="55">
        <v>95.45</v>
      </c>
      <c r="K136" s="64">
        <v>647.09</v>
      </c>
      <c r="L136" s="61">
        <v>632</v>
      </c>
      <c r="M136" s="55">
        <v>114.72346770362299</v>
      </c>
      <c r="N136" s="66">
        <v>86.925472132657774</v>
      </c>
      <c r="O136" s="66">
        <f t="shared" si="3"/>
        <v>201.64893983628076</v>
      </c>
      <c r="P136" s="65">
        <v>0.75769564739118023</v>
      </c>
      <c r="Q136" s="63"/>
      <c r="R136" s="63"/>
    </row>
    <row r="137" spans="1:18" ht="14" customHeight="1" x14ac:dyDescent="0.2">
      <c r="A137" s="55">
        <v>525</v>
      </c>
      <c r="B137" s="61">
        <v>77</v>
      </c>
      <c r="C137" s="61" t="s">
        <v>84</v>
      </c>
      <c r="D137" s="55">
        <v>9</v>
      </c>
      <c r="E137" s="55" t="s">
        <v>87</v>
      </c>
      <c r="F137" s="55">
        <v>13</v>
      </c>
      <c r="G137" s="55">
        <v>26.5</v>
      </c>
      <c r="H137" s="55">
        <v>2408.27</v>
      </c>
      <c r="I137" s="55">
        <v>39</v>
      </c>
      <c r="J137" s="55">
        <v>81.430000000000007</v>
      </c>
      <c r="K137" s="64">
        <v>329.8</v>
      </c>
      <c r="L137" s="61">
        <v>309.82</v>
      </c>
      <c r="M137" s="55">
        <v>60.160289677975868</v>
      </c>
      <c r="N137" s="66">
        <v>46.778422708881919</v>
      </c>
      <c r="O137" s="66">
        <f t="shared" si="3"/>
        <v>106.93871238685779</v>
      </c>
      <c r="P137" s="65">
        <v>0.77756312277211448</v>
      </c>
      <c r="Q137" s="63"/>
      <c r="R137" s="63"/>
    </row>
    <row r="138" spans="1:18" ht="14" customHeight="1" x14ac:dyDescent="0.2">
      <c r="A138" s="55">
        <v>526</v>
      </c>
      <c r="B138" s="61">
        <v>77</v>
      </c>
      <c r="C138" s="61" t="s">
        <v>84</v>
      </c>
      <c r="D138" s="55">
        <v>10</v>
      </c>
      <c r="E138" s="55" t="s">
        <v>119</v>
      </c>
      <c r="F138" s="55">
        <v>13</v>
      </c>
      <c r="G138" s="55">
        <v>27.2</v>
      </c>
      <c r="H138" s="55">
        <v>4340.88</v>
      </c>
      <c r="I138" s="55">
        <v>32</v>
      </c>
      <c r="J138" s="55">
        <v>105.87</v>
      </c>
      <c r="K138" s="64">
        <v>684.3</v>
      </c>
      <c r="L138" s="61">
        <v>651.46</v>
      </c>
      <c r="M138" s="55">
        <v>115.400352</v>
      </c>
      <c r="N138" s="66">
        <v>89.865096199562572</v>
      </c>
      <c r="O138" s="66">
        <f t="shared" si="3"/>
        <v>205.26544819956257</v>
      </c>
      <c r="P138" s="65">
        <v>0.77872462814985677</v>
      </c>
      <c r="Q138" s="63"/>
      <c r="R138" s="63"/>
    </row>
    <row r="139" spans="1:18" ht="14" customHeight="1" x14ac:dyDescent="0.2">
      <c r="A139" s="55">
        <v>537</v>
      </c>
      <c r="B139" s="61">
        <v>77</v>
      </c>
      <c r="C139" s="61" t="s">
        <v>84</v>
      </c>
      <c r="D139" s="55">
        <v>10</v>
      </c>
      <c r="E139" s="55" t="s">
        <v>119</v>
      </c>
      <c r="F139" s="55">
        <v>14</v>
      </c>
      <c r="G139" s="55">
        <v>32.1</v>
      </c>
      <c r="H139" s="55">
        <v>3382.71</v>
      </c>
      <c r="I139" s="55">
        <v>27</v>
      </c>
      <c r="J139" s="55">
        <v>83.8</v>
      </c>
      <c r="K139" s="64">
        <v>504.8</v>
      </c>
      <c r="L139" s="61">
        <v>449.2</v>
      </c>
      <c r="M139" s="55">
        <v>96.382820226209219</v>
      </c>
      <c r="N139" s="66">
        <v>65.791845367869598</v>
      </c>
      <c r="O139" s="66">
        <f t="shared" si="3"/>
        <v>162.17466559407882</v>
      </c>
      <c r="P139" s="65">
        <v>0.68260967269329742</v>
      </c>
      <c r="Q139" s="63"/>
      <c r="R139" s="63"/>
    </row>
    <row r="140" spans="1:18" ht="14" customHeight="1" x14ac:dyDescent="0.2">
      <c r="A140" s="55">
        <v>539</v>
      </c>
      <c r="B140" s="61">
        <v>77</v>
      </c>
      <c r="C140" s="61" t="s">
        <v>84</v>
      </c>
      <c r="D140" s="55">
        <v>9</v>
      </c>
      <c r="E140" s="55" t="s">
        <v>87</v>
      </c>
      <c r="F140" s="55">
        <v>14</v>
      </c>
      <c r="G140" s="55">
        <v>20.6</v>
      </c>
      <c r="H140" s="55">
        <v>3303.11</v>
      </c>
      <c r="I140" s="55">
        <v>23</v>
      </c>
      <c r="J140" s="55">
        <v>84.46</v>
      </c>
      <c r="K140" s="64">
        <v>324.39999999999998</v>
      </c>
      <c r="L140" s="61">
        <v>418.7</v>
      </c>
      <c r="M140" s="55">
        <v>55.720676062837697</v>
      </c>
      <c r="N140" s="66">
        <v>59.195920648225751</v>
      </c>
      <c r="O140" s="66">
        <f t="shared" si="3"/>
        <v>114.91659671106345</v>
      </c>
      <c r="P140" s="65">
        <v>1.062369031227635</v>
      </c>
      <c r="Q140" s="63"/>
      <c r="R140" s="63"/>
    </row>
    <row r="141" spans="1:18" ht="14" customHeight="1" x14ac:dyDescent="0.2">
      <c r="A141" s="55">
        <v>541</v>
      </c>
      <c r="B141" s="61">
        <v>77</v>
      </c>
      <c r="C141" s="61" t="s">
        <v>84</v>
      </c>
      <c r="D141" s="55">
        <v>10</v>
      </c>
      <c r="E141" s="55" t="s">
        <v>119</v>
      </c>
      <c r="F141" s="55">
        <v>15</v>
      </c>
      <c r="G141" s="55">
        <v>31.8</v>
      </c>
      <c r="H141" s="55">
        <v>5037.7299999999996</v>
      </c>
      <c r="I141" s="55">
        <v>38</v>
      </c>
      <c r="J141" s="55">
        <v>107.81</v>
      </c>
      <c r="K141" s="64">
        <v>711.58</v>
      </c>
      <c r="L141" s="61">
        <v>611.74</v>
      </c>
      <c r="M141" s="55">
        <v>118.5646580043184</v>
      </c>
      <c r="N141" s="66">
        <v>83.858047388292675</v>
      </c>
      <c r="O141" s="66">
        <f t="shared" si="3"/>
        <v>202.42270539261108</v>
      </c>
      <c r="P141" s="65">
        <v>0.70727693057773056</v>
      </c>
      <c r="Q141" s="63"/>
      <c r="R141" s="63"/>
    </row>
    <row r="142" spans="1:18" ht="14" customHeight="1" x14ac:dyDescent="0.2">
      <c r="A142" s="55">
        <v>550</v>
      </c>
      <c r="B142" s="61">
        <v>77</v>
      </c>
      <c r="C142" s="61" t="s">
        <v>84</v>
      </c>
      <c r="D142" s="55">
        <v>9</v>
      </c>
      <c r="E142" s="55" t="s">
        <v>87</v>
      </c>
      <c r="F142" s="55">
        <v>15</v>
      </c>
      <c r="G142" s="55">
        <v>23.1</v>
      </c>
      <c r="H142" s="55">
        <v>3052.36</v>
      </c>
      <c r="I142" s="55">
        <v>34</v>
      </c>
      <c r="J142" s="55">
        <v>70.33</v>
      </c>
      <c r="K142" s="64">
        <v>329.5</v>
      </c>
      <c r="L142" s="61">
        <v>448</v>
      </c>
      <c r="M142" s="55">
        <v>59.160936081438706</v>
      </c>
      <c r="N142" s="66">
        <v>65.375099613804935</v>
      </c>
      <c r="O142" s="66">
        <f t="shared" si="3"/>
        <v>124.53603569524364</v>
      </c>
      <c r="P142" s="65">
        <v>1.1050382895194906</v>
      </c>
      <c r="Q142" s="63"/>
      <c r="R142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readme</vt:lpstr>
      <vt:lpstr>harvestdata</vt:lpstr>
      <vt:lpstr>DataSheet_Emergence</vt:lpstr>
      <vt:lpstr>DataSheet_Growth</vt:lpstr>
      <vt:lpstr>DataSheet_Harvest</vt:lpstr>
      <vt:lpstr>Harvest4_77DAP_Atefeh</vt:lpstr>
      <vt:lpstr>Harvest3_50DAP</vt:lpstr>
      <vt:lpstr>NSC_Acetoneprewash</vt:lpstr>
      <vt:lpstr>Seminar</vt:lpstr>
      <vt:lpstr>MLR</vt:lpstr>
      <vt:lpstr>nsc</vt:lpstr>
      <vt:lpstr>NSC_CombinedSamples</vt:lpstr>
      <vt:lpstr>leaflength</vt:lpstr>
      <vt:lpstr>32DAP_L_PLen</vt:lpstr>
      <vt:lpstr>50DAP_L_PLen</vt:lpstr>
      <vt:lpstr>77DAP_L_PLen</vt:lpstr>
      <vt:lpstr>Trt_lineup</vt:lpstr>
      <vt:lpstr>DataSheet_Emergence!Print_Area</vt:lpstr>
      <vt:lpstr>DataSheet_Growth!Print_Area</vt:lpstr>
      <vt:lpstr>DataSheet_Emergence!Print_Titles</vt:lpstr>
      <vt:lpstr>DataSheet_Growth!Print_Titles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Bridger James Huhn</cp:lastModifiedBy>
  <cp:lastPrinted>2016-09-06T15:07:51Z</cp:lastPrinted>
  <dcterms:created xsi:type="dcterms:W3CDTF">2016-05-05T15:16:54Z</dcterms:created>
  <dcterms:modified xsi:type="dcterms:W3CDTF">2021-03-09T20:15:09Z</dcterms:modified>
</cp:coreProperties>
</file>