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-my.sharepoint.com/personal/brlamore_microsoft_com/Documents/src/AzureBillingReports/reports/"/>
    </mc:Choice>
  </mc:AlternateContent>
  <xr:revisionPtr revIDLastSave="479" documentId="8_{033B7BEE-4220-4CAE-B55A-CF9F3E376E60}" xr6:coauthVersionLast="47" xr6:coauthVersionMax="47" xr10:uidLastSave="{F3D1CB46-95B2-4874-9FB3-587B3A24D739}"/>
  <bookViews>
    <workbookView xWindow="-98" yWindow="-98" windowWidth="24496" windowHeight="15796" xr2:uid="{F60C0C95-5A33-4D1C-B4F1-E6EEFB9D593B}"/>
  </bookViews>
  <sheets>
    <sheet name="Historical" sheetId="1" r:id="rId1"/>
    <sheet name="Long Tren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9" i="1" l="1"/>
  <c r="T8" i="1"/>
  <c r="T7" i="1"/>
  <c r="T4" i="1"/>
  <c r="N32" i="1"/>
  <c r="K27" i="1"/>
  <c r="I27" i="1"/>
  <c r="J27" i="1"/>
  <c r="K15" i="1"/>
  <c r="J13" i="1"/>
  <c r="K13" i="1" s="1"/>
  <c r="J15" i="1"/>
  <c r="J16" i="1"/>
  <c r="K16" i="1" s="1"/>
  <c r="H3" i="1"/>
  <c r="H4" i="1" s="1"/>
  <c r="I4" i="1" s="1"/>
  <c r="F4" i="1"/>
  <c r="J4" i="1" s="1"/>
  <c r="K4" i="1" s="1"/>
  <c r="P4" i="1" s="1"/>
  <c r="R4" i="1" s="1"/>
  <c r="F5" i="1"/>
  <c r="J5" i="1" s="1"/>
  <c r="K5" i="1" s="1"/>
  <c r="F6" i="1"/>
  <c r="J6" i="1" s="1"/>
  <c r="K6" i="1" s="1"/>
  <c r="F7" i="1"/>
  <c r="J7" i="1" s="1"/>
  <c r="K7" i="1" s="1"/>
  <c r="F8" i="1"/>
  <c r="J8" i="1" s="1"/>
  <c r="K8" i="1" s="1"/>
  <c r="F9" i="1"/>
  <c r="J9" i="1" s="1"/>
  <c r="K9" i="1" s="1"/>
  <c r="F10" i="1"/>
  <c r="J10" i="1" s="1"/>
  <c r="K10" i="1" s="1"/>
  <c r="F11" i="1"/>
  <c r="J11" i="1" s="1"/>
  <c r="K11" i="1" s="1"/>
  <c r="F12" i="1"/>
  <c r="J12" i="1" s="1"/>
  <c r="K12" i="1" s="1"/>
  <c r="F13" i="1"/>
  <c r="H13" i="1" s="1"/>
  <c r="I13" i="1" s="1"/>
  <c r="F14" i="1"/>
  <c r="J14" i="1" s="1"/>
  <c r="K14" i="1" s="1"/>
  <c r="F15" i="1"/>
  <c r="F16" i="1"/>
  <c r="F17" i="1"/>
  <c r="J17" i="1" s="1"/>
  <c r="K17" i="1" s="1"/>
  <c r="F18" i="1"/>
  <c r="J18" i="1" s="1"/>
  <c r="K18" i="1" s="1"/>
  <c r="F19" i="1"/>
  <c r="J19" i="1" s="1"/>
  <c r="K19" i="1" s="1"/>
  <c r="F20" i="1"/>
  <c r="J20" i="1" s="1"/>
  <c r="K20" i="1" s="1"/>
  <c r="F21" i="1"/>
  <c r="J21" i="1" s="1"/>
  <c r="K21" i="1" s="1"/>
  <c r="F22" i="1"/>
  <c r="J22" i="1" s="1"/>
  <c r="K22" i="1" s="1"/>
  <c r="F23" i="1"/>
  <c r="F24" i="1"/>
  <c r="F25" i="1"/>
  <c r="F26" i="1"/>
  <c r="F27" i="1"/>
  <c r="S27" i="1" s="1"/>
  <c r="F28" i="1"/>
  <c r="O28" i="1" s="1"/>
  <c r="F29" i="1"/>
  <c r="S29" i="1" s="1"/>
  <c r="F30" i="1"/>
  <c r="S30" i="1" s="1"/>
  <c r="F31" i="1"/>
  <c r="S31" i="1" s="1"/>
  <c r="F32" i="1"/>
  <c r="S32" i="1" s="1"/>
  <c r="F3" i="1"/>
  <c r="J3" i="1" s="1"/>
  <c r="K3" i="1" s="1"/>
  <c r="E4" i="1"/>
  <c r="E5" i="1" s="1"/>
  <c r="E6" i="1" s="1"/>
  <c r="E7" i="1" s="1"/>
  <c r="D4" i="1"/>
  <c r="D5" i="1" s="1"/>
  <c r="D6" i="1" s="1"/>
  <c r="D7" i="1" s="1"/>
  <c r="C4" i="1"/>
  <c r="C5" i="1" s="1"/>
  <c r="P3" i="1" l="1"/>
  <c r="R3" i="1" s="1"/>
  <c r="P13" i="1"/>
  <c r="R13" i="1" s="1"/>
  <c r="I3" i="1"/>
  <c r="O32" i="1"/>
  <c r="O31" i="1"/>
  <c r="S28" i="1"/>
  <c r="O30" i="1"/>
  <c r="O29" i="1"/>
  <c r="H5" i="1"/>
  <c r="I5" i="1" s="1"/>
  <c r="P5" i="1" s="1"/>
  <c r="R5" i="1" s="1"/>
  <c r="H7" i="1"/>
  <c r="H17" i="1"/>
  <c r="J23" i="1"/>
  <c r="K23" i="1" s="1"/>
  <c r="E10" i="1"/>
  <c r="E11" i="1" s="1"/>
  <c r="E16" i="1" s="1"/>
  <c r="E9" i="1"/>
  <c r="E12" i="1" s="1"/>
  <c r="E13" i="1" s="1"/>
  <c r="E14" i="1" s="1"/>
  <c r="E15" i="1" s="1"/>
  <c r="D8" i="1"/>
  <c r="C6" i="1"/>
  <c r="C7" i="1" s="1"/>
  <c r="C8" i="1" s="1"/>
  <c r="C9" i="1" s="1"/>
  <c r="H18" i="1" l="1"/>
  <c r="I17" i="1"/>
  <c r="P17" i="1" s="1"/>
  <c r="R17" i="1" s="1"/>
  <c r="H8" i="1"/>
  <c r="I8" i="1" s="1"/>
  <c r="P8" i="1" s="1"/>
  <c r="R8" i="1" s="1"/>
  <c r="I7" i="1"/>
  <c r="P7" i="1" s="1"/>
  <c r="R7" i="1" s="1"/>
  <c r="H6" i="1"/>
  <c r="I6" i="1" s="1"/>
  <c r="P6" i="1" s="1"/>
  <c r="R6" i="1" s="1"/>
  <c r="J24" i="1"/>
  <c r="K24" i="1" s="1"/>
  <c r="D9" i="1"/>
  <c r="D12" i="1" s="1"/>
  <c r="D13" i="1" s="1"/>
  <c r="D14" i="1" s="1"/>
  <c r="D15" i="1" s="1"/>
  <c r="D10" i="1"/>
  <c r="D11" i="1" s="1"/>
  <c r="E17" i="1"/>
  <c r="E18" i="1" s="1"/>
  <c r="E19" i="1" s="1"/>
  <c r="E20" i="1" s="1"/>
  <c r="E21" i="1" s="1"/>
  <c r="E22" i="1" s="1"/>
  <c r="C10" i="1"/>
  <c r="C11" i="1" s="1"/>
  <c r="C12" i="1"/>
  <c r="C13" i="1" s="1"/>
  <c r="C14" i="1" s="1"/>
  <c r="C15" i="1" s="1"/>
  <c r="C16" i="1" s="1"/>
  <c r="C17" i="1" s="1"/>
  <c r="H9" i="1" l="1"/>
  <c r="I9" i="1" s="1"/>
  <c r="P9" i="1" s="1"/>
  <c r="R9" i="1" s="1"/>
  <c r="H19" i="1"/>
  <c r="I18" i="1"/>
  <c r="P18" i="1" s="1"/>
  <c r="R18" i="1" s="1"/>
  <c r="J25" i="1"/>
  <c r="K25" i="1" s="1"/>
  <c r="H10" i="1"/>
  <c r="I10" i="1" s="1"/>
  <c r="P10" i="1" s="1"/>
  <c r="R10" i="1" s="1"/>
  <c r="D16" i="1"/>
  <c r="D18" i="1"/>
  <c r="E23" i="1"/>
  <c r="E25" i="1"/>
  <c r="E26" i="1" s="1"/>
  <c r="E27" i="1" s="1"/>
  <c r="E28" i="1" s="1"/>
  <c r="E29" i="1" s="1"/>
  <c r="C18" i="1"/>
  <c r="C19" i="1" s="1"/>
  <c r="C20" i="1" s="1"/>
  <c r="C21" i="1" s="1"/>
  <c r="C22" i="1" s="1"/>
  <c r="C23" i="1" s="1"/>
  <c r="C24" i="1" s="1"/>
  <c r="C25" i="1" s="1"/>
  <c r="C26" i="1" s="1"/>
  <c r="I19" i="1" l="1"/>
  <c r="P19" i="1" s="1"/>
  <c r="R19" i="1" s="1"/>
  <c r="H20" i="1"/>
  <c r="J26" i="1"/>
  <c r="K26" i="1" s="1"/>
  <c r="H11" i="1"/>
  <c r="I11" i="1" s="1"/>
  <c r="P11" i="1" s="1"/>
  <c r="R11" i="1" s="1"/>
  <c r="D19" i="1"/>
  <c r="D20" i="1" s="1"/>
  <c r="D21" i="1" s="1"/>
  <c r="D22" i="1" s="1"/>
  <c r="D17" i="1"/>
  <c r="E30" i="1"/>
  <c r="E31" i="1" s="1"/>
  <c r="E32" i="1" s="1"/>
  <c r="E24" i="1"/>
  <c r="C27" i="1"/>
  <c r="C28" i="1" s="1"/>
  <c r="C29" i="1" s="1"/>
  <c r="C30" i="1" s="1"/>
  <c r="C31" i="1" s="1"/>
  <c r="C32" i="1" s="1"/>
  <c r="I20" i="1" l="1"/>
  <c r="P20" i="1" s="1"/>
  <c r="R20" i="1" s="1"/>
  <c r="H21" i="1"/>
  <c r="H12" i="1"/>
  <c r="I12" i="1" s="1"/>
  <c r="P12" i="1" s="1"/>
  <c r="R12" i="1" s="1"/>
  <c r="D25" i="1"/>
  <c r="D26" i="1" s="1"/>
  <c r="D23" i="1"/>
  <c r="I21" i="1" l="1"/>
  <c r="P21" i="1" s="1"/>
  <c r="R21" i="1" s="1"/>
  <c r="H22" i="1"/>
  <c r="H14" i="1"/>
  <c r="I14" i="1" s="1"/>
  <c r="P14" i="1" s="1"/>
  <c r="R14" i="1" s="1"/>
  <c r="D27" i="1"/>
  <c r="D28" i="1" s="1"/>
  <c r="D29" i="1" s="1"/>
  <c r="D24" i="1"/>
  <c r="D30" i="1"/>
  <c r="D31" i="1" s="1"/>
  <c r="D32" i="1" s="1"/>
  <c r="I22" i="1" l="1"/>
  <c r="P22" i="1" s="1"/>
  <c r="R22" i="1" s="1"/>
  <c r="H23" i="1"/>
  <c r="H15" i="1"/>
  <c r="I15" i="1" s="1"/>
  <c r="P15" i="1" s="1"/>
  <c r="R15" i="1" s="1"/>
  <c r="I23" i="1" l="1"/>
  <c r="P23" i="1" s="1"/>
  <c r="R23" i="1" s="1"/>
  <c r="H24" i="1"/>
  <c r="H16" i="1"/>
  <c r="I16" i="1" s="1"/>
  <c r="P16" i="1" s="1"/>
  <c r="R16" i="1" s="1"/>
  <c r="I24" i="1" l="1"/>
  <c r="P24" i="1" s="1"/>
  <c r="R24" i="1" s="1"/>
  <c r="H25" i="1"/>
  <c r="I25" i="1" l="1"/>
  <c r="P25" i="1" s="1"/>
  <c r="R25" i="1" s="1"/>
  <c r="I26" i="1" l="1"/>
  <c r="P26" i="1" s="1"/>
  <c r="R26" i="1" s="1"/>
  <c r="L28" i="1" l="1"/>
  <c r="L29" i="1" l="1"/>
  <c r="N28" i="1"/>
  <c r="L30" i="1" l="1"/>
  <c r="N29" i="1"/>
  <c r="L31" i="1" l="1"/>
  <c r="N30" i="1"/>
  <c r="L32" i="1" l="1"/>
  <c r="N31" i="1"/>
</calcChain>
</file>

<file path=xl/sharedStrings.xml><?xml version="1.0" encoding="utf-8"?>
<sst xmlns="http://schemas.openxmlformats.org/spreadsheetml/2006/main" count="19" uniqueCount="18">
  <si>
    <t>Date</t>
  </si>
  <si>
    <t>Dev Weekend Shut Down</t>
  </si>
  <si>
    <t>RI Purchased</t>
  </si>
  <si>
    <t>Budget Target</t>
  </si>
  <si>
    <t>VM Utilization</t>
  </si>
  <si>
    <t>Budget Gap</t>
  </si>
  <si>
    <t>Forecast</t>
  </si>
  <si>
    <t>Forecast Gap B</t>
  </si>
  <si>
    <t>Forecast Gap A</t>
  </si>
  <si>
    <t>Forecast B</t>
  </si>
  <si>
    <t>Forecast A</t>
  </si>
  <si>
    <t>Group A</t>
  </si>
  <si>
    <t>Budget Gap A</t>
  </si>
  <si>
    <t>Group B</t>
  </si>
  <si>
    <t>Budget Gap B</t>
  </si>
  <si>
    <t>Total Gap</t>
  </si>
  <si>
    <t>Gap Percent Diff</t>
  </si>
  <si>
    <t>Gap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</si>
</sst>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9" fontId="0" fillId="0" borderId="0" xfId="3" applyFont="1"/>
    <xf numFmtId="2" fontId="0" fillId="0" borderId="0" xfId="0" applyNumberFormat="1"/>
    <xf numFmtId="168" fontId="0" fillId="0" borderId="0" xfId="2" applyNumberFormat="1" applyFont="1"/>
    <xf numFmtId="168" fontId="0" fillId="0" borderId="0" xfId="0" applyNumberFormat="1"/>
    <xf numFmtId="17" fontId="0" fillId="0" borderId="0" xfId="0" applyNumberFormat="1"/>
    <xf numFmtId="168" fontId="0" fillId="0" borderId="0" xfId="3" applyNumberFormat="1" applyFont="1"/>
    <xf numFmtId="43" fontId="0" fillId="0" borderId="0" xfId="1" applyNumberFormat="1" applyFont="1"/>
    <xf numFmtId="10" fontId="0" fillId="0" borderId="0" xfId="3" applyNumberFormat="1" applyFont="1"/>
    <xf numFmtId="10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0"/>
          <c:order val="0"/>
          <c:tx>
            <c:strRef>
              <c:f>Historical!$F$2</c:f>
              <c:strCache>
                <c:ptCount val="1"/>
                <c:pt idx="0">
                  <c:v>Budget Target</c:v>
                </c:pt>
              </c:strCache>
            </c:strRef>
          </c:tx>
          <c:spPr>
            <a:ln w="12700"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Historical!$A$3:$A$32</c:f>
              <c:numCache>
                <c:formatCode>m/d/yyyy</c:formatCode>
                <c:ptCount val="30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</c:numCache>
            </c:numRef>
          </c:cat>
          <c:val>
            <c:numRef>
              <c:f>Historical!$F$3:$F$32</c:f>
              <c:numCache>
                <c:formatCode>_("$"* #,##0_);_("$"* \(#,##0\);_("$"* "-"??_);_(@_)</c:formatCode>
                <c:ptCount val="30"/>
                <c:pt idx="0">
                  <c:v>666.66666666666663</c:v>
                </c:pt>
                <c:pt idx="1">
                  <c:v>1333.3333333333333</c:v>
                </c:pt>
                <c:pt idx="2">
                  <c:v>2000</c:v>
                </c:pt>
                <c:pt idx="3">
                  <c:v>2666.6666666666665</c:v>
                </c:pt>
                <c:pt idx="4">
                  <c:v>3333.333333333333</c:v>
                </c:pt>
                <c:pt idx="5">
                  <c:v>4000</c:v>
                </c:pt>
                <c:pt idx="6">
                  <c:v>4666.666666666667</c:v>
                </c:pt>
                <c:pt idx="7">
                  <c:v>5333.333333333333</c:v>
                </c:pt>
                <c:pt idx="8">
                  <c:v>6000</c:v>
                </c:pt>
                <c:pt idx="9">
                  <c:v>6666.6666666666661</c:v>
                </c:pt>
                <c:pt idx="10">
                  <c:v>7333.333333333333</c:v>
                </c:pt>
                <c:pt idx="11">
                  <c:v>8000</c:v>
                </c:pt>
                <c:pt idx="12">
                  <c:v>8666.6666666666661</c:v>
                </c:pt>
                <c:pt idx="13">
                  <c:v>9333.3333333333339</c:v>
                </c:pt>
                <c:pt idx="14">
                  <c:v>10000</c:v>
                </c:pt>
                <c:pt idx="15">
                  <c:v>10666.666666666666</c:v>
                </c:pt>
                <c:pt idx="16">
                  <c:v>11333.333333333334</c:v>
                </c:pt>
                <c:pt idx="17">
                  <c:v>12000</c:v>
                </c:pt>
                <c:pt idx="18">
                  <c:v>12666.666666666666</c:v>
                </c:pt>
                <c:pt idx="19">
                  <c:v>13333.333333333332</c:v>
                </c:pt>
                <c:pt idx="20">
                  <c:v>14000</c:v>
                </c:pt>
                <c:pt idx="21">
                  <c:v>14666.666666666666</c:v>
                </c:pt>
                <c:pt idx="22">
                  <c:v>15333.333333333332</c:v>
                </c:pt>
                <c:pt idx="23">
                  <c:v>16000</c:v>
                </c:pt>
                <c:pt idx="24">
                  <c:v>16666.666666666668</c:v>
                </c:pt>
                <c:pt idx="25">
                  <c:v>17333.333333333332</c:v>
                </c:pt>
                <c:pt idx="26">
                  <c:v>18000</c:v>
                </c:pt>
                <c:pt idx="27">
                  <c:v>18666.666666666668</c:v>
                </c:pt>
                <c:pt idx="28">
                  <c:v>19333.333333333332</c:v>
                </c:pt>
                <c:pt idx="29">
                  <c:v>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9185-4A6C-B76E-8D51F8170E1B}"/>
            </c:ext>
          </c:extLst>
        </c:ser>
        <c:ser>
          <c:idx val="11"/>
          <c:order val="1"/>
          <c:tx>
            <c:strRef>
              <c:f>Historical!$H$2</c:f>
              <c:strCache>
                <c:ptCount val="1"/>
                <c:pt idx="0">
                  <c:v>Group A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Historical!$A$3:$A$32</c:f>
              <c:numCache>
                <c:formatCode>m/d/yyyy</c:formatCode>
                <c:ptCount val="30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</c:numCache>
            </c:numRef>
          </c:cat>
          <c:val>
            <c:numRef>
              <c:f>Historical!$H$3:$H$32</c:f>
              <c:numCache>
                <c:formatCode>_("$"* #,##0_);_("$"* \(#,##0\);_("$"* "-"??_);_(@_)</c:formatCode>
                <c:ptCount val="30"/>
                <c:pt idx="0">
                  <c:v>666.66666666666663</c:v>
                </c:pt>
                <c:pt idx="1">
                  <c:v>533.33333333333337</c:v>
                </c:pt>
                <c:pt idx="2">
                  <c:v>586.66666666666674</c:v>
                </c:pt>
                <c:pt idx="3">
                  <c:v>645.33333333333348</c:v>
                </c:pt>
                <c:pt idx="4">
                  <c:v>2666.6666666666665</c:v>
                </c:pt>
                <c:pt idx="5">
                  <c:v>2933.3333333333335</c:v>
                </c:pt>
                <c:pt idx="6">
                  <c:v>3226.666666666667</c:v>
                </c:pt>
                <c:pt idx="7">
                  <c:v>3549.3333333333339</c:v>
                </c:pt>
                <c:pt idx="8">
                  <c:v>3904.2666666666678</c:v>
                </c:pt>
                <c:pt idx="9">
                  <c:v>4294.6933333333345</c:v>
                </c:pt>
                <c:pt idx="10">
                  <c:v>5866.666666666667</c:v>
                </c:pt>
                <c:pt idx="11">
                  <c:v>6453.3333333333339</c:v>
                </c:pt>
                <c:pt idx="12">
                  <c:v>7098.6666666666679</c:v>
                </c:pt>
                <c:pt idx="13">
                  <c:v>7808.5333333333356</c:v>
                </c:pt>
                <c:pt idx="14">
                  <c:v>8000</c:v>
                </c:pt>
                <c:pt idx="15">
                  <c:v>8000</c:v>
                </c:pt>
                <c:pt idx="16">
                  <c:v>8000</c:v>
                </c:pt>
                <c:pt idx="17">
                  <c:v>8800</c:v>
                </c:pt>
                <c:pt idx="18">
                  <c:v>9680</c:v>
                </c:pt>
                <c:pt idx="19">
                  <c:v>10648</c:v>
                </c:pt>
                <c:pt idx="20">
                  <c:v>11712.800000000001</c:v>
                </c:pt>
                <c:pt idx="21">
                  <c:v>11712.800000000001</c:v>
                </c:pt>
                <c:pt idx="22">
                  <c:v>12884.080000000002</c:v>
                </c:pt>
                <c:pt idx="23">
                  <c:v>13300</c:v>
                </c:pt>
                <c:pt idx="24">
                  <c:v>14172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9185-4A6C-B76E-8D51F8170E1B}"/>
            </c:ext>
          </c:extLst>
        </c:ser>
        <c:ser>
          <c:idx val="14"/>
          <c:order val="2"/>
          <c:tx>
            <c:strRef>
              <c:f>Historical!$L$2</c:f>
              <c:strCache>
                <c:ptCount val="1"/>
                <c:pt idx="0">
                  <c:v>Forecast A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Historical!$L$3:$L$32</c:f>
              <c:numCache>
                <c:formatCode>0%</c:formatCode>
                <c:ptCount val="30"/>
                <c:pt idx="24" formatCode="_(&quot;$&quot;* #,##0_);_(&quot;$&quot;* \(#,##0\);_(&quot;$&quot;* &quot;-&quot;??_);_(@_)">
                  <c:v>14172.488000000003</c:v>
                </c:pt>
                <c:pt idx="25" formatCode="_(&quot;$&quot;* #,##0_);_(&quot;$&quot;* \(#,##0\);_(&quot;$&quot;* &quot;-&quot;??_);_(@_)">
                  <c:v>14872.488000000003</c:v>
                </c:pt>
                <c:pt idx="26" formatCode="_(&quot;$&quot;* #,##0_);_(&quot;$&quot;* \(#,##0\);_(&quot;$&quot;* &quot;-&quot;??_);_(@_)">
                  <c:v>15572.488000000003</c:v>
                </c:pt>
                <c:pt idx="27" formatCode="_(&quot;$&quot;* #,##0_);_(&quot;$&quot;* \(#,##0\);_(&quot;$&quot;* &quot;-&quot;??_);_(@_)">
                  <c:v>16272.488000000003</c:v>
                </c:pt>
                <c:pt idx="28" formatCode="_(&quot;$&quot;* #,##0_);_(&quot;$&quot;* \(#,##0\);_(&quot;$&quot;* &quot;-&quot;??_);_(@_)">
                  <c:v>16972.488000000005</c:v>
                </c:pt>
                <c:pt idx="29" formatCode="_(&quot;$&quot;* #,##0_);_(&quot;$&quot;* \(#,##0\);_(&quot;$&quot;* &quot;-&quot;??_);_(@_)">
                  <c:v>17672.488000000005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9185-4A6C-B76E-8D51F8170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9851072"/>
        <c:axId val="1259846912"/>
      </c:lineChart>
      <c:dateAx>
        <c:axId val="1259851072"/>
        <c:scaling>
          <c:orientation val="minMax"/>
        </c:scaling>
        <c:delete val="0"/>
        <c:axPos val="b"/>
        <c:numFmt formatCode="mmm\ 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846912"/>
        <c:crosses val="autoZero"/>
        <c:auto val="1"/>
        <c:lblOffset val="100"/>
        <c:baseTimeUnit val="days"/>
        <c:majorUnit val="4"/>
        <c:majorTimeUnit val="days"/>
      </c:dateAx>
      <c:valAx>
        <c:axId val="1259846912"/>
        <c:scaling>
          <c:orientation val="minMax"/>
          <c:max val="2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8510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Budget 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Historical!$K$2</c:f>
              <c:strCache>
                <c:ptCount val="1"/>
                <c:pt idx="0">
                  <c:v>Budget Gap 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Historical!$K$3:$K$32</c:f>
              <c:numCache>
                <c:formatCode>_("$"* #,##0_);_("$"* \(#,##0\);_("$"* "-"??_);_(@_)</c:formatCode>
                <c:ptCount val="30"/>
                <c:pt idx="0">
                  <c:v>-133.33333333333326</c:v>
                </c:pt>
                <c:pt idx="1">
                  <c:v>-666.66666666666663</c:v>
                </c:pt>
                <c:pt idx="2">
                  <c:v>-1000</c:v>
                </c:pt>
                <c:pt idx="3">
                  <c:v>-1333.3333333333333</c:v>
                </c:pt>
                <c:pt idx="4">
                  <c:v>-1666.6666666666665</c:v>
                </c:pt>
                <c:pt idx="5">
                  <c:v>-2000</c:v>
                </c:pt>
                <c:pt idx="6">
                  <c:v>-2333.3333333333335</c:v>
                </c:pt>
                <c:pt idx="7">
                  <c:v>-2666.6666666666665</c:v>
                </c:pt>
                <c:pt idx="8">
                  <c:v>-3000</c:v>
                </c:pt>
                <c:pt idx="9">
                  <c:v>-3333.333333333333</c:v>
                </c:pt>
                <c:pt idx="10">
                  <c:v>-3666.6666666666665</c:v>
                </c:pt>
                <c:pt idx="11">
                  <c:v>-4000</c:v>
                </c:pt>
                <c:pt idx="12">
                  <c:v>-4333.333333333333</c:v>
                </c:pt>
                <c:pt idx="13">
                  <c:v>-4666.666666666667</c:v>
                </c:pt>
                <c:pt idx="14">
                  <c:v>-5000</c:v>
                </c:pt>
                <c:pt idx="15">
                  <c:v>-5333.333333333333</c:v>
                </c:pt>
                <c:pt idx="16">
                  <c:v>-5666.666666666667</c:v>
                </c:pt>
                <c:pt idx="17">
                  <c:v>-6000</c:v>
                </c:pt>
                <c:pt idx="18">
                  <c:v>-6333.333333333333</c:v>
                </c:pt>
                <c:pt idx="19">
                  <c:v>-6666.6666666666661</c:v>
                </c:pt>
                <c:pt idx="20">
                  <c:v>-7000</c:v>
                </c:pt>
                <c:pt idx="21">
                  <c:v>-5666.6666666666661</c:v>
                </c:pt>
                <c:pt idx="22">
                  <c:v>-4333.3333333333321</c:v>
                </c:pt>
                <c:pt idx="23">
                  <c:v>-3000</c:v>
                </c:pt>
                <c:pt idx="24">
                  <c:v>-1666.6666666666679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9C-4409-97A4-4FC9C2E18922}"/>
            </c:ext>
          </c:extLst>
        </c:ser>
        <c:ser>
          <c:idx val="0"/>
          <c:order val="1"/>
          <c:tx>
            <c:strRef>
              <c:f>Historical!$I$2</c:f>
              <c:strCache>
                <c:ptCount val="1"/>
                <c:pt idx="0">
                  <c:v>Budget Gap A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numRef>
              <c:f>Historical!$A$3:$A$32</c:f>
              <c:numCache>
                <c:formatCode>m/d/yyyy</c:formatCode>
                <c:ptCount val="30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</c:numCache>
            </c:numRef>
          </c:cat>
          <c:val>
            <c:numRef>
              <c:f>Historical!$I$3:$I$32</c:f>
              <c:numCache>
                <c:formatCode>_("$"* #,##0_);_("$"* \(#,##0\);_("$"* "-"??_);_(@_)</c:formatCode>
                <c:ptCount val="30"/>
                <c:pt idx="0">
                  <c:v>0</c:v>
                </c:pt>
                <c:pt idx="1">
                  <c:v>-799.99999999999989</c:v>
                </c:pt>
                <c:pt idx="2">
                  <c:v>-1413.3333333333333</c:v>
                </c:pt>
                <c:pt idx="3">
                  <c:v>-2021.333333333333</c:v>
                </c:pt>
                <c:pt idx="4">
                  <c:v>-666.66666666666652</c:v>
                </c:pt>
                <c:pt idx="5">
                  <c:v>-1066.6666666666665</c:v>
                </c:pt>
                <c:pt idx="6">
                  <c:v>-1440</c:v>
                </c:pt>
                <c:pt idx="7">
                  <c:v>-1783.9999999999991</c:v>
                </c:pt>
                <c:pt idx="8">
                  <c:v>-2095.7333333333322</c:v>
                </c:pt>
                <c:pt idx="9">
                  <c:v>-2371.9733333333315</c:v>
                </c:pt>
                <c:pt idx="10">
                  <c:v>-1466.6666666666661</c:v>
                </c:pt>
                <c:pt idx="11">
                  <c:v>-1546.6666666666661</c:v>
                </c:pt>
                <c:pt idx="12">
                  <c:v>-1567.9999999999982</c:v>
                </c:pt>
                <c:pt idx="13">
                  <c:v>-1524.7999999999984</c:v>
                </c:pt>
                <c:pt idx="14">
                  <c:v>-2000</c:v>
                </c:pt>
                <c:pt idx="15">
                  <c:v>-2666.6666666666661</c:v>
                </c:pt>
                <c:pt idx="16">
                  <c:v>-3333.3333333333339</c:v>
                </c:pt>
                <c:pt idx="17">
                  <c:v>-3200</c:v>
                </c:pt>
                <c:pt idx="18">
                  <c:v>-2986.6666666666661</c:v>
                </c:pt>
                <c:pt idx="19">
                  <c:v>-2685.3333333333321</c:v>
                </c:pt>
                <c:pt idx="20">
                  <c:v>-2287.1999999999989</c:v>
                </c:pt>
                <c:pt idx="21">
                  <c:v>-2953.866666666665</c:v>
                </c:pt>
                <c:pt idx="22">
                  <c:v>-2449.2533333333304</c:v>
                </c:pt>
                <c:pt idx="23">
                  <c:v>-2700</c:v>
                </c:pt>
                <c:pt idx="24">
                  <c:v>-2494.6666666666679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9C-4409-97A4-4FC9C2E18922}"/>
            </c:ext>
          </c:extLst>
        </c:ser>
        <c:ser>
          <c:idx val="2"/>
          <c:order val="2"/>
          <c:tx>
            <c:strRef>
              <c:f>Historical!$N$2</c:f>
              <c:strCache>
                <c:ptCount val="1"/>
                <c:pt idx="0">
                  <c:v>Forecast Gap A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40000"/>
                  <a:lumOff val="60000"/>
                </a:schemeClr>
              </a:solidFill>
              <a:prstDash val="sysDash"/>
            </a:ln>
            <a:effectLst/>
          </c:spPr>
          <c:invertIfNegative val="0"/>
          <c:val>
            <c:numRef>
              <c:f>Historical!$N$3:$N$32</c:f>
              <c:numCache>
                <c:formatCode>General</c:formatCode>
                <c:ptCount val="30"/>
                <c:pt idx="25" formatCode="_(&quot;$&quot;* #,##0_);_(&quot;$&quot;* \(#,##0\);_(&quot;$&quot;* &quot;-&quot;??_);_(@_)">
                  <c:v>-2460.8453333333291</c:v>
                </c:pt>
                <c:pt idx="26" formatCode="_(&quot;$&quot;* #,##0_);_(&quot;$&quot;* \(#,##0\);_(&quot;$&quot;* &quot;-&quot;??_);_(@_)">
                  <c:v>-2427.511999999997</c:v>
                </c:pt>
                <c:pt idx="27" formatCode="_(&quot;$&quot;* #,##0_);_(&quot;$&quot;* \(#,##0\);_(&quot;$&quot;* &quot;-&quot;??_);_(@_)">
                  <c:v>-2394.1786666666649</c:v>
                </c:pt>
                <c:pt idx="28" formatCode="_(&quot;$&quot;* #,##0_);_(&quot;$&quot;* \(#,##0\);_(&quot;$&quot;* &quot;-&quot;??_);_(@_)">
                  <c:v>-2360.8453333333273</c:v>
                </c:pt>
                <c:pt idx="29" formatCode="_(&quot;$&quot;* #,##0_);_(&quot;$&quot;* \(#,##0\);_(&quot;$&quot;* &quot;-&quot;??_);_(@_)">
                  <c:v>-2327.5119999999952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9C-4409-97A4-4FC9C2E18922}"/>
            </c:ext>
          </c:extLst>
        </c:ser>
        <c:ser>
          <c:idx val="3"/>
          <c:order val="3"/>
          <c:tx>
            <c:strRef>
              <c:f>Historical!$O$2</c:f>
              <c:strCache>
                <c:ptCount val="1"/>
                <c:pt idx="0">
                  <c:v>Forecast Gap B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2">
                  <a:lumMod val="40000"/>
                  <a:lumOff val="60000"/>
                </a:schemeClr>
              </a:solidFill>
              <a:prstDash val="sysDash"/>
            </a:ln>
            <a:effectLst/>
          </c:spPr>
          <c:invertIfNegative val="0"/>
          <c:val>
            <c:numRef>
              <c:f>Historical!$O$3:$O$32</c:f>
              <c:numCache>
                <c:formatCode>General</c:formatCode>
                <c:ptCount val="30"/>
                <c:pt idx="25" formatCode="_(&quot;$&quot;* #,##0_);_(&quot;$&quot;* \(#,##0\);_(&quot;$&quot;* &quot;-&quot;??_);_(@_)">
                  <c:v>-333.33333333333212</c:v>
                </c:pt>
                <c:pt idx="26" formatCode="_(&quot;$&quot;* #,##0_);_(&quot;$&quot;* \(#,##0\);_(&quot;$&quot;* &quot;-&quot;??_);_(@_)">
                  <c:v>1000</c:v>
                </c:pt>
                <c:pt idx="27" formatCode="_(&quot;$&quot;* #,##0_);_(&quot;$&quot;* \(#,##0\);_(&quot;$&quot;* &quot;-&quot;??_);_(@_)">
                  <c:v>2333.3333333333321</c:v>
                </c:pt>
                <c:pt idx="28" formatCode="_(&quot;$&quot;* #,##0_);_(&quot;$&quot;* \(#,##0\);_(&quot;$&quot;* &quot;-&quot;??_);_(@_)">
                  <c:v>3666.6666666666679</c:v>
                </c:pt>
                <c:pt idx="29" formatCode="_(&quot;$&quot;* #,##0_);_(&quot;$&quot;* \(#,##0\);_(&quot;$&quot;* &quot;-&quot;??_);_(@_)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9C-4409-97A4-4FC9C2E18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1125824"/>
        <c:axId val="1451123328"/>
      </c:barChart>
      <c:catAx>
        <c:axId val="1451125824"/>
        <c:scaling>
          <c:orientation val="minMax"/>
        </c:scaling>
        <c:delete val="1"/>
        <c:axPos val="b"/>
        <c:numFmt formatCode="mmm\ d" sourceLinked="0"/>
        <c:majorTickMark val="out"/>
        <c:minorTickMark val="none"/>
        <c:tickLblPos val="nextTo"/>
        <c:crossAx val="1451123328"/>
        <c:crosses val="autoZero"/>
        <c:auto val="1"/>
        <c:lblAlgn val="ctr"/>
        <c:lblOffset val="100"/>
        <c:tickLblSkip val="4"/>
        <c:noMultiLvlLbl val="0"/>
      </c:catAx>
      <c:valAx>
        <c:axId val="145112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12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Historical!$R$2</c:f>
              <c:strCache>
                <c:ptCount val="1"/>
                <c:pt idx="0">
                  <c:v>Gap Percent Diff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Historical!$R$3:$R$32</c:f>
              <c:numCache>
                <c:formatCode>_(* #,##0.00_);_(* \(#,##0.00\);_(* "-"??_);_(@_)</c:formatCode>
                <c:ptCount val="30"/>
                <c:pt idx="0">
                  <c:v>-2.4444444444444442</c:v>
                </c:pt>
                <c:pt idx="1">
                  <c:v>-6.8888888888888884</c:v>
                </c:pt>
                <c:pt idx="2">
                  <c:v>-8.0840336134453761</c:v>
                </c:pt>
                <c:pt idx="3">
                  <c:v>-8.7816711590296475</c:v>
                </c:pt>
                <c:pt idx="4">
                  <c:v>-4.1538461538461542</c:v>
                </c:pt>
                <c:pt idx="5">
                  <c:v>-4.486486486486486</c:v>
                </c:pt>
                <c:pt idx="6">
                  <c:v>-4.7146282973621103</c:v>
                </c:pt>
                <c:pt idx="7">
                  <c:v>-4.8640068640068632</c:v>
                </c:pt>
                <c:pt idx="8">
                  <c:v>-4.9522227801166405</c:v>
                </c:pt>
                <c:pt idx="9">
                  <c:v>-4.9917602105918162</c:v>
                </c:pt>
                <c:pt idx="10">
                  <c:v>-4.1538461538461533</c:v>
                </c:pt>
                <c:pt idx="11">
                  <c:v>-4.1224489795918364</c:v>
                </c:pt>
                <c:pt idx="12">
                  <c:v>-4.0648472125029151</c:v>
                </c:pt>
                <c:pt idx="13">
                  <c:v>-3.9852079859775116</c:v>
                </c:pt>
                <c:pt idx="14">
                  <c:v>-4.1538461538461542</c:v>
                </c:pt>
                <c:pt idx="15">
                  <c:v>-4.4000000000000004</c:v>
                </c:pt>
                <c:pt idx="16">
                  <c:v>-4.6341463414634143</c:v>
                </c:pt>
                <c:pt idx="17">
                  <c:v>-4.4864864864864868</c:v>
                </c:pt>
                <c:pt idx="18">
                  <c:v>-4.3280599500416317</c:v>
                </c:pt>
                <c:pt idx="19">
                  <c:v>-4.1604805174803641</c:v>
                </c:pt>
                <c:pt idx="20">
                  <c:v>-3.9852079859775116</c:v>
                </c:pt>
                <c:pt idx="21">
                  <c:v>-3.6647741171320782</c:v>
                </c:pt>
                <c:pt idx="22">
                  <c:v>-3.1359175930857144</c:v>
                </c:pt>
                <c:pt idx="23">
                  <c:v>-2.8669201520912546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F5-4FE6-8085-8B803D2115AD}"/>
            </c:ext>
          </c:extLst>
        </c:ser>
        <c:ser>
          <c:idx val="1"/>
          <c:order val="1"/>
          <c:tx>
            <c:strRef>
              <c:f>Historical!$S$2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Historical!$S$3:$S$32</c:f>
              <c:numCache>
                <c:formatCode>General</c:formatCode>
                <c:ptCount val="30"/>
                <c:pt idx="24" formatCode="_(* #,##0.00_);_(* \(#,##0.00\);_(* &quot;-&quot;??_);_(@_)">
                  <c:v>-2.5705163485998632</c:v>
                </c:pt>
                <c:pt idx="25" formatCode="_(* #,##0.00_);_(* \(#,##0.00\);_(* &quot;-&quot;??_);_(@_)">
                  <c:v>-2.3506696642780645</c:v>
                </c:pt>
                <c:pt idx="26" formatCode="_(* #,##0.00_);_(* \(#,##0.00\);_(* &quot;-&quot;??_);_(@_)">
                  <c:v>-2.165161616369641</c:v>
                </c:pt>
                <c:pt idx="27" formatCode="_(* #,##0.00_);_(* \(#,##0.00\);_(* &quot;-&quot;??_);_(@_)">
                  <c:v>-2.0065297850074653</c:v>
                </c:pt>
                <c:pt idx="28" formatCode="_(* #,##0.00_);_(* \(#,##0.00\);_(* &quot;-&quot;??_);_(@_)">
                  <c:v>-1.8693279904585034</c:v>
                </c:pt>
                <c:pt idx="29" formatCode="_(* #,##0.00_);_(* \(#,##0.00\);_(* &quot;-&quot;??_);_(@_)">
                  <c:v>-1.7494884291724451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F5-4FE6-8085-8B803D211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150208"/>
        <c:axId val="1116157696"/>
      </c:lineChart>
      <c:catAx>
        <c:axId val="111615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157696"/>
        <c:crosses val="autoZero"/>
        <c:auto val="1"/>
        <c:lblAlgn val="ctr"/>
        <c:lblOffset val="100"/>
        <c:noMultiLvlLbl val="0"/>
      </c:catAx>
      <c:valAx>
        <c:axId val="111615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15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Historical!$P$2</c:f>
              <c:strCache>
                <c:ptCount val="1"/>
                <c:pt idx="0">
                  <c:v>Total Gap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Historical!$P$3:$P$27</c:f>
              <c:numCache>
                <c:formatCode>_("$"* #,##0_);_("$"* \(#,##0\);_("$"* "-"??_);_(@_)</c:formatCode>
                <c:ptCount val="25"/>
                <c:pt idx="0">
                  <c:v>-133.33333333333326</c:v>
                </c:pt>
                <c:pt idx="1">
                  <c:v>-1466.6666666666665</c:v>
                </c:pt>
                <c:pt idx="2">
                  <c:v>-2413.333333333333</c:v>
                </c:pt>
                <c:pt idx="3">
                  <c:v>-3354.6666666666661</c:v>
                </c:pt>
                <c:pt idx="4">
                  <c:v>-2333.333333333333</c:v>
                </c:pt>
                <c:pt idx="5">
                  <c:v>-3066.6666666666665</c:v>
                </c:pt>
                <c:pt idx="6">
                  <c:v>-3773.3333333333335</c:v>
                </c:pt>
                <c:pt idx="7">
                  <c:v>-4450.6666666666661</c:v>
                </c:pt>
                <c:pt idx="8">
                  <c:v>-5095.7333333333318</c:v>
                </c:pt>
                <c:pt idx="9">
                  <c:v>-5705.3066666666646</c:v>
                </c:pt>
                <c:pt idx="10">
                  <c:v>-5133.3333333333321</c:v>
                </c:pt>
                <c:pt idx="11">
                  <c:v>-5546.6666666666661</c:v>
                </c:pt>
                <c:pt idx="12">
                  <c:v>-5901.3333333333312</c:v>
                </c:pt>
                <c:pt idx="13">
                  <c:v>-6191.4666666666653</c:v>
                </c:pt>
                <c:pt idx="14">
                  <c:v>-7000</c:v>
                </c:pt>
                <c:pt idx="15">
                  <c:v>-7999.9999999999991</c:v>
                </c:pt>
                <c:pt idx="16">
                  <c:v>-9000</c:v>
                </c:pt>
                <c:pt idx="17">
                  <c:v>-9200</c:v>
                </c:pt>
                <c:pt idx="18">
                  <c:v>-9320</c:v>
                </c:pt>
                <c:pt idx="19">
                  <c:v>-9351.9999999999982</c:v>
                </c:pt>
                <c:pt idx="20">
                  <c:v>-9287.1999999999989</c:v>
                </c:pt>
                <c:pt idx="21">
                  <c:v>-8620.533333333331</c:v>
                </c:pt>
                <c:pt idx="22">
                  <c:v>-6782.5866666666625</c:v>
                </c:pt>
                <c:pt idx="23">
                  <c:v>-5700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0-46FE-A805-39E49B630A05}"/>
            </c:ext>
          </c:extLst>
        </c:ser>
        <c:ser>
          <c:idx val="2"/>
          <c:order val="1"/>
          <c:spPr>
            <a:solidFill>
              <a:schemeClr val="accent3"/>
            </a:solidFill>
            <a:ln>
              <a:solidFill>
                <a:schemeClr val="accent1">
                  <a:lumMod val="40000"/>
                  <a:lumOff val="60000"/>
                </a:schemeClr>
              </a:solidFill>
              <a:prstDash val="sysDash"/>
            </a:ln>
            <a:effectLst/>
          </c:spPr>
          <c:invertIfNegative val="0"/>
          <c:val>
            <c:numRef>
              <c:f>Historical!$Q$3:$Q$32</c:f>
              <c:numCache>
                <c:formatCode>_("$"* #,##0_);_("$"* \(#,##0\);_("$"* "-"??_);_(@_)</c:formatCode>
                <c:ptCount val="30"/>
                <c:pt idx="24">
                  <c:v>-4160.84533333333</c:v>
                </c:pt>
                <c:pt idx="25">
                  <c:v>-2794.1786666666599</c:v>
                </c:pt>
                <c:pt idx="26">
                  <c:v>-1427.5119999999999</c:v>
                </c:pt>
                <c:pt idx="27">
                  <c:v>-60.845333333332697</c:v>
                </c:pt>
                <c:pt idx="28">
                  <c:v>1305.8213333333399</c:v>
                </c:pt>
                <c:pt idx="29">
                  <c:v>2672.4879999999998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50-46FE-A805-39E49B630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46627664"/>
        <c:axId val="2046622672"/>
      </c:barChart>
      <c:lineChart>
        <c:grouping val="standard"/>
        <c:varyColors val="0"/>
        <c:ser>
          <c:idx val="1"/>
          <c:order val="2"/>
          <c:tx>
            <c:strRef>
              <c:f>Historical!$R$2</c:f>
              <c:strCache>
                <c:ptCount val="1"/>
                <c:pt idx="0">
                  <c:v>Gap Percent Diff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Historical!$R$3:$R$27</c:f>
              <c:numCache>
                <c:formatCode>_(* #,##0.00_);_(* \(#,##0.00\);_(* "-"??_);_(@_)</c:formatCode>
                <c:ptCount val="25"/>
                <c:pt idx="0">
                  <c:v>-2.4444444444444442</c:v>
                </c:pt>
                <c:pt idx="1">
                  <c:v>-6.8888888888888884</c:v>
                </c:pt>
                <c:pt idx="2">
                  <c:v>-8.0840336134453761</c:v>
                </c:pt>
                <c:pt idx="3">
                  <c:v>-8.7816711590296475</c:v>
                </c:pt>
                <c:pt idx="4">
                  <c:v>-4.1538461538461542</c:v>
                </c:pt>
                <c:pt idx="5">
                  <c:v>-4.486486486486486</c:v>
                </c:pt>
                <c:pt idx="6">
                  <c:v>-4.7146282973621103</c:v>
                </c:pt>
                <c:pt idx="7">
                  <c:v>-4.8640068640068632</c:v>
                </c:pt>
                <c:pt idx="8">
                  <c:v>-4.9522227801166405</c:v>
                </c:pt>
                <c:pt idx="9">
                  <c:v>-4.9917602105918162</c:v>
                </c:pt>
                <c:pt idx="10">
                  <c:v>-4.1538461538461533</c:v>
                </c:pt>
                <c:pt idx="11">
                  <c:v>-4.1224489795918364</c:v>
                </c:pt>
                <c:pt idx="12">
                  <c:v>-4.0648472125029151</c:v>
                </c:pt>
                <c:pt idx="13">
                  <c:v>-3.9852079859775116</c:v>
                </c:pt>
                <c:pt idx="14">
                  <c:v>-4.1538461538461542</c:v>
                </c:pt>
                <c:pt idx="15">
                  <c:v>-4.4000000000000004</c:v>
                </c:pt>
                <c:pt idx="16">
                  <c:v>-4.6341463414634143</c:v>
                </c:pt>
                <c:pt idx="17">
                  <c:v>-4.4864864864864868</c:v>
                </c:pt>
                <c:pt idx="18">
                  <c:v>-4.3280599500416317</c:v>
                </c:pt>
                <c:pt idx="19">
                  <c:v>-4.1604805174803641</c:v>
                </c:pt>
                <c:pt idx="20">
                  <c:v>-3.9852079859775116</c:v>
                </c:pt>
                <c:pt idx="21">
                  <c:v>-3.6647741171320782</c:v>
                </c:pt>
                <c:pt idx="22">
                  <c:v>-3.1359175930857144</c:v>
                </c:pt>
                <c:pt idx="23">
                  <c:v>-2.8669201520912546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50-46FE-A805-39E49B630A05}"/>
            </c:ext>
          </c:extLst>
        </c:ser>
        <c:ser>
          <c:idx val="3"/>
          <c:order val="3"/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Historical!$S$3:$S$32</c:f>
              <c:numCache>
                <c:formatCode>General</c:formatCode>
                <c:ptCount val="30"/>
                <c:pt idx="24" formatCode="_(* #,##0.00_);_(* \(#,##0.00\);_(* &quot;-&quot;??_);_(@_)">
                  <c:v>-2.5705163485998632</c:v>
                </c:pt>
                <c:pt idx="25" formatCode="_(* #,##0.00_);_(* \(#,##0.00\);_(* &quot;-&quot;??_);_(@_)">
                  <c:v>-2.3506696642780645</c:v>
                </c:pt>
                <c:pt idx="26" formatCode="_(* #,##0.00_);_(* \(#,##0.00\);_(* &quot;-&quot;??_);_(@_)">
                  <c:v>-2.165161616369641</c:v>
                </c:pt>
                <c:pt idx="27" formatCode="_(* #,##0.00_);_(* \(#,##0.00\);_(* &quot;-&quot;??_);_(@_)">
                  <c:v>-2.0065297850074653</c:v>
                </c:pt>
                <c:pt idx="28" formatCode="_(* #,##0.00_);_(* \(#,##0.00\);_(* &quot;-&quot;??_);_(@_)">
                  <c:v>-1.8693279904585034</c:v>
                </c:pt>
                <c:pt idx="29" formatCode="_(* #,##0.00_);_(* \(#,##0.00\);_(* &quot;-&quot;??_);_(@_)">
                  <c:v>-1.7494884291724451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50-46FE-A805-39E49B630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629744"/>
        <c:axId val="2046620592"/>
      </c:lineChart>
      <c:catAx>
        <c:axId val="2046627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622672"/>
        <c:crosses val="autoZero"/>
        <c:auto val="1"/>
        <c:lblAlgn val="ctr"/>
        <c:lblOffset val="100"/>
        <c:noMultiLvlLbl val="0"/>
      </c:catAx>
      <c:valAx>
        <c:axId val="20466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627664"/>
        <c:crosses val="autoZero"/>
        <c:crossBetween val="between"/>
      </c:valAx>
      <c:valAx>
        <c:axId val="2046620592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629744"/>
        <c:crosses val="max"/>
        <c:crossBetween val="between"/>
      </c:valAx>
      <c:catAx>
        <c:axId val="2046629744"/>
        <c:scaling>
          <c:orientation val="minMax"/>
        </c:scaling>
        <c:delete val="1"/>
        <c:axPos val="b"/>
        <c:majorTickMark val="out"/>
        <c:minorTickMark val="none"/>
        <c:tickLblPos val="nextTo"/>
        <c:crossAx val="20466205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4212746063412069E-2"/>
          <c:y val="0"/>
          <c:w val="0.96802132135732288"/>
          <c:h val="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'Long Trend'!$B$1</c:f>
              <c:strCache>
                <c:ptCount val="1"/>
                <c:pt idx="0">
                  <c:v>Budget Gap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/>
          </c:spPr>
          <c:invertIfNegative val="1"/>
          <c:cat>
            <c:numRef>
              <c:f>'Long Trend'!$A$2:$A$14</c:f>
              <c:numCache>
                <c:formatCode>mmm\-yy</c:formatCode>
                <c:ptCount val="1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</c:numCache>
            </c:numRef>
          </c:cat>
          <c:val>
            <c:numRef>
              <c:f>'Long Trend'!$B$2:$B$14</c:f>
              <c:numCache>
                <c:formatCode>General</c:formatCode>
                <c:ptCount val="13"/>
                <c:pt idx="0">
                  <c:v>-2000</c:v>
                </c:pt>
                <c:pt idx="1">
                  <c:v>500</c:v>
                </c:pt>
                <c:pt idx="2">
                  <c:v>-1900</c:v>
                </c:pt>
                <c:pt idx="3">
                  <c:v>1000</c:v>
                </c:pt>
                <c:pt idx="4">
                  <c:v>-2200</c:v>
                </c:pt>
                <c:pt idx="5">
                  <c:v>-1900</c:v>
                </c:pt>
                <c:pt idx="6">
                  <c:v>-2000</c:v>
                </c:pt>
                <c:pt idx="7">
                  <c:v>-2200</c:v>
                </c:pt>
                <c:pt idx="8">
                  <c:v>500</c:v>
                </c:pt>
                <c:pt idx="9">
                  <c:v>-2000</c:v>
                </c:pt>
                <c:pt idx="10">
                  <c:v>-2200</c:v>
                </c:pt>
                <c:pt idx="11">
                  <c:v>-1900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5B9BD5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7B7E-40F3-ACE5-DE31CA65E49D}"/>
            </c:ext>
          </c:extLst>
        </c:ser>
        <c:ser>
          <c:idx val="1"/>
          <c:order val="1"/>
          <c:tx>
            <c:strRef>
              <c:f>'Long Trend'!$C$1</c:f>
              <c:strCache>
                <c:ptCount val="1"/>
                <c:pt idx="0">
                  <c:v>Forecast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 w="22225">
              <a:solidFill>
                <a:schemeClr val="accent1">
                  <a:lumMod val="40000"/>
                  <a:lumOff val="60000"/>
                </a:schemeClr>
              </a:solidFill>
              <a:prstDash val="dash"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5875">
                <a:solidFill>
                  <a:schemeClr val="accent1">
                    <a:lumMod val="40000"/>
                    <a:lumOff val="60000"/>
                  </a:schemeClr>
                </a:solidFill>
                <a:prstDash val="sysDot"/>
              </a:ln>
              <a:effectLst/>
            </c:spPr>
            <c:extLst>
              <c:ext xmlns:c16="http://schemas.microsoft.com/office/drawing/2014/chart" uri="{C3380CC4-5D6E-409C-BE32-E72D297353CC}">
                <c16:uniqueId val="{00000003-7B7E-40F3-ACE5-DE31CA65E49D}"/>
              </c:ext>
            </c:extLst>
          </c:dPt>
          <c:val>
            <c:numRef>
              <c:f>'Long Trend'!$C$2:$C$14</c:f>
              <c:numCache>
                <c:formatCode>General</c:formatCode>
                <c:ptCount val="13"/>
                <c:pt idx="12">
                  <c:v>-2300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7E-40F3-ACE5-DE31CA65E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75"/>
        <c:axId val="142813792"/>
        <c:axId val="142812960"/>
      </c:barChart>
      <c:dateAx>
        <c:axId val="14281379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42812960"/>
        <c:crosses val="autoZero"/>
        <c:auto val="1"/>
        <c:lblOffset val="100"/>
        <c:baseTimeUnit val="months"/>
        <c:majorUnit val="5"/>
        <c:majorTimeUnit val="months"/>
      </c:dateAx>
      <c:valAx>
        <c:axId val="1428129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281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0"/>
          <c:order val="0"/>
          <c:tx>
            <c:strRef>
              <c:f>Historical!$F$2</c:f>
              <c:strCache>
                <c:ptCount val="1"/>
                <c:pt idx="0">
                  <c:v>Budget Target</c:v>
                </c:pt>
              </c:strCache>
            </c:strRef>
          </c:tx>
          <c:spPr>
            <a:ln w="12700"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Historical!$A$3:$A$32</c:f>
              <c:numCache>
                <c:formatCode>m/d/yyyy</c:formatCode>
                <c:ptCount val="30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</c:numCache>
            </c:numRef>
          </c:cat>
          <c:val>
            <c:numRef>
              <c:f>Historical!$F$3:$F$32</c:f>
              <c:numCache>
                <c:formatCode>_("$"* #,##0_);_("$"* \(#,##0\);_("$"* "-"??_);_(@_)</c:formatCode>
                <c:ptCount val="30"/>
                <c:pt idx="0">
                  <c:v>666.66666666666663</c:v>
                </c:pt>
                <c:pt idx="1">
                  <c:v>1333.3333333333333</c:v>
                </c:pt>
                <c:pt idx="2">
                  <c:v>2000</c:v>
                </c:pt>
                <c:pt idx="3">
                  <c:v>2666.6666666666665</c:v>
                </c:pt>
                <c:pt idx="4">
                  <c:v>3333.333333333333</c:v>
                </c:pt>
                <c:pt idx="5">
                  <c:v>4000</c:v>
                </c:pt>
                <c:pt idx="6">
                  <c:v>4666.666666666667</c:v>
                </c:pt>
                <c:pt idx="7">
                  <c:v>5333.333333333333</c:v>
                </c:pt>
                <c:pt idx="8">
                  <c:v>6000</c:v>
                </c:pt>
                <c:pt idx="9">
                  <c:v>6666.6666666666661</c:v>
                </c:pt>
                <c:pt idx="10">
                  <c:v>7333.333333333333</c:v>
                </c:pt>
                <c:pt idx="11">
                  <c:v>8000</c:v>
                </c:pt>
                <c:pt idx="12">
                  <c:v>8666.6666666666661</c:v>
                </c:pt>
                <c:pt idx="13">
                  <c:v>9333.3333333333339</c:v>
                </c:pt>
                <c:pt idx="14">
                  <c:v>10000</c:v>
                </c:pt>
                <c:pt idx="15">
                  <c:v>10666.666666666666</c:v>
                </c:pt>
                <c:pt idx="16">
                  <c:v>11333.333333333334</c:v>
                </c:pt>
                <c:pt idx="17">
                  <c:v>12000</c:v>
                </c:pt>
                <c:pt idx="18">
                  <c:v>12666.666666666666</c:v>
                </c:pt>
                <c:pt idx="19">
                  <c:v>13333.333333333332</c:v>
                </c:pt>
                <c:pt idx="20">
                  <c:v>14000</c:v>
                </c:pt>
                <c:pt idx="21">
                  <c:v>14666.666666666666</c:v>
                </c:pt>
                <c:pt idx="22">
                  <c:v>15333.333333333332</c:v>
                </c:pt>
                <c:pt idx="23">
                  <c:v>16000</c:v>
                </c:pt>
                <c:pt idx="24">
                  <c:v>16666.666666666668</c:v>
                </c:pt>
                <c:pt idx="25">
                  <c:v>17333.333333333332</c:v>
                </c:pt>
                <c:pt idx="26">
                  <c:v>18000</c:v>
                </c:pt>
                <c:pt idx="27">
                  <c:v>18666.666666666668</c:v>
                </c:pt>
                <c:pt idx="28">
                  <c:v>19333.333333333332</c:v>
                </c:pt>
                <c:pt idx="29">
                  <c:v>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31-45CD-8B04-6772ADCBD609}"/>
            </c:ext>
          </c:extLst>
        </c:ser>
        <c:ser>
          <c:idx val="11"/>
          <c:order val="1"/>
          <c:tx>
            <c:strRef>
              <c:f>Historical!$H$2</c:f>
              <c:strCache>
                <c:ptCount val="1"/>
                <c:pt idx="0">
                  <c:v>Group A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Historical!$A$3:$A$32</c:f>
              <c:numCache>
                <c:formatCode>m/d/yyyy</c:formatCode>
                <c:ptCount val="30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</c:numCache>
            </c:numRef>
          </c:cat>
          <c:val>
            <c:numRef>
              <c:f>Historical!$H$3:$H$32</c:f>
              <c:numCache>
                <c:formatCode>_("$"* #,##0_);_("$"* \(#,##0\);_("$"* "-"??_);_(@_)</c:formatCode>
                <c:ptCount val="30"/>
                <c:pt idx="0">
                  <c:v>666.66666666666663</c:v>
                </c:pt>
                <c:pt idx="1">
                  <c:v>533.33333333333337</c:v>
                </c:pt>
                <c:pt idx="2">
                  <c:v>586.66666666666674</c:v>
                </c:pt>
                <c:pt idx="3">
                  <c:v>645.33333333333348</c:v>
                </c:pt>
                <c:pt idx="4">
                  <c:v>2666.6666666666665</c:v>
                </c:pt>
                <c:pt idx="5">
                  <c:v>2933.3333333333335</c:v>
                </c:pt>
                <c:pt idx="6">
                  <c:v>3226.666666666667</c:v>
                </c:pt>
                <c:pt idx="7">
                  <c:v>3549.3333333333339</c:v>
                </c:pt>
                <c:pt idx="8">
                  <c:v>3904.2666666666678</c:v>
                </c:pt>
                <c:pt idx="9">
                  <c:v>4294.6933333333345</c:v>
                </c:pt>
                <c:pt idx="10">
                  <c:v>5866.666666666667</c:v>
                </c:pt>
                <c:pt idx="11">
                  <c:v>6453.3333333333339</c:v>
                </c:pt>
                <c:pt idx="12">
                  <c:v>7098.6666666666679</c:v>
                </c:pt>
                <c:pt idx="13">
                  <c:v>7808.5333333333356</c:v>
                </c:pt>
                <c:pt idx="14">
                  <c:v>8000</c:v>
                </c:pt>
                <c:pt idx="15">
                  <c:v>8000</c:v>
                </c:pt>
                <c:pt idx="16">
                  <c:v>8000</c:v>
                </c:pt>
                <c:pt idx="17">
                  <c:v>8800</c:v>
                </c:pt>
                <c:pt idx="18">
                  <c:v>9680</c:v>
                </c:pt>
                <c:pt idx="19">
                  <c:v>10648</c:v>
                </c:pt>
                <c:pt idx="20">
                  <c:v>11712.800000000001</c:v>
                </c:pt>
                <c:pt idx="21">
                  <c:v>11712.800000000001</c:v>
                </c:pt>
                <c:pt idx="22">
                  <c:v>12884.080000000002</c:v>
                </c:pt>
                <c:pt idx="23">
                  <c:v>13300</c:v>
                </c:pt>
                <c:pt idx="24">
                  <c:v>14172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31-45CD-8B04-6772ADCBD609}"/>
            </c:ext>
          </c:extLst>
        </c:ser>
        <c:ser>
          <c:idx val="12"/>
          <c:order val="2"/>
          <c:tx>
            <c:strRef>
              <c:f>Historical!$J$2</c:f>
              <c:strCache>
                <c:ptCount val="1"/>
                <c:pt idx="0">
                  <c:v>Group B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Historical!$J$3:$J$32</c:f>
              <c:numCache>
                <c:formatCode>_("$"* #,##0_);_("$"* \(#,##0\);_("$"* "-"??_);_(@_)</c:formatCode>
                <c:ptCount val="30"/>
                <c:pt idx="0">
                  <c:v>533.33333333333337</c:v>
                </c:pt>
                <c:pt idx="1">
                  <c:v>666.66666666666663</c:v>
                </c:pt>
                <c:pt idx="2">
                  <c:v>1000</c:v>
                </c:pt>
                <c:pt idx="3">
                  <c:v>1333.3333333333333</c:v>
                </c:pt>
                <c:pt idx="4">
                  <c:v>1666.6666666666665</c:v>
                </c:pt>
                <c:pt idx="5">
                  <c:v>2000</c:v>
                </c:pt>
                <c:pt idx="6">
                  <c:v>2333.3333333333335</c:v>
                </c:pt>
                <c:pt idx="7">
                  <c:v>2666.6666666666665</c:v>
                </c:pt>
                <c:pt idx="8">
                  <c:v>3000</c:v>
                </c:pt>
                <c:pt idx="9">
                  <c:v>3333.333333333333</c:v>
                </c:pt>
                <c:pt idx="10">
                  <c:v>3666.6666666666665</c:v>
                </c:pt>
                <c:pt idx="11">
                  <c:v>4000</c:v>
                </c:pt>
                <c:pt idx="12">
                  <c:v>4333.333333333333</c:v>
                </c:pt>
                <c:pt idx="13">
                  <c:v>4666.666666666667</c:v>
                </c:pt>
                <c:pt idx="14">
                  <c:v>5000</c:v>
                </c:pt>
                <c:pt idx="15">
                  <c:v>5333.333333333333</c:v>
                </c:pt>
                <c:pt idx="16">
                  <c:v>5666.666666666667</c:v>
                </c:pt>
                <c:pt idx="17">
                  <c:v>6000</c:v>
                </c:pt>
                <c:pt idx="18">
                  <c:v>6333.333333333333</c:v>
                </c:pt>
                <c:pt idx="19">
                  <c:v>6666.6666666666661</c:v>
                </c:pt>
                <c:pt idx="20">
                  <c:v>7000</c:v>
                </c:pt>
                <c:pt idx="21">
                  <c:v>9000</c:v>
                </c:pt>
                <c:pt idx="22">
                  <c:v>11000</c:v>
                </c:pt>
                <c:pt idx="23">
                  <c:v>13000</c:v>
                </c:pt>
                <c:pt idx="24">
                  <c:v>15000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31-45CD-8B04-6772ADCBD609}"/>
            </c:ext>
          </c:extLst>
        </c:ser>
        <c:ser>
          <c:idx val="13"/>
          <c:order val="3"/>
          <c:tx>
            <c:strRef>
              <c:f>Historical!$M$2</c:f>
              <c:strCache>
                <c:ptCount val="1"/>
                <c:pt idx="0">
                  <c:v>Forecast B</c:v>
                </c:pt>
              </c:strCache>
            </c:strRef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  <a:prstDash val="sysDash"/>
            </a:ln>
          </c:spPr>
          <c:marker>
            <c:symbol val="none"/>
          </c:marker>
          <c:val>
            <c:numRef>
              <c:f>Historical!$M$3:$M$32</c:f>
              <c:numCache>
                <c:formatCode>General</c:formatCode>
                <c:ptCount val="30"/>
                <c:pt idx="24" formatCode="_(&quot;$&quot;* #,##0_);_(&quot;$&quot;* \(#,##0\);_(&quot;$&quot;* &quot;-&quot;??_);_(@_)">
                  <c:v>15000</c:v>
                </c:pt>
                <c:pt idx="25" formatCode="_(&quot;$&quot;* #,##0_);_(&quot;$&quot;* \(#,##0\);_(&quot;$&quot;* &quot;-&quot;??_);_(@_)">
                  <c:v>17000</c:v>
                </c:pt>
                <c:pt idx="26" formatCode="_(&quot;$&quot;* #,##0_);_(&quot;$&quot;* \(#,##0\);_(&quot;$&quot;* &quot;-&quot;??_);_(@_)">
                  <c:v>19000</c:v>
                </c:pt>
                <c:pt idx="27" formatCode="_(&quot;$&quot;* #,##0_);_(&quot;$&quot;* \(#,##0\);_(&quot;$&quot;* &quot;-&quot;??_);_(@_)">
                  <c:v>21000</c:v>
                </c:pt>
                <c:pt idx="28" formatCode="_(&quot;$&quot;* #,##0_);_(&quot;$&quot;* \(#,##0\);_(&quot;$&quot;* &quot;-&quot;??_);_(@_)">
                  <c:v>23000</c:v>
                </c:pt>
                <c:pt idx="29" formatCode="_(&quot;$&quot;* #,##0_);_(&quot;$&quot;* \(#,##0\);_(&quot;$&quot;* &quot;-&quot;??_);_(@_)">
                  <c:v>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31-45CD-8B04-6772ADCBD609}"/>
            </c:ext>
          </c:extLst>
        </c:ser>
        <c:ser>
          <c:idx val="14"/>
          <c:order val="4"/>
          <c:tx>
            <c:strRef>
              <c:f>Historical!$L$2</c:f>
              <c:strCache>
                <c:ptCount val="1"/>
                <c:pt idx="0">
                  <c:v>Forecast A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  <a:prstDash val="sysDash"/>
            </a:ln>
          </c:spPr>
          <c:marker>
            <c:symbol val="none"/>
          </c:marker>
          <c:val>
            <c:numRef>
              <c:f>Historical!$L$3:$L$32</c:f>
              <c:numCache>
                <c:formatCode>0%</c:formatCode>
                <c:ptCount val="30"/>
                <c:pt idx="24" formatCode="_(&quot;$&quot;* #,##0_);_(&quot;$&quot;* \(#,##0\);_(&quot;$&quot;* &quot;-&quot;??_);_(@_)">
                  <c:v>14172.488000000003</c:v>
                </c:pt>
                <c:pt idx="25" formatCode="_(&quot;$&quot;* #,##0_);_(&quot;$&quot;* \(#,##0\);_(&quot;$&quot;* &quot;-&quot;??_);_(@_)">
                  <c:v>14872.488000000003</c:v>
                </c:pt>
                <c:pt idx="26" formatCode="_(&quot;$&quot;* #,##0_);_(&quot;$&quot;* \(#,##0\);_(&quot;$&quot;* &quot;-&quot;??_);_(@_)">
                  <c:v>15572.488000000003</c:v>
                </c:pt>
                <c:pt idx="27" formatCode="_(&quot;$&quot;* #,##0_);_(&quot;$&quot;* \(#,##0\);_(&quot;$&quot;* &quot;-&quot;??_);_(@_)">
                  <c:v>16272.488000000003</c:v>
                </c:pt>
                <c:pt idx="28" formatCode="_(&quot;$&quot;* #,##0_);_(&quot;$&quot;* \(#,##0\);_(&quot;$&quot;* &quot;-&quot;??_);_(@_)">
                  <c:v>16972.488000000005</c:v>
                </c:pt>
                <c:pt idx="29" formatCode="_(&quot;$&quot;* #,##0_);_(&quot;$&quot;* \(#,##0\);_(&quot;$&quot;* &quot;-&quot;??_);_(@_)">
                  <c:v>17672.488000000005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31-45CD-8B04-6772ADCBD609}"/>
            </c:ext>
          </c:extLst>
        </c:ser>
        <c:ser>
          <c:idx val="15"/>
          <c:order val="5"/>
          <c:tx>
            <c:strRef>
              <c:f>Historical!$F$2</c:f>
              <c:strCache>
                <c:ptCount val="1"/>
                <c:pt idx="0">
                  <c:v>Budget Target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Historical!$A$3:$A$32</c:f>
              <c:numCache>
                <c:formatCode>m/d/yyyy</c:formatCode>
                <c:ptCount val="30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</c:numCache>
            </c:numRef>
          </c:cat>
          <c:val>
            <c:numRef>
              <c:f>Historical!$F$3:$F$32</c:f>
              <c:numCache>
                <c:formatCode>_("$"* #,##0_);_("$"* \(#,##0\);_("$"* "-"??_);_(@_)</c:formatCode>
                <c:ptCount val="30"/>
                <c:pt idx="0">
                  <c:v>666.66666666666663</c:v>
                </c:pt>
                <c:pt idx="1">
                  <c:v>1333.3333333333333</c:v>
                </c:pt>
                <c:pt idx="2">
                  <c:v>2000</c:v>
                </c:pt>
                <c:pt idx="3">
                  <c:v>2666.6666666666665</c:v>
                </c:pt>
                <c:pt idx="4">
                  <c:v>3333.333333333333</c:v>
                </c:pt>
                <c:pt idx="5">
                  <c:v>4000</c:v>
                </c:pt>
                <c:pt idx="6">
                  <c:v>4666.666666666667</c:v>
                </c:pt>
                <c:pt idx="7">
                  <c:v>5333.333333333333</c:v>
                </c:pt>
                <c:pt idx="8">
                  <c:v>6000</c:v>
                </c:pt>
                <c:pt idx="9">
                  <c:v>6666.6666666666661</c:v>
                </c:pt>
                <c:pt idx="10">
                  <c:v>7333.333333333333</c:v>
                </c:pt>
                <c:pt idx="11">
                  <c:v>8000</c:v>
                </c:pt>
                <c:pt idx="12">
                  <c:v>8666.6666666666661</c:v>
                </c:pt>
                <c:pt idx="13">
                  <c:v>9333.3333333333339</c:v>
                </c:pt>
                <c:pt idx="14">
                  <c:v>10000</c:v>
                </c:pt>
                <c:pt idx="15">
                  <c:v>10666.666666666666</c:v>
                </c:pt>
                <c:pt idx="16">
                  <c:v>11333.333333333334</c:v>
                </c:pt>
                <c:pt idx="17">
                  <c:v>12000</c:v>
                </c:pt>
                <c:pt idx="18">
                  <c:v>12666.666666666666</c:v>
                </c:pt>
                <c:pt idx="19">
                  <c:v>13333.333333333332</c:v>
                </c:pt>
                <c:pt idx="20">
                  <c:v>14000</c:v>
                </c:pt>
                <c:pt idx="21">
                  <c:v>14666.666666666666</c:v>
                </c:pt>
                <c:pt idx="22">
                  <c:v>15333.333333333332</c:v>
                </c:pt>
                <c:pt idx="23">
                  <c:v>16000</c:v>
                </c:pt>
                <c:pt idx="24">
                  <c:v>16666.666666666668</c:v>
                </c:pt>
                <c:pt idx="25">
                  <c:v>17333.333333333332</c:v>
                </c:pt>
                <c:pt idx="26">
                  <c:v>18000</c:v>
                </c:pt>
                <c:pt idx="27">
                  <c:v>18666.666666666668</c:v>
                </c:pt>
                <c:pt idx="28">
                  <c:v>19333.333333333332</c:v>
                </c:pt>
                <c:pt idx="29">
                  <c:v>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31-45CD-8B04-6772ADCBD609}"/>
            </c:ext>
          </c:extLst>
        </c:ser>
        <c:ser>
          <c:idx val="16"/>
          <c:order val="6"/>
          <c:tx>
            <c:strRef>
              <c:f>Historical!$H$2</c:f>
              <c:strCache>
                <c:ptCount val="1"/>
                <c:pt idx="0">
                  <c:v>Group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Historical!$A$3:$A$32</c:f>
              <c:numCache>
                <c:formatCode>m/d/yyyy</c:formatCode>
                <c:ptCount val="30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</c:numCache>
            </c:numRef>
          </c:cat>
          <c:val>
            <c:numRef>
              <c:f>Historical!$H$3:$H$32</c:f>
              <c:numCache>
                <c:formatCode>_("$"* #,##0_);_("$"* \(#,##0\);_("$"* "-"??_);_(@_)</c:formatCode>
                <c:ptCount val="30"/>
                <c:pt idx="0">
                  <c:v>666.66666666666663</c:v>
                </c:pt>
                <c:pt idx="1">
                  <c:v>533.33333333333337</c:v>
                </c:pt>
                <c:pt idx="2">
                  <c:v>586.66666666666674</c:v>
                </c:pt>
                <c:pt idx="3">
                  <c:v>645.33333333333348</c:v>
                </c:pt>
                <c:pt idx="4">
                  <c:v>2666.6666666666665</c:v>
                </c:pt>
                <c:pt idx="5">
                  <c:v>2933.3333333333335</c:v>
                </c:pt>
                <c:pt idx="6">
                  <c:v>3226.666666666667</c:v>
                </c:pt>
                <c:pt idx="7">
                  <c:v>3549.3333333333339</c:v>
                </c:pt>
                <c:pt idx="8">
                  <c:v>3904.2666666666678</c:v>
                </c:pt>
                <c:pt idx="9">
                  <c:v>4294.6933333333345</c:v>
                </c:pt>
                <c:pt idx="10">
                  <c:v>5866.666666666667</c:v>
                </c:pt>
                <c:pt idx="11">
                  <c:v>6453.3333333333339</c:v>
                </c:pt>
                <c:pt idx="12">
                  <c:v>7098.6666666666679</c:v>
                </c:pt>
                <c:pt idx="13">
                  <c:v>7808.5333333333356</c:v>
                </c:pt>
                <c:pt idx="14">
                  <c:v>8000</c:v>
                </c:pt>
                <c:pt idx="15">
                  <c:v>8000</c:v>
                </c:pt>
                <c:pt idx="16">
                  <c:v>8000</c:v>
                </c:pt>
                <c:pt idx="17">
                  <c:v>8800</c:v>
                </c:pt>
                <c:pt idx="18">
                  <c:v>9680</c:v>
                </c:pt>
                <c:pt idx="19">
                  <c:v>10648</c:v>
                </c:pt>
                <c:pt idx="20">
                  <c:v>11712.800000000001</c:v>
                </c:pt>
                <c:pt idx="21">
                  <c:v>11712.800000000001</c:v>
                </c:pt>
                <c:pt idx="22">
                  <c:v>12884.080000000002</c:v>
                </c:pt>
                <c:pt idx="23">
                  <c:v>13300</c:v>
                </c:pt>
                <c:pt idx="24">
                  <c:v>14172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31-45CD-8B04-6772ADCBD609}"/>
            </c:ext>
          </c:extLst>
        </c:ser>
        <c:ser>
          <c:idx val="17"/>
          <c:order val="7"/>
          <c:tx>
            <c:strRef>
              <c:f>Historical!$J$2</c:f>
              <c:strCache>
                <c:ptCount val="1"/>
                <c:pt idx="0">
                  <c:v>Group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Historical!$J$3:$J$32</c:f>
              <c:numCache>
                <c:formatCode>_("$"* #,##0_);_("$"* \(#,##0\);_("$"* "-"??_);_(@_)</c:formatCode>
                <c:ptCount val="30"/>
                <c:pt idx="0">
                  <c:v>533.33333333333337</c:v>
                </c:pt>
                <c:pt idx="1">
                  <c:v>666.66666666666663</c:v>
                </c:pt>
                <c:pt idx="2">
                  <c:v>1000</c:v>
                </c:pt>
                <c:pt idx="3">
                  <c:v>1333.3333333333333</c:v>
                </c:pt>
                <c:pt idx="4">
                  <c:v>1666.6666666666665</c:v>
                </c:pt>
                <c:pt idx="5">
                  <c:v>2000</c:v>
                </c:pt>
                <c:pt idx="6">
                  <c:v>2333.3333333333335</c:v>
                </c:pt>
                <c:pt idx="7">
                  <c:v>2666.6666666666665</c:v>
                </c:pt>
                <c:pt idx="8">
                  <c:v>3000</c:v>
                </c:pt>
                <c:pt idx="9">
                  <c:v>3333.333333333333</c:v>
                </c:pt>
                <c:pt idx="10">
                  <c:v>3666.6666666666665</c:v>
                </c:pt>
                <c:pt idx="11">
                  <c:v>4000</c:v>
                </c:pt>
                <c:pt idx="12">
                  <c:v>4333.333333333333</c:v>
                </c:pt>
                <c:pt idx="13">
                  <c:v>4666.666666666667</c:v>
                </c:pt>
                <c:pt idx="14">
                  <c:v>5000</c:v>
                </c:pt>
                <c:pt idx="15">
                  <c:v>5333.333333333333</c:v>
                </c:pt>
                <c:pt idx="16">
                  <c:v>5666.666666666667</c:v>
                </c:pt>
                <c:pt idx="17">
                  <c:v>6000</c:v>
                </c:pt>
                <c:pt idx="18">
                  <c:v>6333.333333333333</c:v>
                </c:pt>
                <c:pt idx="19">
                  <c:v>6666.6666666666661</c:v>
                </c:pt>
                <c:pt idx="20">
                  <c:v>7000</c:v>
                </c:pt>
                <c:pt idx="21">
                  <c:v>9000</c:v>
                </c:pt>
                <c:pt idx="22">
                  <c:v>11000</c:v>
                </c:pt>
                <c:pt idx="23">
                  <c:v>13000</c:v>
                </c:pt>
                <c:pt idx="24">
                  <c:v>15000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31-45CD-8B04-6772ADCBD609}"/>
            </c:ext>
          </c:extLst>
        </c:ser>
        <c:ser>
          <c:idx val="18"/>
          <c:order val="8"/>
          <c:tx>
            <c:strRef>
              <c:f>Historical!$M$2</c:f>
              <c:strCache>
                <c:ptCount val="1"/>
                <c:pt idx="0">
                  <c:v>Forecast B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Historical!$M$3:$M$32</c:f>
              <c:numCache>
                <c:formatCode>General</c:formatCode>
                <c:ptCount val="30"/>
                <c:pt idx="24" formatCode="_(&quot;$&quot;* #,##0_);_(&quot;$&quot;* \(#,##0\);_(&quot;$&quot;* &quot;-&quot;??_);_(@_)">
                  <c:v>15000</c:v>
                </c:pt>
                <c:pt idx="25" formatCode="_(&quot;$&quot;* #,##0_);_(&quot;$&quot;* \(#,##0\);_(&quot;$&quot;* &quot;-&quot;??_);_(@_)">
                  <c:v>17000</c:v>
                </c:pt>
                <c:pt idx="26" formatCode="_(&quot;$&quot;* #,##0_);_(&quot;$&quot;* \(#,##0\);_(&quot;$&quot;* &quot;-&quot;??_);_(@_)">
                  <c:v>19000</c:v>
                </c:pt>
                <c:pt idx="27" formatCode="_(&quot;$&quot;* #,##0_);_(&quot;$&quot;* \(#,##0\);_(&quot;$&quot;* &quot;-&quot;??_);_(@_)">
                  <c:v>21000</c:v>
                </c:pt>
                <c:pt idx="28" formatCode="_(&quot;$&quot;* #,##0_);_(&quot;$&quot;* \(#,##0\);_(&quot;$&quot;* &quot;-&quot;??_);_(@_)">
                  <c:v>23000</c:v>
                </c:pt>
                <c:pt idx="29" formatCode="_(&quot;$&quot;* #,##0_);_(&quot;$&quot;* \(#,##0\);_(&quot;$&quot;* &quot;-&quot;??_);_(@_)">
                  <c:v>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31-45CD-8B04-6772ADCBD609}"/>
            </c:ext>
          </c:extLst>
        </c:ser>
        <c:ser>
          <c:idx val="19"/>
          <c:order val="9"/>
          <c:tx>
            <c:strRef>
              <c:f>Historical!$L$2</c:f>
              <c:strCache>
                <c:ptCount val="1"/>
                <c:pt idx="0">
                  <c:v>Forecast A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Historical!$L$3:$L$32</c:f>
              <c:numCache>
                <c:formatCode>0%</c:formatCode>
                <c:ptCount val="30"/>
                <c:pt idx="24" formatCode="_(&quot;$&quot;* #,##0_);_(&quot;$&quot;* \(#,##0\);_(&quot;$&quot;* &quot;-&quot;??_);_(@_)">
                  <c:v>14172.488000000003</c:v>
                </c:pt>
                <c:pt idx="25" formatCode="_(&quot;$&quot;* #,##0_);_(&quot;$&quot;* \(#,##0\);_(&quot;$&quot;* &quot;-&quot;??_);_(@_)">
                  <c:v>14872.488000000003</c:v>
                </c:pt>
                <c:pt idx="26" formatCode="_(&quot;$&quot;* #,##0_);_(&quot;$&quot;* \(#,##0\);_(&quot;$&quot;* &quot;-&quot;??_);_(@_)">
                  <c:v>15572.488000000003</c:v>
                </c:pt>
                <c:pt idx="27" formatCode="_(&quot;$&quot;* #,##0_);_(&quot;$&quot;* \(#,##0\);_(&quot;$&quot;* &quot;-&quot;??_);_(@_)">
                  <c:v>16272.488000000003</c:v>
                </c:pt>
                <c:pt idx="28" formatCode="_(&quot;$&quot;* #,##0_);_(&quot;$&quot;* \(#,##0\);_(&quot;$&quot;* &quot;-&quot;??_);_(@_)">
                  <c:v>16972.488000000005</c:v>
                </c:pt>
                <c:pt idx="29" formatCode="_(&quot;$&quot;* #,##0_);_(&quot;$&quot;* \(#,##0\);_(&quot;$&quot;* &quot;-&quot;??_);_(@_)">
                  <c:v>17672.488000000005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31-45CD-8B04-6772ADCBD609}"/>
            </c:ext>
          </c:extLst>
        </c:ser>
        <c:ser>
          <c:idx val="5"/>
          <c:order val="10"/>
          <c:tx>
            <c:strRef>
              <c:f>Historical!$F$2</c:f>
              <c:strCache>
                <c:ptCount val="1"/>
                <c:pt idx="0">
                  <c:v>Budget Target</c:v>
                </c:pt>
              </c:strCache>
            </c:strRef>
          </c:tx>
          <c:spPr>
            <a:ln w="12700"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Historical!$A$3:$A$32</c:f>
              <c:numCache>
                <c:formatCode>m/d/yyyy</c:formatCode>
                <c:ptCount val="30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</c:numCache>
            </c:numRef>
          </c:cat>
          <c:val>
            <c:numRef>
              <c:f>Historical!$F$3:$F$32</c:f>
              <c:numCache>
                <c:formatCode>_("$"* #,##0_);_("$"* \(#,##0\);_("$"* "-"??_);_(@_)</c:formatCode>
                <c:ptCount val="30"/>
                <c:pt idx="0">
                  <c:v>666.66666666666663</c:v>
                </c:pt>
                <c:pt idx="1">
                  <c:v>1333.3333333333333</c:v>
                </c:pt>
                <c:pt idx="2">
                  <c:v>2000</c:v>
                </c:pt>
                <c:pt idx="3">
                  <c:v>2666.6666666666665</c:v>
                </c:pt>
                <c:pt idx="4">
                  <c:v>3333.333333333333</c:v>
                </c:pt>
                <c:pt idx="5">
                  <c:v>4000</c:v>
                </c:pt>
                <c:pt idx="6">
                  <c:v>4666.666666666667</c:v>
                </c:pt>
                <c:pt idx="7">
                  <c:v>5333.333333333333</c:v>
                </c:pt>
                <c:pt idx="8">
                  <c:v>6000</c:v>
                </c:pt>
                <c:pt idx="9">
                  <c:v>6666.6666666666661</c:v>
                </c:pt>
                <c:pt idx="10">
                  <c:v>7333.333333333333</c:v>
                </c:pt>
                <c:pt idx="11">
                  <c:v>8000</c:v>
                </c:pt>
                <c:pt idx="12">
                  <c:v>8666.6666666666661</c:v>
                </c:pt>
                <c:pt idx="13">
                  <c:v>9333.3333333333339</c:v>
                </c:pt>
                <c:pt idx="14">
                  <c:v>10000</c:v>
                </c:pt>
                <c:pt idx="15">
                  <c:v>10666.666666666666</c:v>
                </c:pt>
                <c:pt idx="16">
                  <c:v>11333.333333333334</c:v>
                </c:pt>
                <c:pt idx="17">
                  <c:v>12000</c:v>
                </c:pt>
                <c:pt idx="18">
                  <c:v>12666.666666666666</c:v>
                </c:pt>
                <c:pt idx="19">
                  <c:v>13333.333333333332</c:v>
                </c:pt>
                <c:pt idx="20">
                  <c:v>14000</c:v>
                </c:pt>
                <c:pt idx="21">
                  <c:v>14666.666666666666</c:v>
                </c:pt>
                <c:pt idx="22">
                  <c:v>15333.333333333332</c:v>
                </c:pt>
                <c:pt idx="23">
                  <c:v>16000</c:v>
                </c:pt>
                <c:pt idx="24">
                  <c:v>16666.666666666668</c:v>
                </c:pt>
                <c:pt idx="25">
                  <c:v>17333.333333333332</c:v>
                </c:pt>
                <c:pt idx="26">
                  <c:v>18000</c:v>
                </c:pt>
                <c:pt idx="27">
                  <c:v>18666.666666666668</c:v>
                </c:pt>
                <c:pt idx="28">
                  <c:v>19333.333333333332</c:v>
                </c:pt>
                <c:pt idx="29">
                  <c:v>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B31-45CD-8B04-6772ADCBD609}"/>
            </c:ext>
          </c:extLst>
        </c:ser>
        <c:ser>
          <c:idx val="6"/>
          <c:order val="11"/>
          <c:tx>
            <c:strRef>
              <c:f>Historical!$H$2</c:f>
              <c:strCache>
                <c:ptCount val="1"/>
                <c:pt idx="0">
                  <c:v>Group A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Historical!$A$3:$A$32</c:f>
              <c:numCache>
                <c:formatCode>m/d/yyyy</c:formatCode>
                <c:ptCount val="30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</c:numCache>
            </c:numRef>
          </c:cat>
          <c:val>
            <c:numRef>
              <c:f>Historical!$H$3:$H$32</c:f>
              <c:numCache>
                <c:formatCode>_("$"* #,##0_);_("$"* \(#,##0\);_("$"* "-"??_);_(@_)</c:formatCode>
                <c:ptCount val="30"/>
                <c:pt idx="0">
                  <c:v>666.66666666666663</c:v>
                </c:pt>
                <c:pt idx="1">
                  <c:v>533.33333333333337</c:v>
                </c:pt>
                <c:pt idx="2">
                  <c:v>586.66666666666674</c:v>
                </c:pt>
                <c:pt idx="3">
                  <c:v>645.33333333333348</c:v>
                </c:pt>
                <c:pt idx="4">
                  <c:v>2666.6666666666665</c:v>
                </c:pt>
                <c:pt idx="5">
                  <c:v>2933.3333333333335</c:v>
                </c:pt>
                <c:pt idx="6">
                  <c:v>3226.666666666667</c:v>
                </c:pt>
                <c:pt idx="7">
                  <c:v>3549.3333333333339</c:v>
                </c:pt>
                <c:pt idx="8">
                  <c:v>3904.2666666666678</c:v>
                </c:pt>
                <c:pt idx="9">
                  <c:v>4294.6933333333345</c:v>
                </c:pt>
                <c:pt idx="10">
                  <c:v>5866.666666666667</c:v>
                </c:pt>
                <c:pt idx="11">
                  <c:v>6453.3333333333339</c:v>
                </c:pt>
                <c:pt idx="12">
                  <c:v>7098.6666666666679</c:v>
                </c:pt>
                <c:pt idx="13">
                  <c:v>7808.5333333333356</c:v>
                </c:pt>
                <c:pt idx="14">
                  <c:v>8000</c:v>
                </c:pt>
                <c:pt idx="15">
                  <c:v>8000</c:v>
                </c:pt>
                <c:pt idx="16">
                  <c:v>8000</c:v>
                </c:pt>
                <c:pt idx="17">
                  <c:v>8800</c:v>
                </c:pt>
                <c:pt idx="18">
                  <c:v>9680</c:v>
                </c:pt>
                <c:pt idx="19">
                  <c:v>10648</c:v>
                </c:pt>
                <c:pt idx="20">
                  <c:v>11712.800000000001</c:v>
                </c:pt>
                <c:pt idx="21">
                  <c:v>11712.800000000001</c:v>
                </c:pt>
                <c:pt idx="22">
                  <c:v>12884.080000000002</c:v>
                </c:pt>
                <c:pt idx="23">
                  <c:v>13300</c:v>
                </c:pt>
                <c:pt idx="24">
                  <c:v>14172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B31-45CD-8B04-6772ADCBD609}"/>
            </c:ext>
          </c:extLst>
        </c:ser>
        <c:ser>
          <c:idx val="7"/>
          <c:order val="12"/>
          <c:tx>
            <c:strRef>
              <c:f>Historical!$J$2</c:f>
              <c:strCache>
                <c:ptCount val="1"/>
                <c:pt idx="0">
                  <c:v>Group B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Historical!$J$3:$J$32</c:f>
              <c:numCache>
                <c:formatCode>_("$"* #,##0_);_("$"* \(#,##0\);_("$"* "-"??_);_(@_)</c:formatCode>
                <c:ptCount val="30"/>
                <c:pt idx="0">
                  <c:v>533.33333333333337</c:v>
                </c:pt>
                <c:pt idx="1">
                  <c:v>666.66666666666663</c:v>
                </c:pt>
                <c:pt idx="2">
                  <c:v>1000</c:v>
                </c:pt>
                <c:pt idx="3">
                  <c:v>1333.3333333333333</c:v>
                </c:pt>
                <c:pt idx="4">
                  <c:v>1666.6666666666665</c:v>
                </c:pt>
                <c:pt idx="5">
                  <c:v>2000</c:v>
                </c:pt>
                <c:pt idx="6">
                  <c:v>2333.3333333333335</c:v>
                </c:pt>
                <c:pt idx="7">
                  <c:v>2666.6666666666665</c:v>
                </c:pt>
                <c:pt idx="8">
                  <c:v>3000</c:v>
                </c:pt>
                <c:pt idx="9">
                  <c:v>3333.333333333333</c:v>
                </c:pt>
                <c:pt idx="10">
                  <c:v>3666.6666666666665</c:v>
                </c:pt>
                <c:pt idx="11">
                  <c:v>4000</c:v>
                </c:pt>
                <c:pt idx="12">
                  <c:v>4333.333333333333</c:v>
                </c:pt>
                <c:pt idx="13">
                  <c:v>4666.666666666667</c:v>
                </c:pt>
                <c:pt idx="14">
                  <c:v>5000</c:v>
                </c:pt>
                <c:pt idx="15">
                  <c:v>5333.333333333333</c:v>
                </c:pt>
                <c:pt idx="16">
                  <c:v>5666.666666666667</c:v>
                </c:pt>
                <c:pt idx="17">
                  <c:v>6000</c:v>
                </c:pt>
                <c:pt idx="18">
                  <c:v>6333.333333333333</c:v>
                </c:pt>
                <c:pt idx="19">
                  <c:v>6666.6666666666661</c:v>
                </c:pt>
                <c:pt idx="20">
                  <c:v>7000</c:v>
                </c:pt>
                <c:pt idx="21">
                  <c:v>9000</c:v>
                </c:pt>
                <c:pt idx="22">
                  <c:v>11000</c:v>
                </c:pt>
                <c:pt idx="23">
                  <c:v>13000</c:v>
                </c:pt>
                <c:pt idx="24">
                  <c:v>15000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B31-45CD-8B04-6772ADCBD609}"/>
            </c:ext>
          </c:extLst>
        </c:ser>
        <c:ser>
          <c:idx val="8"/>
          <c:order val="13"/>
          <c:tx>
            <c:strRef>
              <c:f>Historical!$M$2</c:f>
              <c:strCache>
                <c:ptCount val="1"/>
                <c:pt idx="0">
                  <c:v>Forecast B</c:v>
                </c:pt>
              </c:strCache>
            </c:strRef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  <a:prstDash val="sysDash"/>
            </a:ln>
          </c:spPr>
          <c:marker>
            <c:symbol val="none"/>
          </c:marker>
          <c:val>
            <c:numRef>
              <c:f>Historical!$M$3:$M$32</c:f>
              <c:numCache>
                <c:formatCode>General</c:formatCode>
                <c:ptCount val="30"/>
                <c:pt idx="24" formatCode="_(&quot;$&quot;* #,##0_);_(&quot;$&quot;* \(#,##0\);_(&quot;$&quot;* &quot;-&quot;??_);_(@_)">
                  <c:v>15000</c:v>
                </c:pt>
                <c:pt idx="25" formatCode="_(&quot;$&quot;* #,##0_);_(&quot;$&quot;* \(#,##0\);_(&quot;$&quot;* &quot;-&quot;??_);_(@_)">
                  <c:v>17000</c:v>
                </c:pt>
                <c:pt idx="26" formatCode="_(&quot;$&quot;* #,##0_);_(&quot;$&quot;* \(#,##0\);_(&quot;$&quot;* &quot;-&quot;??_);_(@_)">
                  <c:v>19000</c:v>
                </c:pt>
                <c:pt idx="27" formatCode="_(&quot;$&quot;* #,##0_);_(&quot;$&quot;* \(#,##0\);_(&quot;$&quot;* &quot;-&quot;??_);_(@_)">
                  <c:v>21000</c:v>
                </c:pt>
                <c:pt idx="28" formatCode="_(&quot;$&quot;* #,##0_);_(&quot;$&quot;* \(#,##0\);_(&quot;$&quot;* &quot;-&quot;??_);_(@_)">
                  <c:v>23000</c:v>
                </c:pt>
                <c:pt idx="29" formatCode="_(&quot;$&quot;* #,##0_);_(&quot;$&quot;* \(#,##0\);_(&quot;$&quot;* &quot;-&quot;??_);_(@_)">
                  <c:v>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B31-45CD-8B04-6772ADCBD609}"/>
            </c:ext>
          </c:extLst>
        </c:ser>
        <c:ser>
          <c:idx val="9"/>
          <c:order val="14"/>
          <c:tx>
            <c:strRef>
              <c:f>Historical!$L$2</c:f>
              <c:strCache>
                <c:ptCount val="1"/>
                <c:pt idx="0">
                  <c:v>Forecast A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  <a:prstDash val="sysDash"/>
            </a:ln>
          </c:spPr>
          <c:marker>
            <c:symbol val="none"/>
          </c:marker>
          <c:val>
            <c:numRef>
              <c:f>Historical!$L$3:$L$32</c:f>
              <c:numCache>
                <c:formatCode>0%</c:formatCode>
                <c:ptCount val="30"/>
                <c:pt idx="24" formatCode="_(&quot;$&quot;* #,##0_);_(&quot;$&quot;* \(#,##0\);_(&quot;$&quot;* &quot;-&quot;??_);_(@_)">
                  <c:v>14172.488000000003</c:v>
                </c:pt>
                <c:pt idx="25" formatCode="_(&quot;$&quot;* #,##0_);_(&quot;$&quot;* \(#,##0\);_(&quot;$&quot;* &quot;-&quot;??_);_(@_)">
                  <c:v>14872.488000000003</c:v>
                </c:pt>
                <c:pt idx="26" formatCode="_(&quot;$&quot;* #,##0_);_(&quot;$&quot;* \(#,##0\);_(&quot;$&quot;* &quot;-&quot;??_);_(@_)">
                  <c:v>15572.488000000003</c:v>
                </c:pt>
                <c:pt idx="27" formatCode="_(&quot;$&quot;* #,##0_);_(&quot;$&quot;* \(#,##0\);_(&quot;$&quot;* &quot;-&quot;??_);_(@_)">
                  <c:v>16272.488000000003</c:v>
                </c:pt>
                <c:pt idx="28" formatCode="_(&quot;$&quot;* #,##0_);_(&quot;$&quot;* \(#,##0\);_(&quot;$&quot;* &quot;-&quot;??_);_(@_)">
                  <c:v>16972.488000000005</c:v>
                </c:pt>
                <c:pt idx="29" formatCode="_(&quot;$&quot;* #,##0_);_(&quot;$&quot;* \(#,##0\);_(&quot;$&quot;* &quot;-&quot;??_);_(@_)">
                  <c:v>17672.488000000005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B31-45CD-8B04-6772ADCBD609}"/>
            </c:ext>
          </c:extLst>
        </c:ser>
        <c:ser>
          <c:idx val="0"/>
          <c:order val="15"/>
          <c:tx>
            <c:strRef>
              <c:f>Historical!$F$2</c:f>
              <c:strCache>
                <c:ptCount val="1"/>
                <c:pt idx="0">
                  <c:v>Budget Target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Historical!$A$3:$A$32</c:f>
              <c:numCache>
                <c:formatCode>m/d/yyyy</c:formatCode>
                <c:ptCount val="30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</c:numCache>
            </c:numRef>
          </c:cat>
          <c:val>
            <c:numRef>
              <c:f>Historical!$F$3:$F$32</c:f>
              <c:numCache>
                <c:formatCode>_("$"* #,##0_);_("$"* \(#,##0\);_("$"* "-"??_);_(@_)</c:formatCode>
                <c:ptCount val="30"/>
                <c:pt idx="0">
                  <c:v>666.66666666666663</c:v>
                </c:pt>
                <c:pt idx="1">
                  <c:v>1333.3333333333333</c:v>
                </c:pt>
                <c:pt idx="2">
                  <c:v>2000</c:v>
                </c:pt>
                <c:pt idx="3">
                  <c:v>2666.6666666666665</c:v>
                </c:pt>
                <c:pt idx="4">
                  <c:v>3333.333333333333</c:v>
                </c:pt>
                <c:pt idx="5">
                  <c:v>4000</c:v>
                </c:pt>
                <c:pt idx="6">
                  <c:v>4666.666666666667</c:v>
                </c:pt>
                <c:pt idx="7">
                  <c:v>5333.333333333333</c:v>
                </c:pt>
                <c:pt idx="8">
                  <c:v>6000</c:v>
                </c:pt>
                <c:pt idx="9">
                  <c:v>6666.6666666666661</c:v>
                </c:pt>
                <c:pt idx="10">
                  <c:v>7333.333333333333</c:v>
                </c:pt>
                <c:pt idx="11">
                  <c:v>8000</c:v>
                </c:pt>
                <c:pt idx="12">
                  <c:v>8666.6666666666661</c:v>
                </c:pt>
                <c:pt idx="13">
                  <c:v>9333.3333333333339</c:v>
                </c:pt>
                <c:pt idx="14">
                  <c:v>10000</c:v>
                </c:pt>
                <c:pt idx="15">
                  <c:v>10666.666666666666</c:v>
                </c:pt>
                <c:pt idx="16">
                  <c:v>11333.333333333334</c:v>
                </c:pt>
                <c:pt idx="17">
                  <c:v>12000</c:v>
                </c:pt>
                <c:pt idx="18">
                  <c:v>12666.666666666666</c:v>
                </c:pt>
                <c:pt idx="19">
                  <c:v>13333.333333333332</c:v>
                </c:pt>
                <c:pt idx="20">
                  <c:v>14000</c:v>
                </c:pt>
                <c:pt idx="21">
                  <c:v>14666.666666666666</c:v>
                </c:pt>
                <c:pt idx="22">
                  <c:v>15333.333333333332</c:v>
                </c:pt>
                <c:pt idx="23">
                  <c:v>16000</c:v>
                </c:pt>
                <c:pt idx="24">
                  <c:v>16666.666666666668</c:v>
                </c:pt>
                <c:pt idx="25">
                  <c:v>17333.333333333332</c:v>
                </c:pt>
                <c:pt idx="26">
                  <c:v>18000</c:v>
                </c:pt>
                <c:pt idx="27">
                  <c:v>18666.666666666668</c:v>
                </c:pt>
                <c:pt idx="28">
                  <c:v>19333.333333333332</c:v>
                </c:pt>
                <c:pt idx="29">
                  <c:v>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B31-45CD-8B04-6772ADCBD609}"/>
            </c:ext>
          </c:extLst>
        </c:ser>
        <c:ser>
          <c:idx val="1"/>
          <c:order val="16"/>
          <c:tx>
            <c:strRef>
              <c:f>Historical!$H$2</c:f>
              <c:strCache>
                <c:ptCount val="1"/>
                <c:pt idx="0">
                  <c:v>Group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Historical!$A$3:$A$32</c:f>
              <c:numCache>
                <c:formatCode>m/d/yyyy</c:formatCode>
                <c:ptCount val="30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</c:numCache>
            </c:numRef>
          </c:cat>
          <c:val>
            <c:numRef>
              <c:f>Historical!$H$3:$H$32</c:f>
              <c:numCache>
                <c:formatCode>_("$"* #,##0_);_("$"* \(#,##0\);_("$"* "-"??_);_(@_)</c:formatCode>
                <c:ptCount val="30"/>
                <c:pt idx="0">
                  <c:v>666.66666666666663</c:v>
                </c:pt>
                <c:pt idx="1">
                  <c:v>533.33333333333337</c:v>
                </c:pt>
                <c:pt idx="2">
                  <c:v>586.66666666666674</c:v>
                </c:pt>
                <c:pt idx="3">
                  <c:v>645.33333333333348</c:v>
                </c:pt>
                <c:pt idx="4">
                  <c:v>2666.6666666666665</c:v>
                </c:pt>
                <c:pt idx="5">
                  <c:v>2933.3333333333335</c:v>
                </c:pt>
                <c:pt idx="6">
                  <c:v>3226.666666666667</c:v>
                </c:pt>
                <c:pt idx="7">
                  <c:v>3549.3333333333339</c:v>
                </c:pt>
                <c:pt idx="8">
                  <c:v>3904.2666666666678</c:v>
                </c:pt>
                <c:pt idx="9">
                  <c:v>4294.6933333333345</c:v>
                </c:pt>
                <c:pt idx="10">
                  <c:v>5866.666666666667</c:v>
                </c:pt>
                <c:pt idx="11">
                  <c:v>6453.3333333333339</c:v>
                </c:pt>
                <c:pt idx="12">
                  <c:v>7098.6666666666679</c:v>
                </c:pt>
                <c:pt idx="13">
                  <c:v>7808.5333333333356</c:v>
                </c:pt>
                <c:pt idx="14">
                  <c:v>8000</c:v>
                </c:pt>
                <c:pt idx="15">
                  <c:v>8000</c:v>
                </c:pt>
                <c:pt idx="16">
                  <c:v>8000</c:v>
                </c:pt>
                <c:pt idx="17">
                  <c:v>8800</c:v>
                </c:pt>
                <c:pt idx="18">
                  <c:v>9680</c:v>
                </c:pt>
                <c:pt idx="19">
                  <c:v>10648</c:v>
                </c:pt>
                <c:pt idx="20">
                  <c:v>11712.800000000001</c:v>
                </c:pt>
                <c:pt idx="21">
                  <c:v>11712.800000000001</c:v>
                </c:pt>
                <c:pt idx="22">
                  <c:v>12884.080000000002</c:v>
                </c:pt>
                <c:pt idx="23">
                  <c:v>13300</c:v>
                </c:pt>
                <c:pt idx="24">
                  <c:v>14172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B31-45CD-8B04-6772ADCBD609}"/>
            </c:ext>
          </c:extLst>
        </c:ser>
        <c:ser>
          <c:idx val="2"/>
          <c:order val="17"/>
          <c:tx>
            <c:strRef>
              <c:f>Historical!$J$2</c:f>
              <c:strCache>
                <c:ptCount val="1"/>
                <c:pt idx="0">
                  <c:v>Group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Historical!$J$3:$J$32</c:f>
              <c:numCache>
                <c:formatCode>_("$"* #,##0_);_("$"* \(#,##0\);_("$"* "-"??_);_(@_)</c:formatCode>
                <c:ptCount val="30"/>
                <c:pt idx="0">
                  <c:v>533.33333333333337</c:v>
                </c:pt>
                <c:pt idx="1">
                  <c:v>666.66666666666663</c:v>
                </c:pt>
                <c:pt idx="2">
                  <c:v>1000</c:v>
                </c:pt>
                <c:pt idx="3">
                  <c:v>1333.3333333333333</c:v>
                </c:pt>
                <c:pt idx="4">
                  <c:v>1666.6666666666665</c:v>
                </c:pt>
                <c:pt idx="5">
                  <c:v>2000</c:v>
                </c:pt>
                <c:pt idx="6">
                  <c:v>2333.3333333333335</c:v>
                </c:pt>
                <c:pt idx="7">
                  <c:v>2666.6666666666665</c:v>
                </c:pt>
                <c:pt idx="8">
                  <c:v>3000</c:v>
                </c:pt>
                <c:pt idx="9">
                  <c:v>3333.333333333333</c:v>
                </c:pt>
                <c:pt idx="10">
                  <c:v>3666.6666666666665</c:v>
                </c:pt>
                <c:pt idx="11">
                  <c:v>4000</c:v>
                </c:pt>
                <c:pt idx="12">
                  <c:v>4333.333333333333</c:v>
                </c:pt>
                <c:pt idx="13">
                  <c:v>4666.666666666667</c:v>
                </c:pt>
                <c:pt idx="14">
                  <c:v>5000</c:v>
                </c:pt>
                <c:pt idx="15">
                  <c:v>5333.333333333333</c:v>
                </c:pt>
                <c:pt idx="16">
                  <c:v>5666.666666666667</c:v>
                </c:pt>
                <c:pt idx="17">
                  <c:v>6000</c:v>
                </c:pt>
                <c:pt idx="18">
                  <c:v>6333.333333333333</c:v>
                </c:pt>
                <c:pt idx="19">
                  <c:v>6666.6666666666661</c:v>
                </c:pt>
                <c:pt idx="20">
                  <c:v>7000</c:v>
                </c:pt>
                <c:pt idx="21">
                  <c:v>9000</c:v>
                </c:pt>
                <c:pt idx="22">
                  <c:v>11000</c:v>
                </c:pt>
                <c:pt idx="23">
                  <c:v>13000</c:v>
                </c:pt>
                <c:pt idx="24">
                  <c:v>15000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B31-45CD-8B04-6772ADCBD609}"/>
            </c:ext>
          </c:extLst>
        </c:ser>
        <c:ser>
          <c:idx val="3"/>
          <c:order val="18"/>
          <c:tx>
            <c:strRef>
              <c:f>Historical!$M$2</c:f>
              <c:strCache>
                <c:ptCount val="1"/>
                <c:pt idx="0">
                  <c:v>Forecast B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Historical!$M$3:$M$32</c:f>
              <c:numCache>
                <c:formatCode>General</c:formatCode>
                <c:ptCount val="30"/>
                <c:pt idx="24" formatCode="_(&quot;$&quot;* #,##0_);_(&quot;$&quot;* \(#,##0\);_(&quot;$&quot;* &quot;-&quot;??_);_(@_)">
                  <c:v>15000</c:v>
                </c:pt>
                <c:pt idx="25" formatCode="_(&quot;$&quot;* #,##0_);_(&quot;$&quot;* \(#,##0\);_(&quot;$&quot;* &quot;-&quot;??_);_(@_)">
                  <c:v>17000</c:v>
                </c:pt>
                <c:pt idx="26" formatCode="_(&quot;$&quot;* #,##0_);_(&quot;$&quot;* \(#,##0\);_(&quot;$&quot;* &quot;-&quot;??_);_(@_)">
                  <c:v>19000</c:v>
                </c:pt>
                <c:pt idx="27" formatCode="_(&quot;$&quot;* #,##0_);_(&quot;$&quot;* \(#,##0\);_(&quot;$&quot;* &quot;-&quot;??_);_(@_)">
                  <c:v>21000</c:v>
                </c:pt>
                <c:pt idx="28" formatCode="_(&quot;$&quot;* #,##0_);_(&quot;$&quot;* \(#,##0\);_(&quot;$&quot;* &quot;-&quot;??_);_(@_)">
                  <c:v>23000</c:v>
                </c:pt>
                <c:pt idx="29" formatCode="_(&quot;$&quot;* #,##0_);_(&quot;$&quot;* \(#,##0\);_(&quot;$&quot;* &quot;-&quot;??_);_(@_)">
                  <c:v>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B31-45CD-8B04-6772ADCBD609}"/>
            </c:ext>
          </c:extLst>
        </c:ser>
        <c:ser>
          <c:idx val="4"/>
          <c:order val="19"/>
          <c:tx>
            <c:strRef>
              <c:f>Historical!$L$2</c:f>
              <c:strCache>
                <c:ptCount val="1"/>
                <c:pt idx="0">
                  <c:v>Forecast A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Historical!$L$3:$L$32</c:f>
              <c:numCache>
                <c:formatCode>0%</c:formatCode>
                <c:ptCount val="30"/>
                <c:pt idx="24" formatCode="_(&quot;$&quot;* #,##0_);_(&quot;$&quot;* \(#,##0\);_(&quot;$&quot;* &quot;-&quot;??_);_(@_)">
                  <c:v>14172.488000000003</c:v>
                </c:pt>
                <c:pt idx="25" formatCode="_(&quot;$&quot;* #,##0_);_(&quot;$&quot;* \(#,##0\);_(&quot;$&quot;* &quot;-&quot;??_);_(@_)">
                  <c:v>14872.488000000003</c:v>
                </c:pt>
                <c:pt idx="26" formatCode="_(&quot;$&quot;* #,##0_);_(&quot;$&quot;* \(#,##0\);_(&quot;$&quot;* &quot;-&quot;??_);_(@_)">
                  <c:v>15572.488000000003</c:v>
                </c:pt>
                <c:pt idx="27" formatCode="_(&quot;$&quot;* #,##0_);_(&quot;$&quot;* \(#,##0\);_(&quot;$&quot;* &quot;-&quot;??_);_(@_)">
                  <c:v>16272.488000000003</c:v>
                </c:pt>
                <c:pt idx="28" formatCode="_(&quot;$&quot;* #,##0_);_(&quot;$&quot;* \(#,##0\);_(&quot;$&quot;* &quot;-&quot;??_);_(@_)">
                  <c:v>16972.488000000005</c:v>
                </c:pt>
                <c:pt idx="29" formatCode="_(&quot;$&quot;* #,##0_);_(&quot;$&quot;* \(#,##0\);_(&quot;$&quot;* &quot;-&quot;??_);_(@_)">
                  <c:v>17672.488000000005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B31-45CD-8B04-6772ADCBD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9851072"/>
        <c:axId val="1259846912"/>
      </c:lineChart>
      <c:dateAx>
        <c:axId val="1259851072"/>
        <c:scaling>
          <c:orientation val="minMax"/>
        </c:scaling>
        <c:delete val="0"/>
        <c:axPos val="b"/>
        <c:numFmt formatCode="mmm\ d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846912"/>
        <c:crosses val="autoZero"/>
        <c:auto val="1"/>
        <c:lblOffset val="100"/>
        <c:baseTimeUnit val="days"/>
        <c:majorUnit val="4"/>
        <c:majorTimeUnit val="days"/>
      </c:dateAx>
      <c:valAx>
        <c:axId val="1259846912"/>
        <c:scaling>
          <c:orientation val="minMax"/>
          <c:max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85107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1092621467698811E-2"/>
          <c:y val="0"/>
          <c:w val="0.95535211124903618"/>
          <c:h val="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A18-4E7E-9180-48E7F0FB65A0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A18-4E7E-9180-48E7F0FB65A0}"/>
              </c:ext>
            </c:extLst>
          </c:dPt>
          <c:val>
            <c:numRef>
              <c:f>Historical!$T$8:$T$9</c:f>
              <c:numCache>
                <c:formatCode>0%</c:formatCode>
                <c:ptCount val="2"/>
                <c:pt idx="0" formatCode="0.00%">
                  <c:v>0.9056725912050414</c:v>
                </c:pt>
                <c:pt idx="1">
                  <c:v>9.4327408794958559E-2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18-4E7E-9180-48E7F0FB6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Historical!$C$2</c:f>
              <c:strCache>
                <c:ptCount val="1"/>
                <c:pt idx="0">
                  <c:v>VM Utilization</c:v>
                </c:pt>
              </c:strCache>
            </c:strRef>
          </c:tx>
          <c:spPr>
            <a:solidFill>
              <a:schemeClr val="accent5"/>
            </a:solidFill>
            <a:ln w="63500">
              <a:solidFill>
                <a:schemeClr val="accent1"/>
              </a:solidFill>
            </a:ln>
            <a:effectLst/>
          </c:spPr>
          <c:cat>
            <c:numRef>
              <c:f>Historical!$A$3:$A$32</c:f>
              <c:numCache>
                <c:formatCode>m/d/yyyy</c:formatCode>
                <c:ptCount val="30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</c:numCache>
            </c:numRef>
          </c:cat>
          <c:val>
            <c:numRef>
              <c:f>Historical!$C$3:$C$32</c:f>
              <c:numCache>
                <c:formatCode>0%</c:formatCode>
                <c:ptCount val="30"/>
                <c:pt idx="0">
                  <c:v>0.5</c:v>
                </c:pt>
                <c:pt idx="1">
                  <c:v>0.51500000000000001</c:v>
                </c:pt>
                <c:pt idx="2">
                  <c:v>0.53044999999999998</c:v>
                </c:pt>
                <c:pt idx="3">
                  <c:v>0.53044999999999998</c:v>
                </c:pt>
                <c:pt idx="4">
                  <c:v>0.5463635</c:v>
                </c:pt>
                <c:pt idx="5">
                  <c:v>0.56275440500000007</c:v>
                </c:pt>
                <c:pt idx="6">
                  <c:v>0.57963703715000003</c:v>
                </c:pt>
                <c:pt idx="7">
                  <c:v>0.59702614826450007</c:v>
                </c:pt>
                <c:pt idx="8">
                  <c:v>0.6149369327124351</c:v>
                </c:pt>
                <c:pt idx="9">
                  <c:v>0.57963703715000003</c:v>
                </c:pt>
                <c:pt idx="10">
                  <c:v>0.57963703715000003</c:v>
                </c:pt>
                <c:pt idx="11">
                  <c:v>0.57963703715000003</c:v>
                </c:pt>
                <c:pt idx="12">
                  <c:v>0.59702614826450007</c:v>
                </c:pt>
                <c:pt idx="13">
                  <c:v>0.6149369327124351</c:v>
                </c:pt>
                <c:pt idx="14">
                  <c:v>0.63338504069380819</c:v>
                </c:pt>
                <c:pt idx="15">
                  <c:v>0.63338504069380819</c:v>
                </c:pt>
                <c:pt idx="16">
                  <c:v>0.65238659191462245</c:v>
                </c:pt>
                <c:pt idx="17">
                  <c:v>0.67195818967206111</c:v>
                </c:pt>
                <c:pt idx="18">
                  <c:v>0.69211693536222296</c:v>
                </c:pt>
                <c:pt idx="19">
                  <c:v>0.71288044342308965</c:v>
                </c:pt>
                <c:pt idx="20">
                  <c:v>0.7342668567257824</c:v>
                </c:pt>
                <c:pt idx="21">
                  <c:v>0.7342668567257824</c:v>
                </c:pt>
                <c:pt idx="22">
                  <c:v>0.75629486242755595</c:v>
                </c:pt>
                <c:pt idx="23">
                  <c:v>0.77898370830038266</c:v>
                </c:pt>
                <c:pt idx="24">
                  <c:v>0.77898370830038266</c:v>
                </c:pt>
                <c:pt idx="25">
                  <c:v>0.77898370830038266</c:v>
                </c:pt>
                <c:pt idx="26">
                  <c:v>0.70108533747034441</c:v>
                </c:pt>
                <c:pt idx="27">
                  <c:v>0.72211789759445477</c:v>
                </c:pt>
                <c:pt idx="28">
                  <c:v>0.7437814345222884</c:v>
                </c:pt>
                <c:pt idx="29">
                  <c:v>0.76609487755795702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24-4EE3-9E66-D53AE045A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58400"/>
        <c:axId val="177660064"/>
      </c:areaChart>
      <c:dateAx>
        <c:axId val="1776584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60064"/>
        <c:crosses val="autoZero"/>
        <c:auto val="1"/>
        <c:lblOffset val="100"/>
        <c:baseTimeUnit val="days"/>
      </c:dateAx>
      <c:valAx>
        <c:axId val="17766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5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'Long Trend'!$B$1</c:f>
              <c:strCache>
                <c:ptCount val="1"/>
                <c:pt idx="0">
                  <c:v>Budget Gap</c:v>
                </c:pt>
              </c:strCache>
            </c:strRef>
          </c:tx>
          <c:spPr>
            <a:solidFill>
              <a:srgbClr val="ED7D31"/>
            </a:solidFill>
            <a:ln>
              <a:solidFill>
                <a:schemeClr val="accent1"/>
              </a:solidFill>
            </a:ln>
            <a:effectLst/>
          </c:spPr>
          <c:invertIfNegative val="1"/>
          <c:cat>
            <c:numRef>
              <c:f>'Long Trend'!$A$2:$A$14</c:f>
              <c:numCache>
                <c:formatCode>mmm\-yy</c:formatCode>
                <c:ptCount val="1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</c:numCache>
            </c:numRef>
          </c:cat>
          <c:val>
            <c:numRef>
              <c:f>'Long Trend'!$B$2:$B$14</c:f>
              <c:numCache>
                <c:formatCode>General</c:formatCode>
                <c:ptCount val="13"/>
                <c:pt idx="0">
                  <c:v>-2000</c:v>
                </c:pt>
                <c:pt idx="1">
                  <c:v>500</c:v>
                </c:pt>
                <c:pt idx="2">
                  <c:v>-1900</c:v>
                </c:pt>
                <c:pt idx="3">
                  <c:v>1000</c:v>
                </c:pt>
                <c:pt idx="4">
                  <c:v>-2200</c:v>
                </c:pt>
                <c:pt idx="5">
                  <c:v>-1900</c:v>
                </c:pt>
                <c:pt idx="6">
                  <c:v>-2000</c:v>
                </c:pt>
                <c:pt idx="7">
                  <c:v>-2200</c:v>
                </c:pt>
                <c:pt idx="8">
                  <c:v>500</c:v>
                </c:pt>
                <c:pt idx="9">
                  <c:v>-2000</c:v>
                </c:pt>
                <c:pt idx="10">
                  <c:v>-2200</c:v>
                </c:pt>
                <c:pt idx="11">
                  <c:v>-1900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4472C4"/>
                  </a:solidFill>
                  <a:ln>
                    <a:solidFill>
                      <a:schemeClr val="accent1"/>
                    </a:solidFill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795F-4833-9790-A578CA84DFFA}"/>
            </c:ext>
          </c:extLst>
        </c:ser>
        <c:ser>
          <c:idx val="1"/>
          <c:order val="1"/>
          <c:tx>
            <c:strRef>
              <c:f>'Long Trend'!$C$1</c:f>
              <c:strCache>
                <c:ptCount val="1"/>
                <c:pt idx="0">
                  <c:v>Forecast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2"/>
              </a:solidFill>
            </a:ln>
            <a:effectLst/>
          </c:spPr>
          <c:invertIfNegative val="0"/>
          <c:val>
            <c:numRef>
              <c:f>'Long Trend'!$C$2:$C$14</c:f>
              <c:numCache>
                <c:formatCode>General</c:formatCode>
                <c:ptCount val="13"/>
                <c:pt idx="12">
                  <c:v>-2300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5F-4833-9790-A578CA84D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75"/>
        <c:axId val="142813792"/>
        <c:axId val="142812960"/>
      </c:barChart>
      <c:dateAx>
        <c:axId val="14281379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42812960"/>
        <c:crosses val="autoZero"/>
        <c:auto val="1"/>
        <c:lblOffset val="100"/>
        <c:baseTimeUnit val="months"/>
        <c:majorUnit val="5"/>
        <c:majorTimeUnit val="months"/>
      </c:dateAx>
      <c:valAx>
        <c:axId val="1428129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281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340518</xdr:colOff>
      <xdr:row>7</xdr:row>
      <xdr:rowOff>85725</xdr:rowOff>
    </xdr:from>
    <xdr:to>
      <xdr:col>31</xdr:col>
      <xdr:colOff>604837</xdr:colOff>
      <xdr:row>18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91CB77F-B60B-4349-898D-4DFA24CAB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609600</xdr:colOff>
      <xdr:row>32</xdr:row>
      <xdr:rowOff>26193</xdr:rowOff>
    </xdr:from>
    <xdr:to>
      <xdr:col>26</xdr:col>
      <xdr:colOff>600075</xdr:colOff>
      <xdr:row>47</xdr:row>
      <xdr:rowOff>54768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79CD18F-04C4-4C16-9218-7497B8A32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383379</xdr:colOff>
      <xdr:row>34</xdr:row>
      <xdr:rowOff>173830</xdr:rowOff>
    </xdr:from>
    <xdr:to>
      <xdr:col>35</xdr:col>
      <xdr:colOff>421479</xdr:colOff>
      <xdr:row>50</xdr:row>
      <xdr:rowOff>21430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0949513-B29A-4609-8BF4-87BB61926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350042</xdr:colOff>
      <xdr:row>40</xdr:row>
      <xdr:rowOff>135732</xdr:rowOff>
    </xdr:from>
    <xdr:to>
      <xdr:col>19</xdr:col>
      <xdr:colOff>388142</xdr:colOff>
      <xdr:row>55</xdr:row>
      <xdr:rowOff>164307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3881C4E-9023-43F8-895D-D135BFDC13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523875</xdr:colOff>
      <xdr:row>19</xdr:row>
      <xdr:rowOff>157162</xdr:rowOff>
    </xdr:from>
    <xdr:to>
      <xdr:col>31</xdr:col>
      <xdr:colOff>619124</xdr:colOff>
      <xdr:row>26</xdr:row>
      <xdr:rowOff>157162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592B7F6-024F-4640-BFF0-2D97A64C0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28</xdr:col>
      <xdr:colOff>85724</xdr:colOff>
      <xdr:row>3</xdr:row>
      <xdr:rowOff>95249</xdr:rowOff>
    </xdr:from>
    <xdr:ext cx="1647827" cy="718466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4FC0FA63-E21C-4563-8078-B2D944DAC824}"/>
            </a:ext>
          </a:extLst>
        </xdr:cNvPr>
        <xdr:cNvSpPr txBox="1"/>
      </xdr:nvSpPr>
      <xdr:spPr>
        <a:xfrm>
          <a:off x="18692812" y="638174"/>
          <a:ext cx="1647827" cy="718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4000">
              <a:solidFill>
                <a:schemeClr val="accent1"/>
              </a:solidFill>
            </a:rPr>
            <a:t>90.6%</a:t>
          </a:r>
        </a:p>
      </xdr:txBody>
    </xdr:sp>
    <xdr:clientData/>
  </xdr:oneCellAnchor>
  <xdr:oneCellAnchor>
    <xdr:from>
      <xdr:col>29</xdr:col>
      <xdr:colOff>238124</xdr:colOff>
      <xdr:row>1</xdr:row>
      <xdr:rowOff>42864</xdr:rowOff>
    </xdr:from>
    <xdr:ext cx="1784719" cy="577659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885C9443-7B79-4C11-BCE4-593667969898}"/>
            </a:ext>
          </a:extLst>
        </xdr:cNvPr>
        <xdr:cNvSpPr txBox="1"/>
      </xdr:nvSpPr>
      <xdr:spPr>
        <a:xfrm>
          <a:off x="19492912" y="223839"/>
          <a:ext cx="1784719" cy="5776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Current Budget</a:t>
          </a:r>
          <a:endParaRPr lang="en-US" sz="2000">
            <a:effectLst/>
          </a:endParaRPr>
        </a:p>
        <a:p>
          <a:endParaRPr lang="en-US" sz="1100"/>
        </a:p>
      </xdr:txBody>
    </xdr:sp>
    <xdr:clientData/>
  </xdr:oneCellAnchor>
  <xdr:oneCellAnchor>
    <xdr:from>
      <xdr:col>27</xdr:col>
      <xdr:colOff>76197</xdr:colOff>
      <xdr:row>27</xdr:row>
      <xdr:rowOff>157160</xdr:rowOff>
    </xdr:from>
    <xdr:ext cx="2328866" cy="593304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9AE1A67-C96C-45CB-9135-5D9A45E77D7C}"/>
            </a:ext>
          </a:extLst>
        </xdr:cNvPr>
        <xdr:cNvSpPr txBox="1"/>
      </xdr:nvSpPr>
      <xdr:spPr>
        <a:xfrm>
          <a:off x="18035585" y="5043485"/>
          <a:ext cx="2328866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3200">
              <a:solidFill>
                <a:schemeClr val="tx1">
                  <a:lumMod val="65000"/>
                  <a:lumOff val="35000"/>
                </a:schemeClr>
              </a:solidFill>
            </a:rPr>
            <a:t>  </a:t>
          </a:r>
          <a:r>
            <a:rPr lang="en-US" sz="2400">
              <a:solidFill>
                <a:schemeClr val="accent1">
                  <a:lumMod val="40000"/>
                  <a:lumOff val="60000"/>
                </a:schemeClr>
              </a:solidFill>
            </a:rPr>
            <a:t>forecast $2,328</a:t>
          </a:r>
          <a:endParaRPr lang="en-US" sz="3200">
            <a:solidFill>
              <a:schemeClr val="accent1">
                <a:lumMod val="40000"/>
                <a:lumOff val="60000"/>
              </a:schemeClr>
            </a:solidFill>
          </a:endParaRPr>
        </a:p>
      </xdr:txBody>
    </xdr:sp>
    <xdr:clientData/>
  </xdr:oneCellAnchor>
  <xdr:twoCellAnchor>
    <xdr:from>
      <xdr:col>34</xdr:col>
      <xdr:colOff>28575</xdr:colOff>
      <xdr:row>15</xdr:row>
      <xdr:rowOff>90488</xdr:rowOff>
    </xdr:from>
    <xdr:to>
      <xdr:col>39</xdr:col>
      <xdr:colOff>288132</xdr:colOff>
      <xdr:row>31</xdr:row>
      <xdr:rowOff>45244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0BF09D9-6A52-49E7-9877-B80238D99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519112</xdr:colOff>
      <xdr:row>3</xdr:row>
      <xdr:rowOff>111918</xdr:rowOff>
    </xdr:from>
    <xdr:to>
      <xdr:col>26</xdr:col>
      <xdr:colOff>52387</xdr:colOff>
      <xdr:row>18</xdr:row>
      <xdr:rowOff>42862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87079AE-3A7D-4CB5-AD07-55AA240A9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159684</xdr:colOff>
      <xdr:row>34</xdr:row>
      <xdr:rowOff>169207</xdr:rowOff>
    </xdr:from>
    <xdr:to>
      <xdr:col>6</xdr:col>
      <xdr:colOff>647139</xdr:colOff>
      <xdr:row>50</xdr:row>
      <xdr:rowOff>43701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BDAFCE6-26A6-4CE0-85DB-0261425D4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26193</xdr:colOff>
      <xdr:row>13</xdr:row>
      <xdr:rowOff>104775</xdr:rowOff>
    </xdr:from>
    <xdr:to>
      <xdr:col>16</xdr:col>
      <xdr:colOff>180975</xdr:colOff>
      <xdr:row>20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BF38CA-2396-4846-8BDA-C2864A884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7B692-2C4C-4BF8-85BA-E147221A8A82}">
  <dimension ref="A1:T32"/>
  <sheetViews>
    <sheetView tabSelected="1" zoomScale="85" zoomScaleNormal="85" workbookViewId="0">
      <selection activeCell="K38" sqref="K38"/>
    </sheetView>
  </sheetViews>
  <sheetFormatPr defaultRowHeight="14.25" x14ac:dyDescent="0.45"/>
  <cols>
    <col min="6" max="7" width="11.6640625" customWidth="1"/>
    <col min="17" max="17" width="10.46484375" style="4" bestFit="1" customWidth="1"/>
  </cols>
  <sheetData>
    <row r="1" spans="1:20" x14ac:dyDescent="0.45">
      <c r="C1">
        <v>1.03</v>
      </c>
      <c r="D1">
        <v>1.04</v>
      </c>
      <c r="E1">
        <v>1.08</v>
      </c>
      <c r="F1">
        <v>20000</v>
      </c>
      <c r="H1">
        <v>1.1000000000000001</v>
      </c>
      <c r="J1">
        <v>2000</v>
      </c>
      <c r="L1">
        <v>700</v>
      </c>
    </row>
    <row r="2" spans="1:20" x14ac:dyDescent="0.45">
      <c r="A2" t="s">
        <v>0</v>
      </c>
      <c r="C2" t="s">
        <v>4</v>
      </c>
      <c r="D2" t="s">
        <v>1</v>
      </c>
      <c r="E2" t="s">
        <v>2</v>
      </c>
      <c r="F2" t="s">
        <v>3</v>
      </c>
      <c r="G2" t="s">
        <v>17</v>
      </c>
      <c r="H2" t="s">
        <v>11</v>
      </c>
      <c r="I2" t="s">
        <v>12</v>
      </c>
      <c r="J2" t="s">
        <v>13</v>
      </c>
      <c r="K2" t="s">
        <v>14</v>
      </c>
      <c r="L2" t="s">
        <v>10</v>
      </c>
      <c r="M2" t="s">
        <v>9</v>
      </c>
      <c r="N2" t="s">
        <v>8</v>
      </c>
      <c r="O2" t="s">
        <v>7</v>
      </c>
      <c r="P2" t="s">
        <v>15</v>
      </c>
      <c r="R2" t="s">
        <v>16</v>
      </c>
    </row>
    <row r="3" spans="1:20" x14ac:dyDescent="0.45">
      <c r="A3" s="1">
        <v>44197</v>
      </c>
      <c r="B3" s="3">
        <v>1</v>
      </c>
      <c r="C3" s="2">
        <v>0.5</v>
      </c>
      <c r="D3" s="2">
        <v>0.5</v>
      </c>
      <c r="E3" s="2">
        <v>0</v>
      </c>
      <c r="F3" s="4">
        <f>F$1*((1/30)*B3)</f>
        <v>666.66666666666663</v>
      </c>
      <c r="G3" s="4"/>
      <c r="H3" s="4">
        <f>F3</f>
        <v>666.66666666666663</v>
      </c>
      <c r="I3" s="7">
        <f>H3-F3</f>
        <v>0</v>
      </c>
      <c r="J3" s="5">
        <f>F3*0.8</f>
        <v>533.33333333333337</v>
      </c>
      <c r="K3" s="7">
        <f>J3-F3</f>
        <v>-133.33333333333326</v>
      </c>
      <c r="L3" s="2"/>
      <c r="P3" s="5">
        <f>K3+I3</f>
        <v>-133.33333333333326</v>
      </c>
      <c r="R3" s="8">
        <f>(P3-2*F3)/AVERAGE(P3,2*F3)</f>
        <v>-2.4444444444444442</v>
      </c>
      <c r="T3">
        <v>1667</v>
      </c>
    </row>
    <row r="4" spans="1:20" x14ac:dyDescent="0.45">
      <c r="A4" s="1">
        <v>44198</v>
      </c>
      <c r="B4" s="3">
        <v>2</v>
      </c>
      <c r="C4" s="2">
        <f>C3*C$1</f>
        <v>0.51500000000000001</v>
      </c>
      <c r="D4" s="2">
        <f>D3*D$1</f>
        <v>0.52</v>
      </c>
      <c r="E4" s="2">
        <f>E3*E$1</f>
        <v>0</v>
      </c>
      <c r="F4" s="4">
        <f t="shared" ref="F4:F32" si="0">F$1*((1/30)*B4)</f>
        <v>1333.3333333333333</v>
      </c>
      <c r="G4" s="4"/>
      <c r="H4" s="4">
        <f>H3*0.8</f>
        <v>533.33333333333337</v>
      </c>
      <c r="I4" s="7">
        <f t="shared" ref="I4:I27" si="1">H4-F4</f>
        <v>-799.99999999999989</v>
      </c>
      <c r="J4" s="5">
        <f>F4*0.5</f>
        <v>666.66666666666663</v>
      </c>
      <c r="K4" s="7">
        <f t="shared" ref="K4:K27" si="2">J4-F4</f>
        <v>-666.66666666666663</v>
      </c>
      <c r="L4" s="2"/>
      <c r="P4" s="5">
        <f>K4+I4</f>
        <v>-1466.6666666666665</v>
      </c>
      <c r="R4" s="8">
        <f>(P4-2*F4)/AVERAGE(P4,2*F4)</f>
        <v>-6.8888888888888884</v>
      </c>
      <c r="T4">
        <f>T5-T3</f>
        <v>661</v>
      </c>
    </row>
    <row r="5" spans="1:20" x14ac:dyDescent="0.45">
      <c r="A5" s="1">
        <v>44199</v>
      </c>
      <c r="B5" s="3">
        <v>3</v>
      </c>
      <c r="C5" s="2">
        <f t="shared" ref="C5:E32" si="3">C4*C$1</f>
        <v>0.53044999999999998</v>
      </c>
      <c r="D5" s="2">
        <f t="shared" si="3"/>
        <v>0.54080000000000006</v>
      </c>
      <c r="E5" s="2">
        <f t="shared" si="3"/>
        <v>0</v>
      </c>
      <c r="F5" s="4">
        <f t="shared" si="0"/>
        <v>2000</v>
      </c>
      <c r="G5" s="4"/>
      <c r="H5" s="4">
        <f>H4*H$1</f>
        <v>586.66666666666674</v>
      </c>
      <c r="I5" s="7">
        <f t="shared" si="1"/>
        <v>-1413.3333333333333</v>
      </c>
      <c r="J5" s="5">
        <f t="shared" ref="J5:J23" si="4">F5*0.5</f>
        <v>1000</v>
      </c>
      <c r="K5" s="7">
        <f t="shared" si="2"/>
        <v>-1000</v>
      </c>
      <c r="L5" s="2"/>
      <c r="P5" s="5">
        <f t="shared" ref="P5:P26" si="5">K5+I5</f>
        <v>-2413.333333333333</v>
      </c>
      <c r="R5" s="8">
        <f>(P5-2*F5)/AVERAGE(P5,2*F5)</f>
        <v>-8.0840336134453761</v>
      </c>
      <c r="T5">
        <v>2328</v>
      </c>
    </row>
    <row r="6" spans="1:20" x14ac:dyDescent="0.45">
      <c r="A6" s="1">
        <v>44200</v>
      </c>
      <c r="B6" s="3">
        <v>4</v>
      </c>
      <c r="C6" s="2">
        <f>C5</f>
        <v>0.53044999999999998</v>
      </c>
      <c r="D6" s="2">
        <f t="shared" si="3"/>
        <v>0.56243200000000004</v>
      </c>
      <c r="E6" s="2">
        <f t="shared" si="3"/>
        <v>0</v>
      </c>
      <c r="F6" s="4">
        <f t="shared" si="0"/>
        <v>2666.6666666666665</v>
      </c>
      <c r="G6" s="4"/>
      <c r="H6" s="4">
        <f t="shared" ref="H6:H32" si="6">H5*H$1</f>
        <v>645.33333333333348</v>
      </c>
      <c r="I6" s="7">
        <f t="shared" si="1"/>
        <v>-2021.333333333333</v>
      </c>
      <c r="J6" s="5">
        <f t="shared" si="4"/>
        <v>1333.3333333333333</v>
      </c>
      <c r="K6" s="7">
        <f t="shared" si="2"/>
        <v>-1333.3333333333333</v>
      </c>
      <c r="L6" s="2"/>
      <c r="P6" s="5">
        <f t="shared" si="5"/>
        <v>-3354.6666666666661</v>
      </c>
      <c r="R6" s="8">
        <f>(P6-2*F6)/AVERAGE(P6,2*F6)</f>
        <v>-8.7816711590296475</v>
      </c>
    </row>
    <row r="7" spans="1:20" x14ac:dyDescent="0.45">
      <c r="A7" s="1">
        <v>44201</v>
      </c>
      <c r="B7" s="3">
        <v>5</v>
      </c>
      <c r="C7" s="2">
        <f t="shared" si="3"/>
        <v>0.5463635</v>
      </c>
      <c r="D7" s="2">
        <f t="shared" si="3"/>
        <v>0.58492928000000011</v>
      </c>
      <c r="E7" s="2">
        <f t="shared" si="3"/>
        <v>0</v>
      </c>
      <c r="F7" s="4">
        <f t="shared" si="0"/>
        <v>3333.333333333333</v>
      </c>
      <c r="G7" s="4"/>
      <c r="H7" s="4">
        <f>F7*0.8</f>
        <v>2666.6666666666665</v>
      </c>
      <c r="I7" s="7">
        <f t="shared" si="1"/>
        <v>-666.66666666666652</v>
      </c>
      <c r="J7" s="5">
        <f t="shared" si="4"/>
        <v>1666.6666666666665</v>
      </c>
      <c r="K7" s="7">
        <f t="shared" si="2"/>
        <v>-1666.6666666666665</v>
      </c>
      <c r="L7" s="2"/>
      <c r="P7" s="5">
        <f t="shared" si="5"/>
        <v>-2333.333333333333</v>
      </c>
      <c r="R7" s="8">
        <f>(P7-2*F7)/AVERAGE(P7,2*F7)</f>
        <v>-4.1538461538461542</v>
      </c>
      <c r="T7" s="9">
        <f>T3/L32</f>
        <v>9.4327408794958559E-2</v>
      </c>
    </row>
    <row r="8" spans="1:20" x14ac:dyDescent="0.45">
      <c r="A8" s="1">
        <v>44202</v>
      </c>
      <c r="B8" s="3">
        <v>6</v>
      </c>
      <c r="C8" s="2">
        <f t="shared" si="3"/>
        <v>0.56275440500000007</v>
      </c>
      <c r="D8" s="2">
        <f t="shared" si="3"/>
        <v>0.60832645120000017</v>
      </c>
      <c r="E8" s="2">
        <v>0.8</v>
      </c>
      <c r="F8" s="4">
        <f t="shared" si="0"/>
        <v>4000</v>
      </c>
      <c r="G8" s="4"/>
      <c r="H8" s="4">
        <f t="shared" si="6"/>
        <v>2933.3333333333335</v>
      </c>
      <c r="I8" s="7">
        <f t="shared" si="1"/>
        <v>-1066.6666666666665</v>
      </c>
      <c r="J8" s="5">
        <f t="shared" si="4"/>
        <v>2000</v>
      </c>
      <c r="K8" s="7">
        <f t="shared" si="2"/>
        <v>-2000</v>
      </c>
      <c r="L8" s="2"/>
      <c r="P8" s="5">
        <f t="shared" si="5"/>
        <v>-3066.6666666666665</v>
      </c>
      <c r="R8" s="8">
        <f>(P8-2*F8)/AVERAGE(P8,2*F8)</f>
        <v>-4.486486486486486</v>
      </c>
      <c r="T8" s="10">
        <f>1-T7</f>
        <v>0.9056725912050414</v>
      </c>
    </row>
    <row r="9" spans="1:20" x14ac:dyDescent="0.45">
      <c r="A9" s="1">
        <v>44203</v>
      </c>
      <c r="B9" s="3">
        <v>7</v>
      </c>
      <c r="C9" s="2">
        <f t="shared" si="3"/>
        <v>0.57963703715000003</v>
      </c>
      <c r="D9" s="2">
        <f t="shared" si="3"/>
        <v>0.63265950924800018</v>
      </c>
      <c r="E9" s="2">
        <f t="shared" si="3"/>
        <v>0.8640000000000001</v>
      </c>
      <c r="F9" s="4">
        <f t="shared" si="0"/>
        <v>4666.666666666667</v>
      </c>
      <c r="G9" s="4"/>
      <c r="H9" s="4">
        <f t="shared" si="6"/>
        <v>3226.666666666667</v>
      </c>
      <c r="I9" s="7">
        <f t="shared" si="1"/>
        <v>-1440</v>
      </c>
      <c r="J9" s="5">
        <f t="shared" si="4"/>
        <v>2333.3333333333335</v>
      </c>
      <c r="K9" s="7">
        <f t="shared" si="2"/>
        <v>-2333.3333333333335</v>
      </c>
      <c r="L9" s="2"/>
      <c r="P9" s="5">
        <f t="shared" si="5"/>
        <v>-3773.3333333333335</v>
      </c>
      <c r="R9" s="8">
        <f>(P9-2*F9)/AVERAGE(P9,2*F9)</f>
        <v>-4.7146282973621103</v>
      </c>
      <c r="T9" s="2">
        <f>T7</f>
        <v>9.4327408794958559E-2</v>
      </c>
    </row>
    <row r="10" spans="1:20" x14ac:dyDescent="0.45">
      <c r="A10" s="1">
        <v>44204</v>
      </c>
      <c r="B10" s="3">
        <v>8</v>
      </c>
      <c r="C10" s="2">
        <f t="shared" si="3"/>
        <v>0.59702614826450007</v>
      </c>
      <c r="D10" s="2">
        <f>D8</f>
        <v>0.60832645120000017</v>
      </c>
      <c r="E10" s="2">
        <f>E8</f>
        <v>0.8</v>
      </c>
      <c r="F10" s="4">
        <f t="shared" si="0"/>
        <v>5333.333333333333</v>
      </c>
      <c r="G10" s="4"/>
      <c r="H10" s="4">
        <f t="shared" si="6"/>
        <v>3549.3333333333339</v>
      </c>
      <c r="I10" s="7">
        <f t="shared" si="1"/>
        <v>-1783.9999999999991</v>
      </c>
      <c r="J10" s="5">
        <f t="shared" si="4"/>
        <v>2666.6666666666665</v>
      </c>
      <c r="K10" s="7">
        <f t="shared" si="2"/>
        <v>-2666.6666666666665</v>
      </c>
      <c r="L10" s="2"/>
      <c r="P10" s="5">
        <f t="shared" si="5"/>
        <v>-4450.6666666666661</v>
      </c>
      <c r="R10" s="8">
        <f>(P10-2*F10)/AVERAGE(P10,2*F10)</f>
        <v>-4.8640068640068632</v>
      </c>
    </row>
    <row r="11" spans="1:20" x14ac:dyDescent="0.45">
      <c r="A11" s="1">
        <v>44205</v>
      </c>
      <c r="B11" s="3">
        <v>9</v>
      </c>
      <c r="C11" s="2">
        <f t="shared" si="3"/>
        <v>0.6149369327124351</v>
      </c>
      <c r="D11" s="2">
        <f t="shared" si="3"/>
        <v>0.63265950924800018</v>
      </c>
      <c r="E11" s="2">
        <f>E10*0.7</f>
        <v>0.55999999999999994</v>
      </c>
      <c r="F11" s="4">
        <f t="shared" si="0"/>
        <v>6000</v>
      </c>
      <c r="G11" s="4"/>
      <c r="H11" s="4">
        <f t="shared" si="6"/>
        <v>3904.2666666666678</v>
      </c>
      <c r="I11" s="7">
        <f t="shared" si="1"/>
        <v>-2095.7333333333322</v>
      </c>
      <c r="J11" s="5">
        <f t="shared" si="4"/>
        <v>3000</v>
      </c>
      <c r="K11" s="7">
        <f t="shared" si="2"/>
        <v>-3000</v>
      </c>
      <c r="L11" s="2"/>
      <c r="P11" s="5">
        <f t="shared" si="5"/>
        <v>-5095.7333333333318</v>
      </c>
      <c r="R11" s="8">
        <f>(P11-2*F11)/AVERAGE(P11,2*F11)</f>
        <v>-4.9522227801166405</v>
      </c>
    </row>
    <row r="12" spans="1:20" x14ac:dyDescent="0.45">
      <c r="A12" s="1">
        <v>44206</v>
      </c>
      <c r="B12" s="3">
        <v>10</v>
      </c>
      <c r="C12" s="2">
        <f>C9</f>
        <v>0.57963703715000003</v>
      </c>
      <c r="D12" s="2">
        <f>D9</f>
        <v>0.63265950924800018</v>
      </c>
      <c r="E12" s="2">
        <f>E9</f>
        <v>0.8640000000000001</v>
      </c>
      <c r="F12" s="4">
        <f t="shared" si="0"/>
        <v>6666.6666666666661</v>
      </c>
      <c r="G12" s="4"/>
      <c r="H12" s="4">
        <f t="shared" si="6"/>
        <v>4294.6933333333345</v>
      </c>
      <c r="I12" s="7">
        <f t="shared" si="1"/>
        <v>-2371.9733333333315</v>
      </c>
      <c r="J12" s="5">
        <f t="shared" si="4"/>
        <v>3333.333333333333</v>
      </c>
      <c r="K12" s="7">
        <f t="shared" si="2"/>
        <v>-3333.333333333333</v>
      </c>
      <c r="L12" s="2"/>
      <c r="P12" s="5">
        <f t="shared" si="5"/>
        <v>-5705.3066666666646</v>
      </c>
      <c r="R12" s="8">
        <f>(P12-2*F12)/AVERAGE(P12,2*F12)</f>
        <v>-4.9917602105918162</v>
      </c>
    </row>
    <row r="13" spans="1:20" x14ac:dyDescent="0.45">
      <c r="A13" s="1">
        <v>44207</v>
      </c>
      <c r="B13" s="3">
        <v>11</v>
      </c>
      <c r="C13" s="2">
        <f>C12</f>
        <v>0.57963703715000003</v>
      </c>
      <c r="D13" s="2">
        <f>D12</f>
        <v>0.63265950924800018</v>
      </c>
      <c r="E13" s="2">
        <f>E12</f>
        <v>0.8640000000000001</v>
      </c>
      <c r="F13" s="4">
        <f t="shared" si="0"/>
        <v>7333.333333333333</v>
      </c>
      <c r="G13" s="4"/>
      <c r="H13" s="4">
        <f>F13*0.8</f>
        <v>5866.666666666667</v>
      </c>
      <c r="I13" s="7">
        <f t="shared" si="1"/>
        <v>-1466.6666666666661</v>
      </c>
      <c r="J13" s="5">
        <f t="shared" si="4"/>
        <v>3666.6666666666665</v>
      </c>
      <c r="K13" s="7">
        <f t="shared" si="2"/>
        <v>-3666.6666666666665</v>
      </c>
      <c r="L13" s="2"/>
      <c r="P13" s="5">
        <f t="shared" si="5"/>
        <v>-5133.3333333333321</v>
      </c>
      <c r="R13" s="8">
        <f>(P13-2*F13)/AVERAGE(P13,2*F13)</f>
        <v>-4.1538461538461533</v>
      </c>
    </row>
    <row r="14" spans="1:20" x14ac:dyDescent="0.45">
      <c r="A14" s="1">
        <v>44208</v>
      </c>
      <c r="B14" s="3">
        <v>12</v>
      </c>
      <c r="C14" s="2">
        <f>C13</f>
        <v>0.57963703715000003</v>
      </c>
      <c r="D14" s="2">
        <f>D13</f>
        <v>0.63265950924800018</v>
      </c>
      <c r="E14" s="2">
        <f>E13</f>
        <v>0.8640000000000001</v>
      </c>
      <c r="F14" s="4">
        <f t="shared" si="0"/>
        <v>8000</v>
      </c>
      <c r="G14" s="4"/>
      <c r="H14" s="4">
        <f t="shared" si="6"/>
        <v>6453.3333333333339</v>
      </c>
      <c r="I14" s="7">
        <f t="shared" si="1"/>
        <v>-1546.6666666666661</v>
      </c>
      <c r="J14" s="5">
        <f t="shared" si="4"/>
        <v>4000</v>
      </c>
      <c r="K14" s="7">
        <f t="shared" si="2"/>
        <v>-4000</v>
      </c>
      <c r="L14" s="2"/>
      <c r="P14" s="5">
        <f t="shared" si="5"/>
        <v>-5546.6666666666661</v>
      </c>
      <c r="R14" s="8">
        <f>(P14-2*F14)/AVERAGE(P14,2*F14)</f>
        <v>-4.1224489795918364</v>
      </c>
    </row>
    <row r="15" spans="1:20" x14ac:dyDescent="0.45">
      <c r="A15" s="1">
        <v>44209</v>
      </c>
      <c r="B15" s="3">
        <v>13</v>
      </c>
      <c r="C15" s="2">
        <f t="shared" si="3"/>
        <v>0.59702614826450007</v>
      </c>
      <c r="D15" s="2">
        <f t="shared" si="3"/>
        <v>0.65796588961792024</v>
      </c>
      <c r="E15" s="2">
        <f t="shared" si="3"/>
        <v>0.93312000000000017</v>
      </c>
      <c r="F15" s="4">
        <f t="shared" si="0"/>
        <v>8666.6666666666661</v>
      </c>
      <c r="G15" s="4"/>
      <c r="H15" s="4">
        <f t="shared" si="6"/>
        <v>7098.6666666666679</v>
      </c>
      <c r="I15" s="7">
        <f t="shared" si="1"/>
        <v>-1567.9999999999982</v>
      </c>
      <c r="J15" s="5">
        <f t="shared" si="4"/>
        <v>4333.333333333333</v>
      </c>
      <c r="K15" s="7">
        <f t="shared" si="2"/>
        <v>-4333.333333333333</v>
      </c>
      <c r="L15" s="2"/>
      <c r="P15" s="5">
        <f t="shared" si="5"/>
        <v>-5901.3333333333312</v>
      </c>
      <c r="R15" s="8">
        <f>(P15-2*F15)/AVERAGE(P15,2*F15)</f>
        <v>-4.0648472125029151</v>
      </c>
    </row>
    <row r="16" spans="1:20" x14ac:dyDescent="0.45">
      <c r="A16" s="1">
        <v>44210</v>
      </c>
      <c r="B16" s="3">
        <v>14</v>
      </c>
      <c r="C16" s="2">
        <f t="shared" si="3"/>
        <v>0.6149369327124351</v>
      </c>
      <c r="D16" s="2">
        <f t="shared" si="3"/>
        <v>0.68428452520263705</v>
      </c>
      <c r="E16" s="2">
        <f>E11</f>
        <v>0.55999999999999994</v>
      </c>
      <c r="F16" s="4">
        <f t="shared" si="0"/>
        <v>9333.3333333333339</v>
      </c>
      <c r="G16" s="4"/>
      <c r="H16" s="4">
        <f>H15*H$1</f>
        <v>7808.5333333333356</v>
      </c>
      <c r="I16" s="7">
        <f t="shared" si="1"/>
        <v>-1524.7999999999984</v>
      </c>
      <c r="J16" s="5">
        <f t="shared" si="4"/>
        <v>4666.666666666667</v>
      </c>
      <c r="K16" s="7">
        <f t="shared" si="2"/>
        <v>-4666.666666666667</v>
      </c>
      <c r="L16" s="2"/>
      <c r="P16" s="5">
        <f t="shared" si="5"/>
        <v>-6191.4666666666653</v>
      </c>
      <c r="R16" s="8">
        <f>(P16-2*F16)/AVERAGE(P16,2*F16)</f>
        <v>-3.9852079859775116</v>
      </c>
    </row>
    <row r="17" spans="1:19" x14ac:dyDescent="0.45">
      <c r="A17" s="1">
        <v>44211</v>
      </c>
      <c r="B17" s="3">
        <v>15</v>
      </c>
      <c r="C17" s="2">
        <f t="shared" si="3"/>
        <v>0.63338504069380819</v>
      </c>
      <c r="D17" s="2">
        <f t="shared" si="3"/>
        <v>0.71165590621074259</v>
      </c>
      <c r="E17" s="2">
        <f t="shared" si="3"/>
        <v>0.6048</v>
      </c>
      <c r="F17" s="4">
        <f t="shared" si="0"/>
        <v>10000</v>
      </c>
      <c r="G17" s="4"/>
      <c r="H17" s="4">
        <f>F17*0.8</f>
        <v>8000</v>
      </c>
      <c r="I17" s="7">
        <f t="shared" si="1"/>
        <v>-2000</v>
      </c>
      <c r="J17" s="5">
        <f t="shared" si="4"/>
        <v>5000</v>
      </c>
      <c r="K17" s="7">
        <f t="shared" si="2"/>
        <v>-5000</v>
      </c>
      <c r="L17" s="2"/>
      <c r="P17" s="5">
        <f t="shared" si="5"/>
        <v>-7000</v>
      </c>
      <c r="R17" s="8">
        <f>(P17-2*F17)/AVERAGE(P17,2*F17)</f>
        <v>-4.1538461538461542</v>
      </c>
    </row>
    <row r="18" spans="1:19" x14ac:dyDescent="0.45">
      <c r="A18" s="1">
        <v>44212</v>
      </c>
      <c r="B18" s="3">
        <v>16</v>
      </c>
      <c r="C18" s="2">
        <f>C17</f>
        <v>0.63338504069380819</v>
      </c>
      <c r="D18" s="2">
        <f>D15</f>
        <v>0.65796588961792024</v>
      </c>
      <c r="E18" s="2">
        <f t="shared" si="3"/>
        <v>0.6531840000000001</v>
      </c>
      <c r="F18" s="4">
        <f t="shared" si="0"/>
        <v>10666.666666666666</v>
      </c>
      <c r="G18" s="4"/>
      <c r="H18" s="4">
        <f>H17</f>
        <v>8000</v>
      </c>
      <c r="I18" s="7">
        <f t="shared" si="1"/>
        <v>-2666.6666666666661</v>
      </c>
      <c r="J18" s="5">
        <f t="shared" si="4"/>
        <v>5333.333333333333</v>
      </c>
      <c r="K18" s="7">
        <f t="shared" si="2"/>
        <v>-5333.333333333333</v>
      </c>
      <c r="L18" s="2"/>
      <c r="P18" s="5">
        <f t="shared" si="5"/>
        <v>-7999.9999999999991</v>
      </c>
      <c r="R18" s="8">
        <f>(P18-2*F18)/AVERAGE(P18,2*F18)</f>
        <v>-4.4000000000000004</v>
      </c>
    </row>
    <row r="19" spans="1:19" x14ac:dyDescent="0.45">
      <c r="A19" s="1">
        <v>44213</v>
      </c>
      <c r="B19" s="3">
        <v>17</v>
      </c>
      <c r="C19" s="2">
        <f t="shared" si="3"/>
        <v>0.65238659191462245</v>
      </c>
      <c r="D19" s="2">
        <f t="shared" si="3"/>
        <v>0.68428452520263705</v>
      </c>
      <c r="E19" s="2">
        <f t="shared" si="3"/>
        <v>0.70543872000000019</v>
      </c>
      <c r="F19" s="4">
        <f t="shared" si="0"/>
        <v>11333.333333333334</v>
      </c>
      <c r="G19" s="4"/>
      <c r="H19" s="4">
        <f>H18</f>
        <v>8000</v>
      </c>
      <c r="I19" s="7">
        <f t="shared" si="1"/>
        <v>-3333.3333333333339</v>
      </c>
      <c r="J19" s="5">
        <f t="shared" si="4"/>
        <v>5666.666666666667</v>
      </c>
      <c r="K19" s="7">
        <f t="shared" si="2"/>
        <v>-5666.666666666667</v>
      </c>
      <c r="L19" s="2"/>
      <c r="P19" s="5">
        <f t="shared" si="5"/>
        <v>-9000</v>
      </c>
      <c r="R19" s="8">
        <f>(P19-2*F19)/AVERAGE(P19,2*F19)</f>
        <v>-4.6341463414634143</v>
      </c>
    </row>
    <row r="20" spans="1:19" x14ac:dyDescent="0.45">
      <c r="A20" s="1">
        <v>44214</v>
      </c>
      <c r="B20" s="3">
        <v>18</v>
      </c>
      <c r="C20" s="2">
        <f t="shared" si="3"/>
        <v>0.67195818967206111</v>
      </c>
      <c r="D20" s="2">
        <f t="shared" si="3"/>
        <v>0.71165590621074259</v>
      </c>
      <c r="E20" s="2">
        <f t="shared" si="3"/>
        <v>0.76187381760000028</v>
      </c>
      <c r="F20" s="4">
        <f t="shared" si="0"/>
        <v>12000</v>
      </c>
      <c r="G20" s="4"/>
      <c r="H20" s="4">
        <f t="shared" si="6"/>
        <v>8800</v>
      </c>
      <c r="I20" s="7">
        <f t="shared" si="1"/>
        <v>-3200</v>
      </c>
      <c r="J20" s="5">
        <f t="shared" si="4"/>
        <v>6000</v>
      </c>
      <c r="K20" s="7">
        <f t="shared" si="2"/>
        <v>-6000</v>
      </c>
      <c r="L20" s="2"/>
      <c r="P20" s="5">
        <f t="shared" si="5"/>
        <v>-9200</v>
      </c>
      <c r="R20" s="8">
        <f>(P20-2*F20)/AVERAGE(P20,2*F20)</f>
        <v>-4.4864864864864868</v>
      </c>
    </row>
    <row r="21" spans="1:19" x14ac:dyDescent="0.45">
      <c r="A21" s="1">
        <v>44215</v>
      </c>
      <c r="B21" s="3">
        <v>19</v>
      </c>
      <c r="C21" s="2">
        <f t="shared" si="3"/>
        <v>0.69211693536222296</v>
      </c>
      <c r="D21" s="2">
        <f t="shared" si="3"/>
        <v>0.74012214245917229</v>
      </c>
      <c r="E21" s="2">
        <f t="shared" si="3"/>
        <v>0.82282372300800033</v>
      </c>
      <c r="F21" s="4">
        <f t="shared" si="0"/>
        <v>12666.666666666666</v>
      </c>
      <c r="G21" s="4"/>
      <c r="H21" s="4">
        <f t="shared" si="6"/>
        <v>9680</v>
      </c>
      <c r="I21" s="7">
        <f t="shared" si="1"/>
        <v>-2986.6666666666661</v>
      </c>
      <c r="J21" s="5">
        <f t="shared" si="4"/>
        <v>6333.333333333333</v>
      </c>
      <c r="K21" s="7">
        <f t="shared" si="2"/>
        <v>-6333.333333333333</v>
      </c>
      <c r="L21" s="2"/>
      <c r="P21" s="5">
        <f t="shared" si="5"/>
        <v>-9320</v>
      </c>
      <c r="R21" s="8">
        <f>(P21-2*F21)/AVERAGE(P21,2*F21)</f>
        <v>-4.3280599500416317</v>
      </c>
    </row>
    <row r="22" spans="1:19" x14ac:dyDescent="0.45">
      <c r="A22" s="1">
        <v>44216</v>
      </c>
      <c r="B22" s="3">
        <v>20</v>
      </c>
      <c r="C22" s="2">
        <f t="shared" si="3"/>
        <v>0.71288044342308965</v>
      </c>
      <c r="D22" s="2">
        <f t="shared" si="3"/>
        <v>0.76972702815753924</v>
      </c>
      <c r="E22" s="2">
        <f>E21*0.8</f>
        <v>0.65825897840640035</v>
      </c>
      <c r="F22" s="4">
        <f t="shared" si="0"/>
        <v>13333.333333333332</v>
      </c>
      <c r="G22" s="4"/>
      <c r="H22" s="4">
        <f t="shared" si="6"/>
        <v>10648</v>
      </c>
      <c r="I22" s="7">
        <f t="shared" si="1"/>
        <v>-2685.3333333333321</v>
      </c>
      <c r="J22" s="5">
        <f t="shared" si="4"/>
        <v>6666.6666666666661</v>
      </c>
      <c r="K22" s="7">
        <f t="shared" si="2"/>
        <v>-6666.6666666666661</v>
      </c>
      <c r="L22" s="2"/>
      <c r="P22" s="5">
        <f t="shared" si="5"/>
        <v>-9351.9999999999982</v>
      </c>
      <c r="R22" s="8">
        <f>(P22-2*F22)/AVERAGE(P22,2*F22)</f>
        <v>-4.1604805174803641</v>
      </c>
    </row>
    <row r="23" spans="1:19" x14ac:dyDescent="0.45">
      <c r="A23" s="1">
        <v>44217</v>
      </c>
      <c r="B23" s="3">
        <v>21</v>
      </c>
      <c r="C23" s="2">
        <f t="shared" si="3"/>
        <v>0.7342668567257824</v>
      </c>
      <c r="D23" s="2">
        <f t="shared" si="3"/>
        <v>0.80051610928384087</v>
      </c>
      <c r="E23" s="2">
        <f t="shared" si="3"/>
        <v>0.71091969667891242</v>
      </c>
      <c r="F23" s="4">
        <f t="shared" si="0"/>
        <v>14000</v>
      </c>
      <c r="G23" s="4"/>
      <c r="H23" s="4">
        <f t="shared" si="6"/>
        <v>11712.800000000001</v>
      </c>
      <c r="I23" s="7">
        <f t="shared" si="1"/>
        <v>-2287.1999999999989</v>
      </c>
      <c r="J23" s="5">
        <f t="shared" si="4"/>
        <v>7000</v>
      </c>
      <c r="K23" s="7">
        <f t="shared" si="2"/>
        <v>-7000</v>
      </c>
      <c r="L23" s="2"/>
      <c r="P23" s="5">
        <f t="shared" si="5"/>
        <v>-9287.1999999999989</v>
      </c>
      <c r="R23" s="8">
        <f>(P23-2*F23)/AVERAGE(P23,2*F23)</f>
        <v>-3.9852079859775116</v>
      </c>
    </row>
    <row r="24" spans="1:19" x14ac:dyDescent="0.45">
      <c r="A24" s="1">
        <v>44218</v>
      </c>
      <c r="B24" s="3">
        <v>22</v>
      </c>
      <c r="C24" s="2">
        <f>C23</f>
        <v>0.7342668567257824</v>
      </c>
      <c r="D24" s="2">
        <f t="shared" si="3"/>
        <v>0.83253675365519453</v>
      </c>
      <c r="E24" s="2">
        <f t="shared" si="3"/>
        <v>0.76779327241322548</v>
      </c>
      <c r="F24" s="4">
        <f t="shared" si="0"/>
        <v>14666.666666666666</v>
      </c>
      <c r="G24" s="4"/>
      <c r="H24" s="4">
        <f>H23</f>
        <v>11712.800000000001</v>
      </c>
      <c r="I24" s="7">
        <f t="shared" si="1"/>
        <v>-2953.866666666665</v>
      </c>
      <c r="J24" s="5">
        <f>J23+J$1</f>
        <v>9000</v>
      </c>
      <c r="K24" s="7">
        <f t="shared" si="2"/>
        <v>-5666.6666666666661</v>
      </c>
      <c r="L24" s="2"/>
      <c r="P24" s="5">
        <f t="shared" si="5"/>
        <v>-8620.533333333331</v>
      </c>
      <c r="R24" s="8">
        <f>(P24-2*F24)/AVERAGE(P24,2*F24)</f>
        <v>-3.6647741171320782</v>
      </c>
    </row>
    <row r="25" spans="1:19" x14ac:dyDescent="0.45">
      <c r="A25" s="1">
        <v>44219</v>
      </c>
      <c r="B25" s="3">
        <v>23</v>
      </c>
      <c r="C25" s="2">
        <f t="shared" si="3"/>
        <v>0.75629486242755595</v>
      </c>
      <c r="D25" s="2">
        <f>D22</f>
        <v>0.76972702815753924</v>
      </c>
      <c r="E25" s="2">
        <f>E22</f>
        <v>0.65825897840640035</v>
      </c>
      <c r="F25" s="4">
        <f t="shared" si="0"/>
        <v>15333.333333333332</v>
      </c>
      <c r="G25" s="4"/>
      <c r="H25" s="4">
        <f t="shared" si="6"/>
        <v>12884.080000000002</v>
      </c>
      <c r="I25" s="7">
        <f t="shared" si="1"/>
        <v>-2449.2533333333304</v>
      </c>
      <c r="J25" s="5">
        <f t="shared" ref="J25:J27" si="7">J24+J$1</f>
        <v>11000</v>
      </c>
      <c r="K25" s="7">
        <f t="shared" si="2"/>
        <v>-4333.3333333333321</v>
      </c>
      <c r="L25" s="2"/>
      <c r="P25" s="5">
        <f t="shared" si="5"/>
        <v>-6782.5866666666625</v>
      </c>
      <c r="R25" s="8">
        <f>(P25-2*F25)/AVERAGE(P25,2*F25)</f>
        <v>-3.1359175930857144</v>
      </c>
    </row>
    <row r="26" spans="1:19" x14ac:dyDescent="0.45">
      <c r="A26" s="1">
        <v>44220</v>
      </c>
      <c r="B26" s="3">
        <v>24</v>
      </c>
      <c r="C26" s="2">
        <f t="shared" si="3"/>
        <v>0.77898370830038266</v>
      </c>
      <c r="D26" s="2">
        <f t="shared" si="3"/>
        <v>0.80051610928384087</v>
      </c>
      <c r="E26" s="2">
        <f t="shared" si="3"/>
        <v>0.71091969667891242</v>
      </c>
      <c r="F26" s="4">
        <f t="shared" si="0"/>
        <v>16000</v>
      </c>
      <c r="G26" s="4"/>
      <c r="H26" s="4">
        <v>13300</v>
      </c>
      <c r="I26" s="7">
        <f t="shared" si="1"/>
        <v>-2700</v>
      </c>
      <c r="J26" s="5">
        <f t="shared" si="7"/>
        <v>13000</v>
      </c>
      <c r="K26" s="7">
        <f t="shared" si="2"/>
        <v>-3000</v>
      </c>
      <c r="L26" s="2"/>
      <c r="P26" s="5">
        <f t="shared" si="5"/>
        <v>-5700</v>
      </c>
      <c r="R26" s="8">
        <f>(P26-2*F26)/AVERAGE(P26,2*F26)</f>
        <v>-2.8669201520912546</v>
      </c>
    </row>
    <row r="27" spans="1:19" x14ac:dyDescent="0.45">
      <c r="A27" s="1">
        <v>44221</v>
      </c>
      <c r="B27" s="3">
        <v>25</v>
      </c>
      <c r="C27" s="2">
        <f>C26</f>
        <v>0.77898370830038266</v>
      </c>
      <c r="D27" s="2">
        <f t="shared" si="3"/>
        <v>0.83253675365519453</v>
      </c>
      <c r="E27" s="2">
        <f t="shared" si="3"/>
        <v>0.76779327241322548</v>
      </c>
      <c r="F27" s="4">
        <f t="shared" si="0"/>
        <v>16666.666666666668</v>
      </c>
      <c r="G27" s="4"/>
      <c r="H27" s="4">
        <v>14172</v>
      </c>
      <c r="I27" s="7">
        <f t="shared" si="1"/>
        <v>-2494.6666666666679</v>
      </c>
      <c r="J27" s="5">
        <f t="shared" si="7"/>
        <v>15000</v>
      </c>
      <c r="K27" s="7">
        <f t="shared" si="2"/>
        <v>-1666.6666666666679</v>
      </c>
      <c r="L27" s="5">
        <v>14172.488000000003</v>
      </c>
      <c r="M27" s="5">
        <v>15000</v>
      </c>
      <c r="N27" s="5"/>
      <c r="O27" s="5"/>
      <c r="P27" s="5"/>
      <c r="Q27" s="4">
        <v>-4160.84533333333</v>
      </c>
      <c r="R27" s="8"/>
      <c r="S27" s="8">
        <f>(Q27-2*F27)/AVERAGE(Q27,2*F27)</f>
        <v>-2.5705163485998632</v>
      </c>
    </row>
    <row r="28" spans="1:19" x14ac:dyDescent="0.45">
      <c r="A28" s="1">
        <v>44222</v>
      </c>
      <c r="B28" s="3">
        <v>26</v>
      </c>
      <c r="C28" s="2">
        <f>C27</f>
        <v>0.77898370830038266</v>
      </c>
      <c r="D28" s="2">
        <f t="shared" si="3"/>
        <v>0.8658382238014023</v>
      </c>
      <c r="E28" s="2">
        <f t="shared" si="3"/>
        <v>0.82921673420628361</v>
      </c>
      <c r="F28" s="4">
        <f t="shared" si="0"/>
        <v>17333.333333333332</v>
      </c>
      <c r="G28" s="4"/>
      <c r="H28" s="4"/>
      <c r="I28" s="2"/>
      <c r="J28" s="5"/>
      <c r="K28" s="5"/>
      <c r="L28" s="5">
        <f>L27+L$1</f>
        <v>14872.488000000003</v>
      </c>
      <c r="M28" s="5">
        <v>17000</v>
      </c>
      <c r="N28" s="5">
        <f t="shared" ref="N28:N32" si="8">L28-F28</f>
        <v>-2460.8453333333291</v>
      </c>
      <c r="O28" s="5">
        <f t="shared" ref="O28:O32" si="9">M28-F28</f>
        <v>-333.33333333333212</v>
      </c>
      <c r="P28" s="5"/>
      <c r="Q28" s="4">
        <v>-2794.1786666666599</v>
      </c>
      <c r="S28" s="8">
        <f t="shared" ref="S28:S32" si="10">(Q28-2*F28)/AVERAGE(Q28,2*F28)</f>
        <v>-2.3506696642780645</v>
      </c>
    </row>
    <row r="29" spans="1:19" x14ac:dyDescent="0.45">
      <c r="A29" s="1">
        <v>44223</v>
      </c>
      <c r="B29" s="3">
        <v>27</v>
      </c>
      <c r="C29" s="2">
        <f>C28*0.9</f>
        <v>0.70108533747034441</v>
      </c>
      <c r="D29" s="2">
        <f t="shared" si="3"/>
        <v>0.90047175275345837</v>
      </c>
      <c r="E29" s="2">
        <f t="shared" si="3"/>
        <v>0.89555407294278633</v>
      </c>
      <c r="F29" s="4">
        <f t="shared" si="0"/>
        <v>18000</v>
      </c>
      <c r="G29" s="4"/>
      <c r="H29" s="4"/>
      <c r="I29" s="2"/>
      <c r="J29" s="5"/>
      <c r="K29" s="5"/>
      <c r="L29" s="5">
        <f t="shared" ref="L29:L32" si="11">L28+L$1</f>
        <v>15572.488000000003</v>
      </c>
      <c r="M29" s="5">
        <v>19000</v>
      </c>
      <c r="N29" s="5">
        <f t="shared" si="8"/>
        <v>-2427.511999999997</v>
      </c>
      <c r="O29" s="5">
        <f t="shared" si="9"/>
        <v>1000</v>
      </c>
      <c r="P29" s="5"/>
      <c r="Q29" s="4">
        <v>-1427.5119999999999</v>
      </c>
      <c r="S29" s="8">
        <f t="shared" si="10"/>
        <v>-2.165161616369641</v>
      </c>
    </row>
    <row r="30" spans="1:19" x14ac:dyDescent="0.45">
      <c r="A30" s="1">
        <v>44224</v>
      </c>
      <c r="B30" s="3">
        <v>28</v>
      </c>
      <c r="C30" s="2">
        <f t="shared" si="3"/>
        <v>0.72211789759445477</v>
      </c>
      <c r="D30" s="2">
        <f>D23</f>
        <v>0.80051610928384087</v>
      </c>
      <c r="E30" s="2">
        <f>E23</f>
        <v>0.71091969667891242</v>
      </c>
      <c r="F30" s="4">
        <f t="shared" si="0"/>
        <v>18666.666666666668</v>
      </c>
      <c r="G30" s="4"/>
      <c r="H30" s="4"/>
      <c r="I30" s="2"/>
      <c r="J30" s="5"/>
      <c r="K30" s="5"/>
      <c r="L30" s="5">
        <f t="shared" si="11"/>
        <v>16272.488000000003</v>
      </c>
      <c r="M30" s="5">
        <v>21000</v>
      </c>
      <c r="N30" s="5">
        <f t="shared" si="8"/>
        <v>-2394.1786666666649</v>
      </c>
      <c r="O30" s="5">
        <f t="shared" si="9"/>
        <v>2333.3333333333321</v>
      </c>
      <c r="P30" s="5"/>
      <c r="Q30" s="4">
        <v>-60.845333333332697</v>
      </c>
      <c r="S30" s="8">
        <f t="shared" si="10"/>
        <v>-2.0065297850074653</v>
      </c>
    </row>
    <row r="31" spans="1:19" x14ac:dyDescent="0.45">
      <c r="A31" s="1">
        <v>44225</v>
      </c>
      <c r="B31" s="3">
        <v>29</v>
      </c>
      <c r="C31" s="2">
        <f t="shared" si="3"/>
        <v>0.7437814345222884</v>
      </c>
      <c r="D31" s="2">
        <f t="shared" si="3"/>
        <v>0.83253675365519453</v>
      </c>
      <c r="E31" s="2">
        <f t="shared" si="3"/>
        <v>0.76779327241322548</v>
      </c>
      <c r="F31" s="4">
        <f t="shared" si="0"/>
        <v>19333.333333333332</v>
      </c>
      <c r="G31" s="4"/>
      <c r="H31" s="4"/>
      <c r="I31" s="2"/>
      <c r="J31" s="5"/>
      <c r="K31" s="5"/>
      <c r="L31" s="5">
        <f t="shared" si="11"/>
        <v>16972.488000000005</v>
      </c>
      <c r="M31" s="5">
        <v>23000</v>
      </c>
      <c r="N31" s="5">
        <f t="shared" si="8"/>
        <v>-2360.8453333333273</v>
      </c>
      <c r="O31" s="5">
        <f t="shared" si="9"/>
        <v>3666.6666666666679</v>
      </c>
      <c r="P31" s="5"/>
      <c r="Q31" s="4">
        <v>1305.8213333333399</v>
      </c>
      <c r="S31" s="8">
        <f t="shared" si="10"/>
        <v>-1.8693279904585034</v>
      </c>
    </row>
    <row r="32" spans="1:19" x14ac:dyDescent="0.45">
      <c r="A32" s="1">
        <v>44226</v>
      </c>
      <c r="B32" s="3">
        <v>30</v>
      </c>
      <c r="C32" s="2">
        <f t="shared" si="3"/>
        <v>0.76609487755795702</v>
      </c>
      <c r="D32" s="2">
        <f t="shared" si="3"/>
        <v>0.8658382238014023</v>
      </c>
      <c r="E32" s="2">
        <f t="shared" si="3"/>
        <v>0.82921673420628361</v>
      </c>
      <c r="F32" s="4">
        <f t="shared" si="0"/>
        <v>20000</v>
      </c>
      <c r="G32" s="4"/>
      <c r="H32" s="4"/>
      <c r="I32" s="2"/>
      <c r="J32" s="5"/>
      <c r="K32" s="5"/>
      <c r="L32" s="5">
        <f t="shared" si="11"/>
        <v>17672.488000000005</v>
      </c>
      <c r="M32" s="5">
        <v>25000</v>
      </c>
      <c r="N32" s="5">
        <f>L32-F32</f>
        <v>-2327.5119999999952</v>
      </c>
      <c r="O32" s="5">
        <f t="shared" si="9"/>
        <v>5000</v>
      </c>
      <c r="P32" s="5"/>
      <c r="Q32" s="4">
        <v>2672.4879999999998</v>
      </c>
      <c r="S32" s="8">
        <f t="shared" si="10"/>
        <v>-1.7494884291724451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02D81-CA5C-4AB9-BC69-A34E3A05694B}">
  <dimension ref="A1:C14"/>
  <sheetViews>
    <sheetView workbookViewId="0">
      <selection activeCell="C17" sqref="C17"/>
    </sheetView>
  </sheetViews>
  <sheetFormatPr defaultRowHeight="14.25" x14ac:dyDescent="0.45"/>
  <sheetData>
    <row r="1" spans="1:3" x14ac:dyDescent="0.45">
      <c r="A1" t="s">
        <v>0</v>
      </c>
      <c r="B1" t="s">
        <v>5</v>
      </c>
      <c r="C1" t="s">
        <v>6</v>
      </c>
    </row>
    <row r="2" spans="1:3" x14ac:dyDescent="0.45">
      <c r="A2" s="6">
        <v>43831</v>
      </c>
      <c r="B2">
        <v>-2000</v>
      </c>
    </row>
    <row r="3" spans="1:3" x14ac:dyDescent="0.45">
      <c r="A3" s="6">
        <v>43862</v>
      </c>
      <c r="B3">
        <v>500</v>
      </c>
    </row>
    <row r="4" spans="1:3" x14ac:dyDescent="0.45">
      <c r="A4" s="6">
        <v>43891</v>
      </c>
      <c r="B4">
        <v>-1900</v>
      </c>
    </row>
    <row r="5" spans="1:3" x14ac:dyDescent="0.45">
      <c r="A5" s="6">
        <v>43922</v>
      </c>
      <c r="B5">
        <v>1000</v>
      </c>
    </row>
    <row r="6" spans="1:3" x14ac:dyDescent="0.45">
      <c r="A6" s="6">
        <v>43952</v>
      </c>
      <c r="B6">
        <v>-2200</v>
      </c>
    </row>
    <row r="7" spans="1:3" x14ac:dyDescent="0.45">
      <c r="A7" s="6">
        <v>43983</v>
      </c>
      <c r="B7">
        <v>-1900</v>
      </c>
    </row>
    <row r="8" spans="1:3" x14ac:dyDescent="0.45">
      <c r="A8" s="6">
        <v>44013</v>
      </c>
      <c r="B8">
        <v>-2000</v>
      </c>
    </row>
    <row r="9" spans="1:3" x14ac:dyDescent="0.45">
      <c r="A9" s="6">
        <v>44044</v>
      </c>
      <c r="B9">
        <v>-2200</v>
      </c>
    </row>
    <row r="10" spans="1:3" x14ac:dyDescent="0.45">
      <c r="A10" s="6">
        <v>44075</v>
      </c>
      <c r="B10">
        <v>500</v>
      </c>
    </row>
    <row r="11" spans="1:3" x14ac:dyDescent="0.45">
      <c r="A11" s="6">
        <v>44105</v>
      </c>
      <c r="B11">
        <v>-2000</v>
      </c>
    </row>
    <row r="12" spans="1:3" x14ac:dyDescent="0.45">
      <c r="A12" s="6">
        <v>44136</v>
      </c>
      <c r="B12">
        <v>-2200</v>
      </c>
    </row>
    <row r="13" spans="1:3" x14ac:dyDescent="0.45">
      <c r="A13" s="6">
        <v>44166</v>
      </c>
      <c r="B13">
        <v>-1900</v>
      </c>
    </row>
    <row r="14" spans="1:3" x14ac:dyDescent="0.45">
      <c r="A14" s="6">
        <v>44197</v>
      </c>
      <c r="C14">
        <v>-2300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Historical</vt:lpstr>
      <vt:lpstr>Long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Brig</dc:creator>
  <cp:lastModifiedBy>Brig Lamoreaux</cp:lastModifiedBy>
  <dcterms:created xsi:type="dcterms:W3CDTF">2021-12-15T16:35:19Z</dcterms:created>
  <dcterms:modified xsi:type="dcterms:W3CDTF">2021-12-16T02:54:01Z</dcterms:modified>
</cp:coreProperties>
</file>