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y Data Sources\Scripts\"/>
    </mc:Choice>
  </mc:AlternateContent>
  <bookViews>
    <workbookView xWindow="0" yWindow="0" windowWidth="16380" windowHeight="819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F44" i="1" l="1"/>
  <c r="F45" i="1" s="1"/>
  <c r="D44" i="1"/>
  <c r="D45" i="1" s="1"/>
  <c r="F43" i="1"/>
  <c r="D43" i="1"/>
  <c r="G42" i="1"/>
  <c r="H42" i="1" s="1"/>
  <c r="F42" i="1"/>
  <c r="E42" i="1"/>
  <c r="E44" i="1" s="1"/>
  <c r="E45" i="1" s="1"/>
  <c r="D42" i="1"/>
  <c r="C42" i="1"/>
  <c r="C44" i="1" s="1"/>
  <c r="C45" i="1" s="1"/>
  <c r="G45" i="1" s="1"/>
  <c r="I45" i="1" s="1"/>
  <c r="G41" i="1"/>
  <c r="H41" i="1" s="1"/>
  <c r="G40" i="1"/>
  <c r="H40" i="1" s="1"/>
  <c r="G39" i="1"/>
  <c r="H39" i="1" s="1"/>
  <c r="G38" i="1"/>
  <c r="H38" i="1" s="1"/>
  <c r="G37" i="1"/>
  <c r="H37" i="1" s="1"/>
  <c r="H28" i="1"/>
  <c r="G27" i="1"/>
  <c r="F27" i="1"/>
  <c r="F28" i="1" s="1"/>
  <c r="F29" i="1" s="1"/>
  <c r="E27" i="1"/>
  <c r="E28" i="1" s="1"/>
  <c r="E29" i="1" s="1"/>
  <c r="D27" i="1"/>
  <c r="D28" i="1" s="1"/>
  <c r="D29" i="1" s="1"/>
  <c r="C27" i="1"/>
  <c r="C28" i="1" s="1"/>
  <c r="C29" i="1" s="1"/>
  <c r="O25" i="1"/>
  <c r="T25" i="1" s="1"/>
  <c r="N25" i="1"/>
  <c r="S25" i="1" s="1"/>
  <c r="M25" i="1"/>
  <c r="R25" i="1" s="1"/>
  <c r="L25" i="1"/>
  <c r="Q25" i="1" s="1"/>
  <c r="H25" i="1"/>
  <c r="I25" i="1" s="1"/>
  <c r="G25" i="1"/>
  <c r="O24" i="1"/>
  <c r="T24" i="1" s="1"/>
  <c r="N24" i="1"/>
  <c r="S24" i="1" s="1"/>
  <c r="M24" i="1"/>
  <c r="R24" i="1" s="1"/>
  <c r="L24" i="1"/>
  <c r="Q24" i="1" s="1"/>
  <c r="H24" i="1"/>
  <c r="I24" i="1" s="1"/>
  <c r="G24" i="1"/>
  <c r="O23" i="1"/>
  <c r="T23" i="1" s="1"/>
  <c r="N23" i="1"/>
  <c r="S23" i="1" s="1"/>
  <c r="M23" i="1"/>
  <c r="R23" i="1" s="1"/>
  <c r="L23" i="1"/>
  <c r="Q23" i="1" s="1"/>
  <c r="I23" i="1"/>
  <c r="H23" i="1"/>
  <c r="G23" i="1"/>
  <c r="R22" i="1"/>
  <c r="O22" i="1"/>
  <c r="T22" i="1" s="1"/>
  <c r="N22" i="1"/>
  <c r="S22" i="1" s="1"/>
  <c r="M22" i="1"/>
  <c r="L22" i="1"/>
  <c r="Q22" i="1" s="1"/>
  <c r="I22" i="1"/>
  <c r="H22" i="1"/>
  <c r="G22" i="1"/>
  <c r="O21" i="1"/>
  <c r="T21" i="1" s="1"/>
  <c r="N21" i="1"/>
  <c r="S21" i="1" s="1"/>
  <c r="M21" i="1"/>
  <c r="R21" i="1" s="1"/>
  <c r="L21" i="1"/>
  <c r="Q21" i="1" s="1"/>
  <c r="U26" i="1" s="1"/>
  <c r="H21" i="1"/>
  <c r="I21" i="1" s="1"/>
  <c r="I27" i="1" s="1"/>
  <c r="G21" i="1"/>
  <c r="Z20" i="1"/>
  <c r="X20" i="1"/>
  <c r="W20" i="1"/>
  <c r="Z19" i="1"/>
  <c r="Z18" i="1"/>
  <c r="Z17" i="1"/>
  <c r="Z16" i="1"/>
  <c r="Z15" i="1"/>
  <c r="X15" i="1"/>
  <c r="W15" i="1" s="1"/>
  <c r="Z14" i="1"/>
  <c r="Z13" i="1"/>
  <c r="Z12" i="1"/>
  <c r="Z11" i="1"/>
  <c r="I11" i="1"/>
  <c r="L11" i="1" s="1"/>
  <c r="H11" i="1"/>
  <c r="Z10" i="1"/>
  <c r="X10" i="1"/>
  <c r="W10" i="1" s="1"/>
  <c r="H10" i="1"/>
  <c r="G10" i="1"/>
  <c r="E11" i="1"/>
  <c r="E12" i="1" s="1"/>
  <c r="E14" i="1" s="1"/>
  <c r="C11" i="1"/>
  <c r="C12" i="1" s="1"/>
  <c r="Z9" i="1"/>
  <c r="O9" i="1"/>
  <c r="O10" i="1" s="1"/>
  <c r="K9" i="1"/>
  <c r="N9" i="1" s="1"/>
  <c r="G9" i="1"/>
  <c r="F9" i="1"/>
  <c r="F11" i="1" s="1"/>
  <c r="F12" i="1" s="1"/>
  <c r="F14" i="1" s="1"/>
  <c r="E9" i="1"/>
  <c r="D9" i="1"/>
  <c r="D11" i="1" s="1"/>
  <c r="D12" i="1" s="1"/>
  <c r="D14" i="1" s="1"/>
  <c r="C9" i="1"/>
  <c r="Z8" i="1"/>
  <c r="Z7" i="1"/>
  <c r="Q7" i="1"/>
  <c r="O7" i="1"/>
  <c r="S7" i="1" s="1"/>
  <c r="T7" i="1" s="1"/>
  <c r="K7" i="1"/>
  <c r="J7" i="1"/>
  <c r="I7" i="1"/>
  <c r="H7" i="1"/>
  <c r="G7" i="1"/>
  <c r="Z6" i="1"/>
  <c r="R6" i="1"/>
  <c r="R7" i="1" s="1"/>
  <c r="Q6" i="1"/>
  <c r="P6" i="1"/>
  <c r="P7" i="1" s="1"/>
  <c r="O6" i="1"/>
  <c r="N6" i="1"/>
  <c r="N7" i="1" s="1"/>
  <c r="J6" i="1"/>
  <c r="K6" i="1" s="1"/>
  <c r="H6" i="1"/>
  <c r="I6" i="1" s="1"/>
  <c r="G6" i="1"/>
  <c r="Z5" i="1"/>
  <c r="X5" i="1"/>
  <c r="W5" i="1"/>
  <c r="W21" i="1" s="1"/>
  <c r="W22" i="1" s="1"/>
  <c r="J5" i="1"/>
  <c r="K5" i="1" s="1"/>
  <c r="H5" i="1"/>
  <c r="I5" i="1" s="1"/>
  <c r="G5" i="1"/>
  <c r="Z4" i="1"/>
  <c r="J4" i="1"/>
  <c r="K4" i="1" s="1"/>
  <c r="H4" i="1"/>
  <c r="I4" i="1" s="1"/>
  <c r="G4" i="1"/>
  <c r="Z3" i="1"/>
  <c r="J3" i="1"/>
  <c r="K3" i="1" s="1"/>
  <c r="K8" i="1" s="1"/>
  <c r="L8" i="1" s="1"/>
  <c r="H3" i="1"/>
  <c r="I3" i="1" s="1"/>
  <c r="I8" i="1" s="1"/>
  <c r="G3" i="1"/>
  <c r="Z2" i="1"/>
  <c r="Z1" i="1"/>
  <c r="Z21" i="1" s="1"/>
  <c r="G12" i="1" l="1"/>
  <c r="C14" i="1"/>
  <c r="I16" i="1"/>
  <c r="J17" i="1" s="1"/>
  <c r="G29" i="1"/>
  <c r="I29" i="1" s="1"/>
  <c r="Z24" i="1"/>
  <c r="I37" i="1"/>
  <c r="J37" i="1" s="1"/>
  <c r="I38" i="1"/>
  <c r="J38" i="1" s="1"/>
  <c r="I39" i="1"/>
  <c r="J39" i="1" s="1"/>
  <c r="I40" i="1"/>
  <c r="J40" i="1" s="1"/>
  <c r="I41" i="1"/>
  <c r="J41" i="1" s="1"/>
  <c r="C43" i="1"/>
  <c r="E43" i="1"/>
  <c r="J42" i="1" l="1"/>
  <c r="J44" i="1" s="1"/>
  <c r="M14" i="1"/>
</calcChain>
</file>

<file path=xl/sharedStrings.xml><?xml version="1.0" encoding="utf-8"?>
<sst xmlns="http://schemas.openxmlformats.org/spreadsheetml/2006/main" count="85" uniqueCount="36">
  <si>
    <t>SS by using row&amp; col means</t>
  </si>
  <si>
    <t>subj1</t>
  </si>
  <si>
    <t>subj2</t>
  </si>
  <si>
    <t>subj3</t>
  </si>
  <si>
    <t>subj4</t>
  </si>
  <si>
    <t>subj5</t>
  </si>
  <si>
    <t>subject</t>
  </si>
  <si>
    <t>tx1</t>
  </si>
  <si>
    <t>tx2</t>
  </si>
  <si>
    <t>tx3</t>
  </si>
  <si>
    <t>tx4</t>
  </si>
  <si>
    <t>sum</t>
  </si>
  <si>
    <t>mean</t>
  </si>
  <si>
    <t>SS</t>
  </si>
  <si>
    <t>variance</t>
  </si>
  <si>
    <t>ms</t>
  </si>
  <si>
    <t>SUM</t>
  </si>
  <si>
    <t>SUMSQ</t>
  </si>
  <si>
    <t>SSW</t>
  </si>
  <si>
    <t>df</t>
  </si>
  <si>
    <t>SSB=SSt-Ssw</t>
  </si>
  <si>
    <t>5 sub * n-1</t>
  </si>
  <si>
    <t>or dfw-dfm</t>
  </si>
  <si>
    <t>F ratio</t>
  </si>
  <si>
    <t>SSR = SSW-SSM</t>
  </si>
  <si>
    <t>treatment/error</t>
  </si>
  <si>
    <t>Using grand mean</t>
  </si>
  <si>
    <t>Score-grand_mean</t>
  </si>
  <si>
    <t>sq_dev</t>
  </si>
  <si>
    <t>'=ssm</t>
  </si>
  <si>
    <t>dfm</t>
  </si>
  <si>
    <t>using SS short cut</t>
  </si>
  <si>
    <t>sum_sq</t>
  </si>
  <si>
    <t>sum_sq div by # subjects</t>
  </si>
  <si>
    <t>sum_sq div by # tx</t>
  </si>
  <si>
    <t>SS Tx by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</si>
</sst>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sz val="10"/>
      <color rgb="FF000000"/>
      <name val="Lucida Console"/>
      <family val="3"/>
      <charset val="1"/>
    </font>
    <font>
      <sz val="11"/>
      <color rgb="FF0000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8FF"/>
        <bgColor rgb="FF00FFFF"/>
      </patternFill>
    </fill>
    <fill>
      <patternFill patternType="solid">
        <fgColor rgb="FFDC2300"/>
        <bgColor rgb="FF993300"/>
      </patternFill>
    </fill>
    <fill>
      <patternFill patternType="solid">
        <fgColor rgb="FFFF00FF"/>
        <bgColor rgb="FFFF00FF"/>
      </patternFill>
    </fill>
    <fill>
      <patternFill patternType="solid">
        <fgColor rgb="FF33CC66"/>
        <bgColor rgb="FF339966"/>
      </patternFill>
    </fill>
    <fill>
      <patternFill patternType="solid">
        <fgColor rgb="FF9999FF"/>
        <bgColor rgb="FFCC99FF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/>
    <xf numFmtId="0" fontId="0" fillId="2" borderId="0" xfId="0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2" fontId="0" fillId="4" borderId="0" xfId="0" applyNumberForma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5"/>
  <sheetViews>
    <sheetView tabSelected="1" zoomScaleNormal="100" workbookViewId="0">
      <selection activeCell="I3" sqref="I3"/>
    </sheetView>
  </sheetViews>
  <sheetFormatPr defaultRowHeight="15" x14ac:dyDescent="0.25"/>
  <cols>
    <col min="1" max="1" width="2.140625" style="1"/>
    <col min="2" max="2" width="9.140625" style="1"/>
    <col min="3" max="3" width="11.42578125" style="1"/>
    <col min="4" max="4" width="9.140625" style="1"/>
    <col min="5" max="5" width="5.5703125" style="1" bestFit="1" customWidth="1"/>
    <col min="6" max="6" width="11.7109375" style="1" bestFit="1" customWidth="1"/>
    <col min="7" max="10" width="9.140625" style="1"/>
    <col min="11" max="12" width="11.140625" style="1"/>
    <col min="13" max="14" width="5.7109375" style="1"/>
    <col min="15" max="15" width="8.140625" style="1"/>
    <col min="16" max="16" width="9.5703125" style="1"/>
    <col min="17" max="17" width="7" style="1"/>
    <col min="18" max="18" width="5.140625" style="1"/>
    <col min="19" max="19" width="6" style="1"/>
    <col min="20" max="20" width="6.42578125" style="1"/>
    <col min="21" max="1025" width="9.140625" style="1"/>
  </cols>
  <sheetData>
    <row r="1" spans="1:1024" x14ac:dyDescent="0.25">
      <c r="A1" s="2"/>
      <c r="B1" s="1" t="s">
        <v>0</v>
      </c>
      <c r="C1"/>
      <c r="D1"/>
      <c r="E1"/>
      <c r="F1"/>
      <c r="G1"/>
      <c r="H1"/>
      <c r="I1"/>
      <c r="J1"/>
      <c r="K1"/>
      <c r="L1"/>
      <c r="M1"/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/>
      <c r="T1"/>
      <c r="U1"/>
      <c r="V1"/>
      <c r="W1"/>
      <c r="X1"/>
      <c r="Y1" s="1">
        <v>2</v>
      </c>
      <c r="Z1" s="3">
        <f t="shared" ref="Z1:Z20" si="0">Y1^2</f>
        <v>4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13</v>
      </c>
      <c r="L2" t="s">
        <v>15</v>
      </c>
      <c r="M2"/>
      <c r="N2" s="1">
        <v>2</v>
      </c>
      <c r="O2" s="1">
        <v>3</v>
      </c>
      <c r="P2" s="1">
        <v>4</v>
      </c>
      <c r="Q2" s="1">
        <v>4</v>
      </c>
      <c r="R2" s="1">
        <v>5</v>
      </c>
      <c r="S2"/>
      <c r="T2"/>
      <c r="U2"/>
      <c r="V2"/>
      <c r="W2"/>
      <c r="X2"/>
      <c r="Y2" s="1">
        <v>3</v>
      </c>
      <c r="Z2" s="3">
        <f t="shared" si="0"/>
        <v>9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2">
        <v>1</v>
      </c>
      <c r="B3" s="1" t="s">
        <v>1</v>
      </c>
      <c r="C3" s="1">
        <v>2</v>
      </c>
      <c r="D3" s="1">
        <v>4</v>
      </c>
      <c r="E3" s="1">
        <v>5</v>
      </c>
      <c r="F3" s="1">
        <v>9</v>
      </c>
      <c r="G3" s="1">
        <f>SUM(C3:F3)</f>
        <v>20</v>
      </c>
      <c r="H3" s="1">
        <f>AVERAGE(C3:F3)</f>
        <v>5</v>
      </c>
      <c r="I3" s="1">
        <f>(C3-H3)^2+(D3-H3)^2+(E3-H3)^2+(F3-H3)^2</f>
        <v>26</v>
      </c>
      <c r="J3" s="1">
        <f>VAR(C3:F3)</f>
        <v>8.6666666666666661</v>
      </c>
      <c r="K3" s="4">
        <f>J3*3</f>
        <v>26</v>
      </c>
      <c r="L3"/>
      <c r="M3"/>
      <c r="N3" s="1">
        <v>4</v>
      </c>
      <c r="O3" s="1">
        <v>6</v>
      </c>
      <c r="P3" s="1">
        <v>5</v>
      </c>
      <c r="Q3" s="1">
        <v>6</v>
      </c>
      <c r="R3" s="1">
        <v>5</v>
      </c>
      <c r="S3"/>
      <c r="T3"/>
      <c r="U3"/>
      <c r="V3"/>
      <c r="W3"/>
      <c r="X3"/>
      <c r="Y3" s="1">
        <v>4</v>
      </c>
      <c r="Z3" s="3">
        <f t="shared" si="0"/>
        <v>16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2">
        <v>2</v>
      </c>
      <c r="B4" s="1" t="s">
        <v>2</v>
      </c>
      <c r="C4" s="1">
        <v>3</v>
      </c>
      <c r="D4" s="1">
        <v>6</v>
      </c>
      <c r="E4" s="1">
        <v>7</v>
      </c>
      <c r="F4" s="1">
        <v>10</v>
      </c>
      <c r="G4" s="1">
        <f>SUM(C4:F4)</f>
        <v>26</v>
      </c>
      <c r="H4" s="1">
        <f>AVERAGE(C4:F4)</f>
        <v>6.5</v>
      </c>
      <c r="I4" s="1">
        <f>(C4-H4)^2+(D4-H4)^2+(E4-H4)^2+(F4-H4)^2</f>
        <v>25</v>
      </c>
      <c r="J4" s="1">
        <f>VAR(C4:F4)</f>
        <v>8.3333333333333339</v>
      </c>
      <c r="K4" s="4">
        <f>J4*3</f>
        <v>25</v>
      </c>
      <c r="L4"/>
      <c r="M4"/>
      <c r="N4" s="1">
        <v>5</v>
      </c>
      <c r="O4" s="1">
        <v>7</v>
      </c>
      <c r="P4" s="1">
        <v>6</v>
      </c>
      <c r="Q4" s="1">
        <v>7</v>
      </c>
      <c r="R4" s="1">
        <v>7</v>
      </c>
      <c r="S4"/>
      <c r="T4"/>
      <c r="U4"/>
      <c r="V4"/>
      <c r="W4"/>
      <c r="X4"/>
      <c r="Y4" s="1">
        <v>4</v>
      </c>
      <c r="Z4" s="3">
        <f t="shared" si="0"/>
        <v>16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2">
        <v>3</v>
      </c>
      <c r="B5" s="1" t="s">
        <v>3</v>
      </c>
      <c r="C5" s="1">
        <v>4</v>
      </c>
      <c r="D5" s="1">
        <v>5</v>
      </c>
      <c r="E5" s="1">
        <v>6</v>
      </c>
      <c r="F5" s="1">
        <v>8</v>
      </c>
      <c r="G5" s="1">
        <f>SUM(C5:F5)</f>
        <v>23</v>
      </c>
      <c r="H5" s="1">
        <f>AVERAGE(C5:F5)</f>
        <v>5.75</v>
      </c>
      <c r="I5" s="1">
        <f>(C5-H5)^2+(D5-H5)^2+(E5-H5)^2+(F5-H5)^2</f>
        <v>8.75</v>
      </c>
      <c r="J5" s="1">
        <f>VAR(C5:F5)</f>
        <v>2.9166666666666665</v>
      </c>
      <c r="K5" s="4">
        <f>J5*3</f>
        <v>8.75</v>
      </c>
      <c r="L5"/>
      <c r="M5"/>
      <c r="N5" s="1">
        <v>9</v>
      </c>
      <c r="O5" s="1">
        <v>10</v>
      </c>
      <c r="P5" s="1">
        <v>8</v>
      </c>
      <c r="Q5" s="1">
        <v>10</v>
      </c>
      <c r="R5" s="1">
        <v>9</v>
      </c>
      <c r="S5"/>
      <c r="T5"/>
      <c r="U5"/>
      <c r="V5"/>
      <c r="W5">
        <f>X5^2</f>
        <v>324</v>
      </c>
      <c r="X5">
        <f>SUM(Y1:Y5)</f>
        <v>18</v>
      </c>
      <c r="Y5" s="1">
        <v>5</v>
      </c>
      <c r="Z5" s="3">
        <f t="shared" si="0"/>
        <v>25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2">
        <v>4</v>
      </c>
      <c r="B6" s="1" t="s">
        <v>4</v>
      </c>
      <c r="C6" s="1">
        <v>4</v>
      </c>
      <c r="D6" s="1">
        <v>6</v>
      </c>
      <c r="E6" s="1">
        <v>7</v>
      </c>
      <c r="F6" s="1">
        <v>10</v>
      </c>
      <c r="G6" s="1">
        <f>SUM(C6:F6)</f>
        <v>27</v>
      </c>
      <c r="H6" s="1">
        <f>AVERAGE(C6:F6)</f>
        <v>6.75</v>
      </c>
      <c r="I6" s="1">
        <f>(C6-H6)^2+(D6-H6)^2+(E6-H6)^2+(F6-H6)^2</f>
        <v>18.75</v>
      </c>
      <c r="J6" s="1">
        <f>VAR(C6:F6)</f>
        <v>6.25</v>
      </c>
      <c r="K6" s="4">
        <f>J6*3</f>
        <v>18.75</v>
      </c>
      <c r="L6"/>
      <c r="M6" t="s">
        <v>16</v>
      </c>
      <c r="N6" s="3">
        <f>SUM(N2:N5)</f>
        <v>20</v>
      </c>
      <c r="O6" s="3">
        <f>SUM(O2:O5)</f>
        <v>26</v>
      </c>
      <c r="P6" s="3">
        <f>SUM(P2:P5)</f>
        <v>23</v>
      </c>
      <c r="Q6" s="3">
        <f>SUM(Q2:Q5)</f>
        <v>27</v>
      </c>
      <c r="R6" s="3">
        <f>SUM(R2:R5)</f>
        <v>26</v>
      </c>
      <c r="S6"/>
      <c r="T6"/>
      <c r="U6"/>
      <c r="V6"/>
      <c r="W6"/>
      <c r="X6"/>
      <c r="Y6" s="1">
        <v>4</v>
      </c>
      <c r="Z6" s="3">
        <f t="shared" si="0"/>
        <v>16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2">
        <v>5</v>
      </c>
      <c r="B7" s="1" t="s">
        <v>5</v>
      </c>
      <c r="C7" s="1">
        <v>5</v>
      </c>
      <c r="D7" s="1">
        <v>5</v>
      </c>
      <c r="E7" s="1">
        <v>7</v>
      </c>
      <c r="F7" s="1">
        <v>9</v>
      </c>
      <c r="G7" s="1">
        <f>SUM(C7:F7)</f>
        <v>26</v>
      </c>
      <c r="H7" s="1">
        <f>AVERAGE(C7:F7)</f>
        <v>6.5</v>
      </c>
      <c r="I7" s="1">
        <f>(C7-H7)^2+(D7-H7)^2+(E7-H7)^2+(F7-H7)^2</f>
        <v>11</v>
      </c>
      <c r="J7" s="1">
        <f>VAR(C7:F7)</f>
        <v>3.6666666666666665</v>
      </c>
      <c r="K7" s="4">
        <f>J7*3</f>
        <v>11</v>
      </c>
      <c r="L7"/>
      <c r="M7" t="s">
        <v>17</v>
      </c>
      <c r="N7" s="3">
        <f>N6^2</f>
        <v>400</v>
      </c>
      <c r="O7" s="3">
        <f>O6^2</f>
        <v>676</v>
      </c>
      <c r="P7" s="3">
        <f>P6^2</f>
        <v>529</v>
      </c>
      <c r="Q7" s="3">
        <f>Q6^2</f>
        <v>729</v>
      </c>
      <c r="R7" s="3">
        <f>R6^2</f>
        <v>676</v>
      </c>
      <c r="S7">
        <f>SUM(N7:R7)</f>
        <v>3010</v>
      </c>
      <c r="T7">
        <f>S7/4</f>
        <v>752.5</v>
      </c>
      <c r="U7"/>
      <c r="V7"/>
      <c r="W7"/>
      <c r="X7"/>
      <c r="Y7" s="1">
        <v>6</v>
      </c>
      <c r="Z7" s="3">
        <f t="shared" si="0"/>
        <v>36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/>
      <c r="B8"/>
      <c r="C8"/>
      <c r="D8"/>
      <c r="E8"/>
      <c r="F8"/>
      <c r="G8"/>
      <c r="H8"/>
      <c r="I8" s="5">
        <f>SUM(I3:I7)</f>
        <v>89.5</v>
      </c>
      <c r="J8" s="6" t="s">
        <v>18</v>
      </c>
      <c r="K8" s="7">
        <f>SUM(K3:K7)</f>
        <v>89.5</v>
      </c>
      <c r="L8" s="6">
        <f>K8/K9</f>
        <v>5.9666666666666668</v>
      </c>
      <c r="M8"/>
      <c r="N8" s="8" t="s">
        <v>19</v>
      </c>
      <c r="O8" s="9" t="s">
        <v>20</v>
      </c>
      <c r="P8" s="8"/>
      <c r="Q8"/>
      <c r="R8"/>
      <c r="S8"/>
      <c r="T8"/>
      <c r="U8"/>
      <c r="V8"/>
      <c r="W8"/>
      <c r="X8"/>
      <c r="Y8" s="1">
        <v>5</v>
      </c>
      <c r="Z8" s="3">
        <f t="shared" si="0"/>
        <v>25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/>
      <c r="B9" s="1" t="s">
        <v>11</v>
      </c>
      <c r="C9" s="1">
        <f>SUM(C3:C7)</f>
        <v>18</v>
      </c>
      <c r="D9" s="1">
        <f>SUM(D3:D7)</f>
        <v>26</v>
      </c>
      <c r="E9" s="1">
        <f>SUM(E3:E7)</f>
        <v>32</v>
      </c>
      <c r="F9" s="1">
        <f>SUM(F3:F7)</f>
        <v>46</v>
      </c>
      <c r="G9" s="10">
        <f>SUM(C3:F7)</f>
        <v>122</v>
      </c>
      <c r="H9" s="11"/>
      <c r="I9" s="12"/>
      <c r="J9" s="6" t="s">
        <v>19</v>
      </c>
      <c r="K9" s="6">
        <f>5*3</f>
        <v>15</v>
      </c>
      <c r="L9" s="6" t="s">
        <v>21</v>
      </c>
      <c r="M9"/>
      <c r="N9" s="8">
        <f>I12-K9</f>
        <v>4</v>
      </c>
      <c r="O9" s="8">
        <f>I11-I8</f>
        <v>8.2999999999999545</v>
      </c>
      <c r="P9" s="8"/>
      <c r="Q9"/>
      <c r="R9"/>
      <c r="S9"/>
      <c r="T9"/>
      <c r="U9"/>
      <c r="V9"/>
      <c r="W9"/>
      <c r="X9"/>
      <c r="Y9" s="1">
        <v>6</v>
      </c>
      <c r="Z9" s="3">
        <f t="shared" si="0"/>
        <v>36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/>
      <c r="F10" s="46" t="s">
        <v>35</v>
      </c>
      <c r="G10" s="47">
        <f>SUMSQ(C3:F7)-(SUMSQ(C9:F9)/5)-(SUMSQ(G3:G7)/4)+(G9^2)/20</f>
        <v>5.7000000000000455</v>
      </c>
      <c r="H10" s="14">
        <f>AVERAGE(C3:F7)</f>
        <v>6.1</v>
      </c>
      <c r="I10" s="15"/>
      <c r="J10" s="6"/>
      <c r="K10" s="16"/>
      <c r="L10" s="6" t="s">
        <v>22</v>
      </c>
      <c r="M10"/>
      <c r="N10" s="8"/>
      <c r="O10" s="17">
        <f>O9/N9</f>
        <v>2.0749999999999886</v>
      </c>
      <c r="P10"/>
      <c r="Q10"/>
      <c r="R10"/>
      <c r="S10"/>
      <c r="T10"/>
      <c r="U10"/>
      <c r="V10"/>
      <c r="W10">
        <f>X10^2</f>
        <v>676</v>
      </c>
      <c r="X10">
        <f>SUM(Y6:Y10)</f>
        <v>26</v>
      </c>
      <c r="Y10" s="1">
        <v>5</v>
      </c>
      <c r="Z10" s="3">
        <f t="shared" si="0"/>
        <v>25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/>
      <c r="B11" s="1" t="s">
        <v>12</v>
      </c>
      <c r="C11" s="1">
        <f>C9/5</f>
        <v>3.6</v>
      </c>
      <c r="D11" s="1">
        <f>D9/5</f>
        <v>5.2</v>
      </c>
      <c r="E11" s="1">
        <f>E9/5</f>
        <v>6.4</v>
      </c>
      <c r="F11" s="1">
        <f>F9/5</f>
        <v>9.1999999999999993</v>
      </c>
      <c r="H11" s="14">
        <f>VAR(C3:F7)</f>
        <v>5.1473684210526294</v>
      </c>
      <c r="I11" s="18">
        <f>H11*19</f>
        <v>97.799999999999955</v>
      </c>
      <c r="J11" s="19"/>
      <c r="K11" s="19"/>
      <c r="L11" s="19">
        <f>I11/I12</f>
        <v>5.1473684210526294</v>
      </c>
      <c r="M11"/>
      <c r="N11"/>
      <c r="O11"/>
      <c r="P11"/>
      <c r="Q11"/>
      <c r="R11"/>
      <c r="S11"/>
      <c r="T11"/>
      <c r="U11"/>
      <c r="V11"/>
      <c r="W11"/>
      <c r="X11"/>
      <c r="Y11" s="1">
        <v>5</v>
      </c>
      <c r="Z11" s="3">
        <f t="shared" si="0"/>
        <v>25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/>
      <c r="B12" s="1" t="s">
        <v>13</v>
      </c>
      <c r="C12" s="1">
        <f>(C3-C11)^2+(C4-C11)^2+(C5-C11)^2+(C6-C11)^2+(C7-C11)^2</f>
        <v>5.2000000000000011</v>
      </c>
      <c r="D12" s="1">
        <f>(D3-D11)^2+(D4-D11)^2+(D5-D11)^2+(D6-D11)^2+(D7-D11)^2</f>
        <v>2.8</v>
      </c>
      <c r="E12" s="1">
        <f>(E3-E11)^2+(E4-E11)^2+(E5-E11)^2+(E6-E11)^2+(E7-E11)^2</f>
        <v>3.1999999999999997</v>
      </c>
      <c r="F12" s="1">
        <f>(F3-F11)^2+(F4-F11)^2+(F5-F11)^2+(F6-F11)^2+(F7-F11)^2</f>
        <v>2.8</v>
      </c>
      <c r="G12" s="13">
        <f>SUM(C12:F12)</f>
        <v>14</v>
      </c>
      <c r="H12" s="14" t="s">
        <v>19</v>
      </c>
      <c r="I12" s="20">
        <v>19</v>
      </c>
      <c r="J12" s="19"/>
      <c r="K12" s="19"/>
      <c r="L12" s="19"/>
      <c r="M12"/>
      <c r="N12"/>
      <c r="O12"/>
      <c r="P12"/>
      <c r="Q12"/>
      <c r="R12"/>
      <c r="S12"/>
      <c r="T12"/>
      <c r="U12"/>
      <c r="V12"/>
      <c r="W12"/>
      <c r="X12"/>
      <c r="Y12" s="1">
        <v>7</v>
      </c>
      <c r="Z12" s="3">
        <f t="shared" si="0"/>
        <v>49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/>
      <c r="B13" s="1" t="s">
        <v>19</v>
      </c>
      <c r="C13" s="1">
        <v>4</v>
      </c>
      <c r="D13" s="1">
        <v>4</v>
      </c>
      <c r="E13" s="1">
        <v>4</v>
      </c>
      <c r="F13" s="1">
        <v>4</v>
      </c>
      <c r="G13" s="13"/>
      <c r="H13" s="14"/>
      <c r="I13" s="14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">
        <v>6</v>
      </c>
      <c r="Z13" s="3">
        <f t="shared" si="0"/>
        <v>36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/>
      <c r="B14" s="1" t="s">
        <v>15</v>
      </c>
      <c r="C14" s="4">
        <f>C12/C13</f>
        <v>1.3000000000000003</v>
      </c>
      <c r="D14" s="4">
        <f>D12/D13</f>
        <v>0.7</v>
      </c>
      <c r="E14" s="4">
        <f>E12/E13</f>
        <v>0.79999999999999993</v>
      </c>
      <c r="F14" s="4">
        <f>F12/F13</f>
        <v>0.7</v>
      </c>
      <c r="G14"/>
      <c r="H14"/>
      <c r="I14"/>
      <c r="J14"/>
      <c r="K14"/>
      <c r="L14" s="21" t="s">
        <v>23</v>
      </c>
      <c r="M14" s="21">
        <f>I29/J17</f>
        <v>58.807017543859459</v>
      </c>
      <c r="N14"/>
      <c r="O14"/>
      <c r="P14"/>
      <c r="Q14"/>
      <c r="R14"/>
      <c r="S14"/>
      <c r="T14"/>
      <c r="U14"/>
      <c r="V14"/>
      <c r="W14"/>
      <c r="X14"/>
      <c r="Y14" s="1">
        <v>7</v>
      </c>
      <c r="Z14" s="3">
        <f t="shared" si="0"/>
        <v>49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/>
      <c r="B15"/>
      <c r="C15"/>
      <c r="D15"/>
      <c r="E15"/>
      <c r="F15"/>
      <c r="G15"/>
      <c r="H15" s="22"/>
      <c r="I15" s="23" t="s">
        <v>24</v>
      </c>
      <c r="J15" s="22"/>
      <c r="K15"/>
      <c r="L15" s="24" t="s">
        <v>25</v>
      </c>
      <c r="M15" s="21"/>
      <c r="N15"/>
      <c r="O15"/>
      <c r="P15"/>
      <c r="Q15"/>
      <c r="R15"/>
      <c r="S15"/>
      <c r="T15"/>
      <c r="U15"/>
      <c r="V15"/>
      <c r="W15">
        <f>X15^2</f>
        <v>1024</v>
      </c>
      <c r="X15">
        <f>SUM(Y11:Y15)</f>
        <v>32</v>
      </c>
      <c r="Y15" s="1">
        <v>7</v>
      </c>
      <c r="Z15" s="3">
        <f t="shared" si="0"/>
        <v>49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/>
      <c r="B16"/>
      <c r="C16"/>
      <c r="D16"/>
      <c r="E16"/>
      <c r="F16"/>
      <c r="G16"/>
      <c r="H16" s="22"/>
      <c r="I16" s="25">
        <f>I8-G29</f>
        <v>5.7000000000000171</v>
      </c>
      <c r="J16" s="22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">
        <v>9</v>
      </c>
      <c r="Z16" s="3">
        <f t="shared" si="0"/>
        <v>81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/>
      <c r="B17" s="1" t="s">
        <v>26</v>
      </c>
      <c r="C17"/>
      <c r="D17"/>
      <c r="E17"/>
      <c r="F17"/>
      <c r="G17"/>
      <c r="H17" s="22" t="s">
        <v>19</v>
      </c>
      <c r="I17" s="22">
        <v>12</v>
      </c>
      <c r="J17" s="22">
        <f>I16/I17</f>
        <v>0.47500000000000142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">
        <v>10</v>
      </c>
      <c r="Z17" s="3">
        <f t="shared" si="0"/>
        <v>100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/>
      <c r="B18"/>
      <c r="C18"/>
      <c r="D18"/>
      <c r="E18"/>
      <c r="F18"/>
      <c r="G18"/>
      <c r="H18"/>
      <c r="I18"/>
      <c r="J18"/>
      <c r="K18"/>
      <c r="L18" s="1" t="s">
        <v>27</v>
      </c>
      <c r="M18"/>
      <c r="N18"/>
      <c r="O18"/>
      <c r="P18"/>
      <c r="Q18" s="1" t="s">
        <v>28</v>
      </c>
      <c r="R18"/>
      <c r="S18"/>
      <c r="T18"/>
      <c r="U18"/>
      <c r="V18"/>
      <c r="W18"/>
      <c r="X18"/>
      <c r="Y18" s="1">
        <v>8</v>
      </c>
      <c r="Z18" s="3">
        <f t="shared" si="0"/>
        <v>64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/>
      <c r="B19"/>
      <c r="C19"/>
      <c r="D19"/>
      <c r="E19"/>
      <c r="F19"/>
      <c r="G19"/>
      <c r="H19"/>
      <c r="I19"/>
      <c r="J19"/>
      <c r="K19"/>
      <c r="L19" s="1" t="s">
        <v>7</v>
      </c>
      <c r="M19" s="1" t="s">
        <v>8</v>
      </c>
      <c r="N19" s="1" t="s">
        <v>9</v>
      </c>
      <c r="O19" s="1" t="s">
        <v>10</v>
      </c>
      <c r="P19"/>
      <c r="Q19"/>
      <c r="R19"/>
      <c r="S19"/>
      <c r="T19"/>
      <c r="U19"/>
      <c r="V19"/>
      <c r="W19"/>
      <c r="X19"/>
      <c r="Y19" s="1">
        <v>10</v>
      </c>
      <c r="Z19" s="3">
        <f t="shared" si="0"/>
        <v>100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2"/>
      <c r="B20" s="1" t="s">
        <v>6</v>
      </c>
      <c r="C20" s="1" t="s">
        <v>7</v>
      </c>
      <c r="D20" s="1" t="s">
        <v>8</v>
      </c>
      <c r="E20" s="1" t="s">
        <v>9</v>
      </c>
      <c r="F20" s="1" t="s">
        <v>10</v>
      </c>
      <c r="G20" s="1" t="s">
        <v>11</v>
      </c>
      <c r="H20" s="1" t="s">
        <v>12</v>
      </c>
      <c r="I20" s="1" t="s">
        <v>13</v>
      </c>
      <c r="J20"/>
      <c r="K20"/>
      <c r="L20"/>
      <c r="M20"/>
      <c r="N20"/>
      <c r="O20"/>
      <c r="P20"/>
      <c r="Q20"/>
      <c r="R20"/>
      <c r="S20"/>
      <c r="T20"/>
      <c r="U20"/>
      <c r="V20"/>
      <c r="W20">
        <f>X20^2</f>
        <v>2116</v>
      </c>
      <c r="X20">
        <f>SUM(Y16:Y20)</f>
        <v>46</v>
      </c>
      <c r="Y20" s="1">
        <v>9</v>
      </c>
      <c r="Z20" s="3">
        <f t="shared" si="0"/>
        <v>81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2">
        <v>1</v>
      </c>
      <c r="B21" s="1" t="s">
        <v>1</v>
      </c>
      <c r="C21" s="1">
        <v>2</v>
      </c>
      <c r="D21" s="1">
        <v>4</v>
      </c>
      <c r="E21" s="1">
        <v>5</v>
      </c>
      <c r="F21" s="1">
        <v>9</v>
      </c>
      <c r="G21" s="1">
        <f>SUM(C21:F21)</f>
        <v>20</v>
      </c>
      <c r="H21" s="1">
        <f>AVERAGE(C21:F21)</f>
        <v>5</v>
      </c>
      <c r="I21" s="1">
        <f>(H21-$H$28)^2</f>
        <v>1.2099999999999993</v>
      </c>
      <c r="J21"/>
      <c r="K21"/>
      <c r="L21" s="4">
        <f t="shared" ref="L21:O25" si="1">C21-$H$28</f>
        <v>-4.0999999999999996</v>
      </c>
      <c r="M21" s="4">
        <f t="shared" si="1"/>
        <v>-2.0999999999999996</v>
      </c>
      <c r="N21" s="4">
        <f t="shared" si="1"/>
        <v>-1.0999999999999996</v>
      </c>
      <c r="O21" s="4">
        <f t="shared" si="1"/>
        <v>2.9000000000000004</v>
      </c>
      <c r="P21"/>
      <c r="Q21" s="1">
        <f t="shared" ref="Q21:T25" si="2">L21^2</f>
        <v>16.809999999999999</v>
      </c>
      <c r="R21" s="1">
        <f t="shared" si="2"/>
        <v>4.4099999999999984</v>
      </c>
      <c r="S21" s="1">
        <f t="shared" si="2"/>
        <v>1.2099999999999993</v>
      </c>
      <c r="T21" s="1">
        <f t="shared" si="2"/>
        <v>8.4100000000000019</v>
      </c>
      <c r="U21"/>
      <c r="V21"/>
      <c r="W21">
        <f>SUM(W5,W10,W15,W20)</f>
        <v>4140</v>
      </c>
      <c r="X21"/>
      <c r="Y21"/>
      <c r="Z21" s="3">
        <f>SUM(Z1:Z20)</f>
        <v>842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2">
        <v>2</v>
      </c>
      <c r="B22" s="1" t="s">
        <v>2</v>
      </c>
      <c r="C22" s="1">
        <v>3</v>
      </c>
      <c r="D22" s="1">
        <v>6</v>
      </c>
      <c r="E22" s="1">
        <v>7</v>
      </c>
      <c r="F22" s="1">
        <v>10</v>
      </c>
      <c r="G22" s="1">
        <f>SUM(C22:F22)</f>
        <v>26</v>
      </c>
      <c r="H22" s="1">
        <f>AVERAGE(C22:F22)</f>
        <v>6.5</v>
      </c>
      <c r="I22" s="1">
        <f>(H22-$H$28)^2</f>
        <v>0.16000000000000028</v>
      </c>
      <c r="J22"/>
      <c r="K22"/>
      <c r="L22" s="4">
        <f t="shared" si="1"/>
        <v>-3.0999999999999996</v>
      </c>
      <c r="M22" s="4">
        <f t="shared" si="1"/>
        <v>-9.9999999999999645E-2</v>
      </c>
      <c r="N22" s="4">
        <f t="shared" si="1"/>
        <v>0.90000000000000036</v>
      </c>
      <c r="O22" s="4">
        <f t="shared" si="1"/>
        <v>3.9000000000000004</v>
      </c>
      <c r="P22"/>
      <c r="Q22" s="1">
        <f t="shared" si="2"/>
        <v>9.6099999999999977</v>
      </c>
      <c r="R22" s="1">
        <f t="shared" si="2"/>
        <v>9.9999999999999291E-3</v>
      </c>
      <c r="S22" s="1">
        <f t="shared" si="2"/>
        <v>0.81000000000000061</v>
      </c>
      <c r="T22" s="1">
        <f t="shared" si="2"/>
        <v>15.210000000000003</v>
      </c>
      <c r="U22"/>
      <c r="V22"/>
      <c r="W22">
        <f>W21/5</f>
        <v>828</v>
      </c>
      <c r="X22"/>
      <c r="Y22"/>
      <c r="Z22" s="3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2">
        <v>3</v>
      </c>
      <c r="B23" s="1" t="s">
        <v>3</v>
      </c>
      <c r="C23" s="1">
        <v>4</v>
      </c>
      <c r="D23" s="1">
        <v>5</v>
      </c>
      <c r="E23" s="1">
        <v>6</v>
      </c>
      <c r="F23" s="1">
        <v>8</v>
      </c>
      <c r="G23" s="1">
        <f>SUM(C23:F23)</f>
        <v>23</v>
      </c>
      <c r="H23" s="1">
        <f>AVERAGE(C23:F23)</f>
        <v>5.75</v>
      </c>
      <c r="I23" s="1">
        <f>(H23-$H$28)^2</f>
        <v>0.12249999999999975</v>
      </c>
      <c r="J23"/>
      <c r="K23"/>
      <c r="L23" s="4">
        <f t="shared" si="1"/>
        <v>-2.0999999999999996</v>
      </c>
      <c r="M23" s="4">
        <f t="shared" si="1"/>
        <v>-1.0999999999999996</v>
      </c>
      <c r="N23" s="4">
        <f t="shared" si="1"/>
        <v>-9.9999999999999645E-2</v>
      </c>
      <c r="O23" s="4">
        <f t="shared" si="1"/>
        <v>1.9000000000000004</v>
      </c>
      <c r="P23"/>
      <c r="Q23" s="1">
        <f t="shared" si="2"/>
        <v>4.4099999999999984</v>
      </c>
      <c r="R23" s="1">
        <f t="shared" si="2"/>
        <v>1.2099999999999993</v>
      </c>
      <c r="S23" s="1">
        <f t="shared" si="2"/>
        <v>9.9999999999999291E-3</v>
      </c>
      <c r="T23" s="1">
        <f t="shared" si="2"/>
        <v>3.6100000000000012</v>
      </c>
      <c r="U23"/>
      <c r="V23"/>
      <c r="W23"/>
      <c r="X23"/>
      <c r="Y23"/>
      <c r="Z23" s="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">
        <v>4</v>
      </c>
      <c r="B24" s="1" t="s">
        <v>4</v>
      </c>
      <c r="C24" s="1">
        <v>4</v>
      </c>
      <c r="D24" s="1">
        <v>6</v>
      </c>
      <c r="E24" s="1">
        <v>7</v>
      </c>
      <c r="F24" s="1">
        <v>10</v>
      </c>
      <c r="G24" s="1">
        <f>SUM(C24:F24)</f>
        <v>27</v>
      </c>
      <c r="H24" s="1">
        <f>AVERAGE(C24:F24)</f>
        <v>6.75</v>
      </c>
      <c r="I24" s="1">
        <f>(H24-$H$28)^2</f>
        <v>0.42250000000000049</v>
      </c>
      <c r="J24"/>
      <c r="K24"/>
      <c r="L24" s="4">
        <f t="shared" si="1"/>
        <v>-2.0999999999999996</v>
      </c>
      <c r="M24" s="4">
        <f t="shared" si="1"/>
        <v>-9.9999999999999645E-2</v>
      </c>
      <c r="N24" s="4">
        <f t="shared" si="1"/>
        <v>0.90000000000000036</v>
      </c>
      <c r="O24" s="4">
        <f t="shared" si="1"/>
        <v>3.9000000000000004</v>
      </c>
      <c r="P24"/>
      <c r="Q24" s="1">
        <f t="shared" si="2"/>
        <v>4.4099999999999984</v>
      </c>
      <c r="R24" s="1">
        <f t="shared" si="2"/>
        <v>9.9999999999999291E-3</v>
      </c>
      <c r="S24" s="1">
        <f t="shared" si="2"/>
        <v>0.81000000000000061</v>
      </c>
      <c r="T24" s="1">
        <f t="shared" si="2"/>
        <v>15.210000000000003</v>
      </c>
      <c r="U24"/>
      <c r="V24"/>
      <c r="W24"/>
      <c r="X24"/>
      <c r="Y24"/>
      <c r="Z24" s="3">
        <f>(Z21-W22-T7)+(122^2)/20</f>
        <v>5.7000000000000455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">
        <v>5</v>
      </c>
      <c r="B25" s="1" t="s">
        <v>5</v>
      </c>
      <c r="C25" s="1">
        <v>5</v>
      </c>
      <c r="D25" s="1">
        <v>5</v>
      </c>
      <c r="E25" s="1">
        <v>7</v>
      </c>
      <c r="F25" s="1">
        <v>9</v>
      </c>
      <c r="G25" s="1">
        <f>SUM(C25:F25)</f>
        <v>26</v>
      </c>
      <c r="H25" s="1">
        <f>AVERAGE(C25:F25)</f>
        <v>6.5</v>
      </c>
      <c r="I25" s="1">
        <f>(H25-$H$28)^2</f>
        <v>0.16000000000000028</v>
      </c>
      <c r="J25"/>
      <c r="K25"/>
      <c r="L25" s="4">
        <f t="shared" si="1"/>
        <v>-1.0999999999999996</v>
      </c>
      <c r="M25" s="4">
        <f t="shared" si="1"/>
        <v>-1.0999999999999996</v>
      </c>
      <c r="N25" s="4">
        <f t="shared" si="1"/>
        <v>0.90000000000000036</v>
      </c>
      <c r="O25" s="4">
        <f t="shared" si="1"/>
        <v>2.9000000000000004</v>
      </c>
      <c r="P25"/>
      <c r="Q25" s="1">
        <f t="shared" si="2"/>
        <v>1.2099999999999993</v>
      </c>
      <c r="R25" s="1">
        <f t="shared" si="2"/>
        <v>1.2099999999999993</v>
      </c>
      <c r="S25" s="1">
        <f t="shared" si="2"/>
        <v>0.81000000000000061</v>
      </c>
      <c r="T25" s="1">
        <f t="shared" si="2"/>
        <v>8.4100000000000019</v>
      </c>
      <c r="U25"/>
      <c r="V25"/>
      <c r="W25"/>
      <c r="X25"/>
      <c r="Y25"/>
      <c r="Z25" s="3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"/>
      <c r="B26"/>
      <c r="C26" s="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 s="1">
        <f>SUM(Q21:T25)</f>
        <v>97.8</v>
      </c>
      <c r="V26"/>
      <c r="W26"/>
      <c r="X26"/>
      <c r="Y26"/>
      <c r="Z26" s="3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/>
      <c r="B27" s="1" t="s">
        <v>11</v>
      </c>
      <c r="C27" s="1">
        <f>SUM(C21:C26)</f>
        <v>18</v>
      </c>
      <c r="D27" s="1">
        <f>SUM(D21:D26)</f>
        <v>26</v>
      </c>
      <c r="E27" s="1">
        <f>SUM(E21:E26)</f>
        <v>32</v>
      </c>
      <c r="F27" s="1">
        <f>SUM(F21:F26)</f>
        <v>46</v>
      </c>
      <c r="G27" s="10">
        <f>SUM(C20:F25)</f>
        <v>122</v>
      </c>
      <c r="H27" s="11"/>
      <c r="I27" s="27">
        <f>SUM(I21:I25)</f>
        <v>2.0750000000000002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 s="3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/>
      <c r="B28" s="1" t="s">
        <v>12</v>
      </c>
      <c r="C28" s="1">
        <f>C27/5</f>
        <v>3.6</v>
      </c>
      <c r="D28" s="1">
        <f>D27/5</f>
        <v>5.2</v>
      </c>
      <c r="E28" s="1">
        <f>E27/5</f>
        <v>6.4</v>
      </c>
      <c r="F28" s="1">
        <f>F27/5</f>
        <v>9.1999999999999993</v>
      </c>
      <c r="G28" s="13"/>
      <c r="H28" s="14">
        <f>AVERAGE(C20:F25)</f>
        <v>6.1</v>
      </c>
      <c r="I28"/>
      <c r="J28" s="1">
        <v>97.55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s="3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/>
      <c r="B29" s="1" t="s">
        <v>13</v>
      </c>
      <c r="C29" s="1">
        <f>5*(C28-$H$28)^2</f>
        <v>31.249999999999993</v>
      </c>
      <c r="D29" s="1">
        <f>5*(D28-$H$28)^2</f>
        <v>4.0499999999999954</v>
      </c>
      <c r="E29" s="1">
        <f>5*(E28-$H$28)^2</f>
        <v>0.45000000000000212</v>
      </c>
      <c r="F29" s="1">
        <f>5*(F28-$H$28)^2</f>
        <v>48.04999999999999</v>
      </c>
      <c r="G29" s="28">
        <f>SUM(C29:F29)</f>
        <v>83.799999999999983</v>
      </c>
      <c r="H29" s="28" t="s">
        <v>29</v>
      </c>
      <c r="I29" s="28">
        <f>G29/G30</f>
        <v>27.933333333333326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 s="3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/>
      <c r="B30"/>
      <c r="C30"/>
      <c r="D30"/>
      <c r="E30"/>
      <c r="F30"/>
      <c r="G30" s="28">
        <v>3</v>
      </c>
      <c r="H30" s="28" t="s">
        <v>30</v>
      </c>
      <c r="I30" s="28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3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3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3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/>
      <c r="B34" s="29" t="s">
        <v>31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3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3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31" customFormat="1" ht="45" x14ac:dyDescent="0.25">
      <c r="A36" s="30"/>
      <c r="B36" s="31" t="s">
        <v>6</v>
      </c>
      <c r="C36" s="31" t="s">
        <v>7</v>
      </c>
      <c r="D36" s="31" t="s">
        <v>8</v>
      </c>
      <c r="E36" s="31" t="s">
        <v>9</v>
      </c>
      <c r="F36" s="31" t="s">
        <v>10</v>
      </c>
      <c r="G36" s="31" t="s">
        <v>11</v>
      </c>
      <c r="H36" t="s">
        <v>12</v>
      </c>
      <c r="I36" s="31" t="s">
        <v>32</v>
      </c>
      <c r="J36" s="31" t="s">
        <v>33</v>
      </c>
    </row>
    <row r="37" spans="1:1024" x14ac:dyDescent="0.25">
      <c r="A37" s="2">
        <v>1</v>
      </c>
      <c r="B37" s="1" t="s">
        <v>1</v>
      </c>
      <c r="C37" s="1">
        <v>2</v>
      </c>
      <c r="D37" s="1">
        <v>4</v>
      </c>
      <c r="E37" s="1">
        <v>5</v>
      </c>
      <c r="F37" s="1">
        <v>9</v>
      </c>
      <c r="G37" s="1">
        <f>SUM(C37:F37)</f>
        <v>20</v>
      </c>
      <c r="H37" s="32">
        <f t="shared" ref="H37:H42" si="3">G37/4</f>
        <v>5</v>
      </c>
      <c r="I37" s="1">
        <f>G37^2</f>
        <v>400</v>
      </c>
      <c r="J37" s="1">
        <f>I37/4</f>
        <v>100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3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2">
        <v>2</v>
      </c>
      <c r="B38" s="1" t="s">
        <v>2</v>
      </c>
      <c r="C38" s="1">
        <v>3</v>
      </c>
      <c r="D38" s="1">
        <v>6</v>
      </c>
      <c r="E38" s="1">
        <v>7</v>
      </c>
      <c r="F38" s="1">
        <v>10</v>
      </c>
      <c r="G38" s="1">
        <f>SUM(C38:F38)</f>
        <v>26</v>
      </c>
      <c r="H38" s="32">
        <f t="shared" si="3"/>
        <v>6.5</v>
      </c>
      <c r="I38" s="1">
        <f>G38^2</f>
        <v>676</v>
      </c>
      <c r="J38" s="1">
        <f>I38/4</f>
        <v>169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3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">
        <v>3</v>
      </c>
      <c r="B39" s="1" t="s">
        <v>3</v>
      </c>
      <c r="C39" s="1">
        <v>4</v>
      </c>
      <c r="D39" s="1">
        <v>5</v>
      </c>
      <c r="E39" s="1">
        <v>6</v>
      </c>
      <c r="F39" s="1">
        <v>8</v>
      </c>
      <c r="G39" s="1">
        <f>SUM(C39:F39)</f>
        <v>23</v>
      </c>
      <c r="H39" s="32">
        <f t="shared" si="3"/>
        <v>5.75</v>
      </c>
      <c r="I39" s="1">
        <f>G39^2</f>
        <v>529</v>
      </c>
      <c r="J39" s="1">
        <f>I39/4</f>
        <v>132.25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3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">
        <v>4</v>
      </c>
      <c r="B40" s="1" t="s">
        <v>4</v>
      </c>
      <c r="C40" s="1">
        <v>4</v>
      </c>
      <c r="D40" s="1">
        <v>6</v>
      </c>
      <c r="E40" s="1">
        <v>7</v>
      </c>
      <c r="F40" s="1">
        <v>10</v>
      </c>
      <c r="G40" s="1">
        <f>SUM(C40:F40)</f>
        <v>27</v>
      </c>
      <c r="H40" s="32">
        <f t="shared" si="3"/>
        <v>6.75</v>
      </c>
      <c r="I40" s="1">
        <f>G40^2</f>
        <v>729</v>
      </c>
      <c r="J40" s="1">
        <f>I40/4</f>
        <v>182.25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3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">
        <v>5</v>
      </c>
      <c r="B41" s="1" t="s">
        <v>5</v>
      </c>
      <c r="C41" s="1">
        <v>5</v>
      </c>
      <c r="D41" s="1">
        <v>5</v>
      </c>
      <c r="E41" s="1">
        <v>7</v>
      </c>
      <c r="F41" s="1">
        <v>9</v>
      </c>
      <c r="G41" s="1">
        <f>SUM(C41:F41)</f>
        <v>26</v>
      </c>
      <c r="H41" s="32">
        <f t="shared" si="3"/>
        <v>6.5</v>
      </c>
      <c r="I41" s="1">
        <f>G41^2</f>
        <v>676</v>
      </c>
      <c r="J41" s="1">
        <f>I41/4</f>
        <v>169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3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/>
      <c r="B42" s="1" t="s">
        <v>11</v>
      </c>
      <c r="C42" s="1">
        <f>SUM(C37:C41)</f>
        <v>18</v>
      </c>
      <c r="D42" s="1">
        <f>SUM(D37:D41)</f>
        <v>26</v>
      </c>
      <c r="E42" s="1">
        <f>SUM(E37:E41)</f>
        <v>32</v>
      </c>
      <c r="F42" s="1">
        <f>SUM(F37:F41)</f>
        <v>46</v>
      </c>
      <c r="G42" s="33">
        <f>SUM(C37:F41)</f>
        <v>122</v>
      </c>
      <c r="H42" s="34">
        <f t="shared" si="3"/>
        <v>30.5</v>
      </c>
      <c r="I42" s="35"/>
      <c r="J42" s="36">
        <f>SUM(J37:J41)</f>
        <v>752.5</v>
      </c>
      <c r="K42" s="36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 s="3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/>
      <c r="B43" s="1" t="s">
        <v>12</v>
      </c>
      <c r="C43" s="1">
        <f>C42/5</f>
        <v>3.6</v>
      </c>
      <c r="D43" s="1">
        <f>D42/5</f>
        <v>5.2</v>
      </c>
      <c r="E43" s="1">
        <f>E42/5</f>
        <v>6.4</v>
      </c>
      <c r="F43" s="1">
        <f>F42/5</f>
        <v>9.1999999999999993</v>
      </c>
      <c r="G43" s="37"/>
      <c r="H43"/>
      <c r="I43"/>
      <c r="J43" s="38"/>
      <c r="K43" s="38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 s="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/>
      <c r="B44" s="1" t="s">
        <v>32</v>
      </c>
      <c r="C44" s="1">
        <f>C42^2</f>
        <v>324</v>
      </c>
      <c r="D44" s="1">
        <f>D42^2</f>
        <v>676</v>
      </c>
      <c r="E44" s="1">
        <f>E42^2</f>
        <v>1024</v>
      </c>
      <c r="F44" s="1">
        <f>F42^2</f>
        <v>2116</v>
      </c>
      <c r="G44" s="37"/>
      <c r="H44"/>
      <c r="I44"/>
      <c r="J44" s="39">
        <f>J42-(G42^2)/20</f>
        <v>8.2999999999999545</v>
      </c>
      <c r="K44" s="39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 s="3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31" customFormat="1" ht="45" x14ac:dyDescent="0.25">
      <c r="B45" s="40" t="s">
        <v>34</v>
      </c>
      <c r="C45" s="41">
        <f>C44/5</f>
        <v>64.8</v>
      </c>
      <c r="D45" s="41">
        <f>D44/5</f>
        <v>135.19999999999999</v>
      </c>
      <c r="E45" s="41">
        <f>E44/5</f>
        <v>204.8</v>
      </c>
      <c r="F45" s="41">
        <f>F44/5</f>
        <v>423.2</v>
      </c>
      <c r="G45" s="42">
        <f>SUM(C45:F45)</f>
        <v>828</v>
      </c>
      <c r="H45" s="43"/>
      <c r="I45" s="44">
        <f>(G45)-(G42^2)/20</f>
        <v>83.799999999999955</v>
      </c>
      <c r="J45" s="45"/>
      <c r="K45" s="4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IT Services</cp:lastModifiedBy>
  <cp:revision>0</cp:revision>
  <dcterms:created xsi:type="dcterms:W3CDTF">2015-11-25T18:09:25Z</dcterms:created>
  <dcterms:modified xsi:type="dcterms:W3CDTF">2015-12-02T18:38:36Z</dcterms:modified>
  <dc:language>en-US</dc:language>
</cp:coreProperties>
</file>