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<sst xmlns="http://schemas.openxmlformats.org/spreadsheetml/2006/main" count="51" uniqueCount="51">
  <si>
    <t>Product ID / SKU</t>
  </si>
  <si>
    <t>Product Title</t>
  </si>
  <si>
    <t>Product Description</t>
  </si>
  <si>
    <t>GPT Response (Raw Text)</t>
  </si>
  <si>
    <t>Age (from GPT)</t>
  </si>
  <si>
    <t>Skills (from GPT)</t>
  </si>
  <si>
    <t>Play Type (from GPT)</t>
  </si>
  <si>
    <t>Mood (from GPT)</t>
  </si>
  <si>
    <t>Learning Outcome (from GPT)</t>
  </si>
  <si>
    <t>Review Needed (Yes/No)</t>
  </si>
  <si>
    <t>Image URL</t>
  </si>
  <si>
    <t>Remote Controlled G-081 Off-Road EV Car with Power Station (8-12 Years)</t>
  </si>
  <si>
    <t>Key Specifications:
* Snooplay Recommended Age: 8-12 YearsAge: 8 Years &amp; Above
* Contents: 1 RC car, 1 remote, 1 EV station, 1 rechargeable battery
* Features: Light, moves upward, downward, left&amp; right, dual charging head (EV station, or from rechargeable battery)
* Product Dimensions (approx): RC car- 22.5 cm (length) x 9 cm (width) x 10 cm (height), EV station- 11 cm (length), Remote- 10 cm (length) x 13 cm (width)
* Package Dimensions (approx): 39.5 cm (length) x 15.5 cm (width) x 16 cm (height)
* Battery Required: Car-1 Rechargeable battery (included), Remote- 2x1.5V batteries (not included)
* Brand: RongJia Toys
* Material: Plastic
* Country of Origin: India
* BIS Certified
Get ready for thrilling off-road adventures with the Remote Controlled G-081 Off-Road EV Car with Power Station (8-12 Years). This rugged and exciting RC car is designed for high-energy fun, featuring dynamic movement in all directions — forward, backward, left, and right — along with powerful built-in lights for action-packed play. It offers a unique dual charging system, allowing kids to power up the vehicle either through the included EV station or directly via the rechargeable battery. With its tough design and innovative features, the G-081 Off-Road EV Car promises endless excitement for young explorers.</t>
  </si>
  <si>
    <t>Age: 8-12 Years  
Skills: Hand-eye coordination, spatial awareness, problem-solving  
Play Type: Solo/Group  
Mood: Energetic  
Learning: Understanding of basic mechanics and electronics, strategic thinking</t>
  </si>
  <si>
    <t>https://snooplay.in/cdn/shop/files/EV_Thar_7.png?v=1746599801&amp;width=1080</t>
  </si>
  <si>
    <t>Realistic Fast Food Chain Pretend Play Set with Working Beverage Dispenser, Card Swipe Feature - 71  Pieces (3-8 Years)</t>
  </si>
  <si>
    <t>Key Specifications:
Snooplay Recommended Age:&amp;nbsp;3-8 Years
Age: 3 Years &amp;amp; Above
Contents: 14 food items (burger, sandwich, hot-dog), 2 trays, 2 cold-drinks, 2 ice-creams, 2 cookies, 2 fries, 5 chicken pieces, 2 plates, 1 fries lifter, 6 packing boxes, 18 notes, 6 coins, 1 ketchup, 8 assembly parts
Features: Working beverage dispenser, card-swipe mechanism
Product Dimensions (approx): 41 cm (length) x 15 cm (width) x 28 cm (height)
Package Dimensions (approx): 33 cm (length) x 23.5 cm (width) x 9 cm (height)
Battery Required: 2x1.5V batteries (not included)
Brand:&amp;nbsp;JUKKU
Material: Plastic
Country of Origin: India
BIS Certified
Key Features:&amp;nbsp;
Comprehensive Set: Includes 71 play items such as burgers, hot-dogs, sandwiches, fries, cookies, ice-creams, drinks, coins, and play money—perfect for creative role-play.
Interactive Features: Comes with a working beverage dispenser and a card-swipe mechanism for added realism and engagement.
Realistic Packaging: Includes packing boxes, menus, ketchup bottle, and assembly parts to mimic a real fast-food chain experience.
Educational Value: Helps children learn about food, money handling, and social interaction through fun and immersive role-play.
Ideal for Group Play: Great for solo or cooperative play with friends and siblings, encouraging communication and teamwork.</t>
  </si>
  <si>
    <t>Age: 3-8 Years  
Skills: Creativity, Social Interaction, Money Handling  
Play Type: Solo/Group  
Mood: Energetic  
Learning: Understanding of food, money management, teamwork, and social skills</t>
  </si>
  <si>
    <t>https://snooplay.in/cdn/shop/files/Food_Chain_14.png?v=1745936930&amp;width=1080</t>
  </si>
  <si>
    <t>Air Carrom Jumbo Board Game with 23 Carrom Coins, 1 Stricker &amp; 8 Table-top Legs (5-14 Years)</t>
  </si>
  <si>
    <t>Key Specifications:
Snooplay Recommended Age: 5-14 Years
Age:&amp;nbsp;5 Years &amp;amp; Above
Contents: 1 Carrom board, 1 adaptor, 11 white carrom coins, 11 black carrom coins, 1 red carrom coin, 1 stricker, 8 table top legs, 1 adapter
Product Dimensions (approx): 80 cm (length) x 80 cm (width) x 17 cm (height)
Package Dimensions&amp;nbsp;(approx): 86 cm (length) x 14 cm (width) x 89 cm (height)
Battery Required: 2 lithium batteries (included)
Brand: Simarr
Material: Plastic
Country of Origin: India
BIS Certified
Colour may vary slightly due to photographic lighting sources
Add a twist to traditional tabletop games with the Air Carrom Jumbo Board Game – an exciting, fast-paced playset designed for kids aged 5 to 14 years. This jumbo board comes with 23 carrom coins, 1 striker, and 8 sturdy tabletop legs, making it a thrilling game for solo practice or family tournaments. The smooth air-powered surface enhances puck glide, allowing for quick moves and non-stop fun. Whether it's a rainy day indoors or weekend fun time, this Air Carrom set encourages skill, focus, and friendly competition — perfect for developing hand-eye coordination and strategic thinking.</t>
  </si>
  <si>
    <t>Age: 5-14 Years  
Skills: Hand-eye coordination, strategic thinking  
Play Type: Solo/Group  
Mood: Energetic  
Learning: Encourages skill development, focus, and friendly competition</t>
  </si>
  <si>
    <t>https://snooplay.in/cdn/shop/files/1-2_be37ca3c-fc1d-450b-b994-11fa95427206.jpg?v=1745567953&amp;width=1080</t>
  </si>
  <si>
    <t>Table-Top Multiplayer Basketball Game with Rotating Basket (3-8 Years)</t>
  </si>
  <si>
    <t>Key Specifications:
Snooplay Recommended Age: 3-8 Years
Age: 3 Years &amp;amp; Above
Contents: 1 Ejection slot, 1 color ball trough, 1 ball plate, 1 basket, 1 rotary switch, 1 base, 16 big balls, 40 small balls
Product Dimensions (approx): 63&amp;nbsp;cm (length) x 63&amp;nbsp;cm (width) x 19 cm (height)
Package Dimensions (approx): 41.5&amp;nbsp;cm (length) x 28&amp;nbsp;cm (width) x 8 cm (height)
Material: Plastic
Country of Origin: India
BIS Certified
Unleash your competitive side with this easy-to-play mini basketball game. Challenge friends and family to a tournament and see how many power shots you can score in a row. Simply place the ball into the slot and give it your best shot - it's that easy. With 22 pieces included, this game is perfect for children between 3-8 years old, making it a fun and engaging activity for everyone. It comes with an arcade-style basketball and mini balls. It can be enjoyed solo or with a friend for hours of fun.</t>
  </si>
  <si>
    <t>Age: 3-8 Years  
Skills: Hand-eye coordination, fine motor skills, competitive play  
Play Type: Solo/Group  
Mood: Energetic  
Learning: Enhances coordination and competitive spirit</t>
  </si>
  <si>
    <t>https://snooplay.in/cdn/shop/files/4Sec-ezgif.com-video-to-gif-converter.gif?v=1744797622&amp;width=1080</t>
  </si>
  <si>
    <t>Wooden Kitchen Set</t>
  </si>
  <si>
    <t>Key Specifications:
Snooplay Recommended Age:&amp;nbsp;3-8 Years
Age: 3 Years &amp;amp; Above
Contents:&amp;nbsp;Kitchen set with multiple kitchen accessories&amp;nbsp;
Product Dimensions (approx): 99 cm (length) x 66 cm (width) x 110.5 cm (height)
Box Dimensions (approx): 86 cm (length) x 20 cm (width) x 33 cm (height)
Material:&amp;nbsp;Wood
Country of Origin: China&amp;nbsp;
The Essential Wooden Kitchen Set Jumbo is an essential addition to any child's toy set. Crafted from durable and safe wooden materials, this set is ideal for young children to grasp and play with. Offering endless opportunities, children can explore and discover while having fun. Whether they want to roleplay as a cook, serve meals, or invent their own recipes, this game offers hours of imaginative playtime. Additionally, the Kitchen Set Game inspires children to express their creativity and aesthetic sense by designing and creating their own unique culinary masterpieces. Who will your child be today? A scientist, a queen, or a buccaneer? With our toys, children can unleash their creativity and enhance their imaginative abilities.</t>
  </si>
  <si>
    <t>Age: 3-8 Years  
Skills: Creativity, Imagination, Role-playing, Fine motor skills  
Play Type: Solo/Group  
Mood: Neutral  
Learning: Enhances imaginative abilities, Encourages creative expression, Develops social skills through role-play</t>
  </si>
  <si>
    <t>https://snooplay.in/cdn/shop/products/RealisticWoodenKitchenSetJumbo12.png?v=1743854902&amp;width=1080</t>
  </si>
  <si>
    <t xml:space="preserve">Little Chef Wooden Cooking Pretend Play Set with Gas Stove (3-7 Years) </t>
  </si>
  <si>
    <t>Key Specifications:
Snooplay Recommended Age:&amp;nbsp;3-7 Years
Age: 3 Years &amp;amp; Above
Contents: Wooden pan, casserole, cup with saucer, 9 wooden pieces of fruits, veggies, and leaves, wooden spatula, spoon to stir, gas stove, 1 cloth, 1 menu board
Product Dimensions (approx): Gas stove- 46&amp;nbsp;cm (length) x 23 cm (width) x 7.5 cm (height)
Package Dimensions (approx): 47 cm (length) x 25 cm (width) x 17 cm (height)
Material: Wooden
Brand:&amp;nbsp;Shumee
Country of Origin: India
BIS Certified
Introduce your child to the world of cooking with the Little Chef Wooden Cooking Pretend Play Set (3-7 Years). This skillfully made wooden set features a range of essential items found in a kitchen, fostering imaginative play and artistic expression. Its smooth edges and safe materials promote fine motor development as children participate in interactive story-making. Whether creating an imaginary banquet or managing their own miniature kitchen, this playset enhances cognitive and social abilities in an enjoyable and stimulating manner. Made for small hands, it offers endless hours of make-believe entertainment.</t>
  </si>
  <si>
    <t>Age: 3-7 Years  
Skills: Fine motor development, imaginative play, artistic expression, cognitive and social abilities  
Play Type: Solo/Group/Parent-led  
Mood: Calming  
Learning: Interactive story-making, kitchen role-play, creativity, social interaction</t>
  </si>
  <si>
    <t>https://snooplay.in/cdn/shop/products/Lil_Chef_Cooking_Set_1.webp?v=1678876474&amp;width=1080</t>
  </si>
  <si>
    <t>Monster Theme 6 Wooden Stamps Set (3-8 Years)</t>
  </si>
  <si>
    <t>Key Specifications:
Snooplay Recommended Age: 3-8 Years
Age: 3 Years &amp;amp; Above
Contents: 6 stamp blocks, 1 bottle of green coloured ink, 1 notebook, 1 small bag, 5 picture cards, 1 foam
Product Dimensions (approx): 17.5 cm (length) x 11 cm (width) x 6.5 cm (height)
Package Dimensions (approx): 17.5 cm (length) x 11 cm (width) x 6.5 cm (height)
Material: Wooden
Brand: Shumee
Country of Origin: India
BIS Certified
Enhance your child's creativity and fine motor skills with the Monster Fun Stamp Set. Designed to fit perfectly in little hands, this set offers endless combinations and ideas with its simple geometric shapes. Combine fun and learning with this imaginative playtime activity.
How to Play
Set Up: Choose a surface (paper, cloth, or card stock) and gather your stamp set and colours
Dip and Stamp: Dip the wooden stamps into washable ink or paint and press them onto the chosen surface.
Create: Encourage your child to mix and match stamps to form different scenes or stories. They can use crayons or coloured pencils to add extra details.
Share: Display their creations or use them for personalised stationery, gift wrapping, or greeting cards.
Explore: Discuss the different monsters as you play, encouraging questions and imaginative scenarios.</t>
  </si>
  <si>
    <t>Age: 3-8 Years  
Skills: Creativity, Fine Motor Skills  
Play Type: Solo/Group/Parent-led  
Mood: Calming  
Learning: Imaginative Play, Storytelling, Artistic Expression</t>
  </si>
  <si>
    <t>https://snooplay.in/cdn/shop/files/M-1.webp?v=1735031336&amp;width=1080</t>
  </si>
  <si>
    <t>Wooden Triangle Climber</t>
  </si>
  <si>
    <t>Key Specifications:
Snooplay Recommended Age: 1-8 Years
Age: 10 Months &amp;amp; Above
Contents: Pikler frame, rods and rope climber
Product Dimensions(approx): Pikler- 102 cm (length) x 88 cm (width) x 85 cm (height), Slider-123 cm (length) x 43 cm (width) x 10 cm (height)
Package Dimensions(approx): 127 cm (length) x 50 cm (width) x 12.5 cm (height)
Brand : Woodbee Toys
Material:&amp;nbsp;Birch Ply &amp;amp; Beech Wood
Country of Origin: India
The Pikler Novus Wooden Climber with Rope is perfect for children aged 1-8 years, promoting physical challenges, strength, and coordination. This Montessori-inspired climbing toy features a sturdy wooden frame and a fun, adventurous rope to enhance gross motor development as children build confidence and explore their climbing abilities. Suitable for both indoor and outdoor use, its adjustable design caters to your child's growing skills while providing a safe and durable experience with its smooth, non-toxic finish. A fantastic tool to foster active play and independence in young adventurers.</t>
  </si>
  <si>
    <t>Age: 1-8 years  
Skills: Physical challenges, strength, coordination, gross motor development  
Play Type: Solo/Group  
Mood: Energetic  
Learning: Active play, independence, confidence building</t>
  </si>
  <si>
    <t>https://snooplay.in/cdn/shop/products/PiklerNovus_3_650x_c65bf572-3235-46c9-8f35-744daeb616e3.webp?v=1745912431&amp;width=1080</t>
  </si>
  <si>
    <t>5 in 1 Wooden Board Game Set – Ludo, Snakes &amp; Ladders, Checkers, Chess, &amp; Tic Tac Toe (4 Years till Grown Ups)</t>
  </si>
  <si>
    <t>Key Specifications:
Snooplay Recommended Age: 4 Years till Grown Ups
Age: 4&amp;nbsp;Years &amp;amp; Above
Contents: 2 Double sided wooden playing board, 16 pawns in 4 different colours, Dice, 1 rules book, 32 chess pawns, 24 checker pawns, 10 tic tac toe pawns
Product Dimensions (approx): 31.7 cm (length) x 32 cm (width) x 6 cm (height)&amp;nbsp;
Package Dimensions (approx): 31.7 cm (length) x 32 cm (width) x 6 cm (height)&amp;nbsp;&amp;nbsp;
Brand: ToyAffair
Material: Wooden, Plastic
Country of Origin: India
BIS Certified
Introduce timeless fun with the 5 in 1 Wooden Board Game Set – a versatile and engaging collection featuring Ludo, Snakes &amp;amp; Ladders, Checkers, Chess, and Tic Tac Toe. Designed to entertain kids and grown-ups alike (6+ years), this all-in-one game board brings family and friends together for hours of strategic play. Crafted from high-quality wood with vibrant prints, it enhances cognitive skills, logical thinking, and social interaction in an eco-friendly way. A perfect indoor companion for game nights and learning through play.</t>
  </si>
  <si>
    <t>Age: 4 Years &amp; Above  
Skills: Cognitive skills, logical thinking, social interaction  
Play Type: Group  
Mood: Neutral  
Learning: Strategic thinking, problem-solving, social skills development</t>
  </si>
  <si>
    <t>https://snooplay.in/cdn/shop/files/23315IN1WoodenLudoSL_Chess_Checkers_TTT_-2.jpg?v=1741419377&amp;width=1080</t>
  </si>
  <si>
    <t>Dinosaur Bendable Track Set with Monster Wheels &amp; LED Light - 102 Pieces (3-8 Years)</t>
  </si>
  <si>
    <t>Key Specifications:
Snooplay Recommended Age:&amp;nbsp;3-8 Years
Age: 3 Years &amp;amp; Above
Contents: 4 colours track (24 pieces each), 1 rechargeable battery, 1 car, 2 shelfs, 1 USB cable, 1 manual
Features: bendable track, replaceable car shelfs, LED light in train toy, 4 colour track, high speed car
Product Dimensions (approx): 104 cm (length) x 43 cm (width)&amp;nbsp;
Package Dimensions (approx): 35.5 cm (length) x 27 cm (width) x 8 cm (height)
Battery Required: 1 Rechargeable battery (included)
Material: ABS Plastic
Country of Origin: India
BIS Certified
Key Features:
Bendable Track: Allows for flexible and customizable track designs to create exciting race courses.
Replaceable Car Shelves: Includes interchangeable shelves for the cars, adding variety and extending playtime.
LED Light in Train Toy: Features LED lights in the train toy for added visual appeal and fun, especially in low-light settings.
4-Color Track: The track is made up of four vibrant colors, making it visually stimulating for kids.
High-Speed Car: Comes with a high-speed car that zooms along the track, adding excitement to the racing experience.
102 Pieces: The set includes 102 pieces, providing ample components for creating different track layouts and designs.
Durable Construction: Built with sturdy materials to withstand rough play while remaining safe for children.</t>
  </si>
  <si>
    <t>Age: 3-8 Years  
Skills: Creativity, Fine Motor Skills, Problem Solving  
Play Type: Solo/Group  
Mood: Energetic  
Learning: Spatial Awareness, Hand-Eye Coordination, Imaginative Play</t>
  </si>
  <si>
    <t>https://snooplay.in/cdn/shop/files/ezgif.com-video-to-gif-converter.gif?v=1743484420&amp;width=1080</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</si>
</sst>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xf>
    <xf borderId="0" fillId="0" fontId="2" numFmtId="0" xfId="0" applyAlignment="1" applyFont="1">
      <alignment horizontal="left"/>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nooplay.in/cdn/shop/files/EV_Thar_7.png?v=1746599801&amp;width=1080" TargetMode="External"/><Relationship Id="rId2" Type="http://schemas.openxmlformats.org/officeDocument/2006/relationships/hyperlink" Target="https://snooplay.in/cdn/shop/files/Food_Chain_14.png?v=1745936930&amp;width=1080" TargetMode="External"/><Relationship Id="rId3" Type="http://schemas.openxmlformats.org/officeDocument/2006/relationships/hyperlink" Target="https://snooplay.in/cdn/shop/files/1-2_be37ca3c-fc1d-450b-b994-11fa95427206.jpg?v=1745567953&amp;width=1080" TargetMode="External"/><Relationship Id="rId4" Type="http://schemas.openxmlformats.org/officeDocument/2006/relationships/hyperlink" Target="https://snooplay.in/cdn/shop/files/4Sec-ezgif.com-video-to-gif-converter.gif?v=1744797622&amp;width=1080" TargetMode="External"/><Relationship Id="rId11" Type="http://schemas.openxmlformats.org/officeDocument/2006/relationships/drawing" Target="../drawings/drawing1.xml"/><Relationship Id="rId10" Type="http://schemas.openxmlformats.org/officeDocument/2006/relationships/hyperlink" Target="https://snooplay.in/cdn/shop/files/ezgif.com-video-to-gif-converter.gif?v=1743484420&amp;width=1080" TargetMode="External"/><Relationship Id="rId9" Type="http://schemas.openxmlformats.org/officeDocument/2006/relationships/hyperlink" Target="https://snooplay.in/cdn/shop/files/23315IN1WoodenLudoSL_Chess_Checkers_TTT_-2.jpg?v=1741419377&amp;width=1080" TargetMode="External"/><Relationship Id="rId5" Type="http://schemas.openxmlformats.org/officeDocument/2006/relationships/hyperlink" Target="https://snooplay.in/cdn/shop/products/RealisticWoodenKitchenSetJumbo12.png?v=1743854902&amp;width=1080" TargetMode="External"/><Relationship Id="rId6" Type="http://schemas.openxmlformats.org/officeDocument/2006/relationships/hyperlink" Target="https://snooplay.in/cdn/shop/products/Lil_Chef_Cooking_Set_1.webp?v=1678876474&amp;width=1080" TargetMode="External"/><Relationship Id="rId7" Type="http://schemas.openxmlformats.org/officeDocument/2006/relationships/hyperlink" Target="https://snooplay.in/cdn/shop/files/M-1.webp?v=1735031336&amp;width=1080" TargetMode="External"/><Relationship Id="rId8" Type="http://schemas.openxmlformats.org/officeDocument/2006/relationships/hyperlink" Target="https://snooplay.in/cdn/shop/products/PiklerNovus_3_650x_c65bf572-3235-46c9-8f35-744daeb616e3.webp?v=1745912431&amp;width=108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3" max="3" width="65.25"/>
    <col customWidth="1" min="4" max="4" width="64.0"/>
    <col customWidth="1" min="6" max="6" width="30.38"/>
    <col customWidth="1" min="9" max="9" width="42.5"/>
  </cols>
  <sheetData>
    <row r="1">
      <c r="A1" s="1" t="s">
        <v>0</v>
      </c>
      <c r="B1" s="1" t="s">
        <v>1</v>
      </c>
      <c r="C1" s="1" t="s">
        <v>2</v>
      </c>
      <c r="D1" s="2" t="s">
        <v>3</v>
      </c>
      <c r="E1" s="2" t="s">
        <v>4</v>
      </c>
      <c r="F1" s="2" t="s">
        <v>5</v>
      </c>
      <c r="G1" s="2" t="s">
        <v>6</v>
      </c>
      <c r="H1" s="2" t="s">
        <v>7</v>
      </c>
      <c r="I1" s="2" t="s">
        <v>8</v>
      </c>
      <c r="J1" s="2" t="s">
        <v>9</v>
      </c>
      <c r="K1" s="2" t="s">
        <v>10</v>
      </c>
      <c r="L1" s="3"/>
      <c r="M1" s="3"/>
      <c r="N1" s="3"/>
      <c r="O1" s="3"/>
      <c r="P1" s="3"/>
      <c r="Q1" s="3"/>
      <c r="R1" s="3"/>
      <c r="S1" s="3"/>
      <c r="T1" s="3"/>
      <c r="U1" s="3"/>
      <c r="V1" s="3"/>
      <c r="W1" s="3"/>
      <c r="X1" s="3"/>
      <c r="Y1" s="3"/>
      <c r="Z1" s="3"/>
    </row>
    <row r="2">
      <c r="A2" s="2">
        <v>1234.0</v>
      </c>
      <c r="B2" s="2" t="s">
        <v>11</v>
      </c>
      <c r="C2" s="2" t="s">
        <v>12</v>
      </c>
      <c r="D2" s="2" t="s">
        <v>13</v>
      </c>
      <c r="E2" s="3" t="str">
        <f>IFERROR(__xludf.DUMMYFUNCTION("IFERROR(REGEXEXTRACT(D2, ""Age: (.*)""), """")"),"8-12 Years  ")</f>
        <v>8-12 Years  </v>
      </c>
      <c r="F2" s="3" t="str">
        <f>IFERROR(__xludf.DUMMYFUNCTION("IFERROR(REGEXEXTRACT(D2, ""Skills: (.*)""), """")"),"Hand-eye coordination, spatial awareness, problem-solving  ")</f>
        <v>Hand-eye coordination, spatial awareness, problem-solving  </v>
      </c>
      <c r="G2" s="3" t="str">
        <f>IFERROR(__xludf.DUMMYFUNCTION("IFERROR(REGEXEXTRACT(D2, ""Play Type: (.*)""), """")"),"Solo/Group  ")</f>
        <v>Solo/Group  </v>
      </c>
      <c r="H2" s="3" t="str">
        <f>IFERROR(__xludf.DUMMYFUNCTION("IFERROR(REGEXEXTRACT(D2, ""Mood: (.*)""), """")"),"Energetic  ")</f>
        <v>Energetic  </v>
      </c>
      <c r="I2" s="3" t="str">
        <f>IFERROR(__xludf.DUMMYFUNCTION("IFERROR(REGEXEXTRACT(D2, ""Learning: (.*)""), """")"),"Understanding of basic mechanics and electronics, strategic thinking")</f>
        <v>Understanding of basic mechanics and electronics, strategic thinking</v>
      </c>
      <c r="J2" s="3" t="str">
        <f t="shared" ref="J2:J11" si="1">IF(AND(E2&lt;&gt;"", F2&lt;&gt;"", G2&lt;&gt;"", H2&lt;&gt;"", I2&lt;&gt;""), "Yes", "No")</f>
        <v>Yes</v>
      </c>
      <c r="K2" s="4" t="s">
        <v>14</v>
      </c>
      <c r="L2" s="3"/>
      <c r="M2" s="3"/>
      <c r="N2" s="3"/>
      <c r="O2" s="3"/>
      <c r="P2" s="3"/>
      <c r="Q2" s="3"/>
      <c r="R2" s="3"/>
      <c r="S2" s="3"/>
      <c r="T2" s="3"/>
      <c r="U2" s="3"/>
      <c r="V2" s="3"/>
      <c r="W2" s="3"/>
      <c r="X2" s="3"/>
      <c r="Y2" s="3"/>
      <c r="Z2" s="3"/>
    </row>
    <row r="3">
      <c r="A3" s="2">
        <v>1235.0</v>
      </c>
      <c r="B3" s="2" t="s">
        <v>15</v>
      </c>
      <c r="C3" s="2" t="s">
        <v>16</v>
      </c>
      <c r="D3" s="2" t="s">
        <v>17</v>
      </c>
      <c r="E3" s="3" t="str">
        <f>IFERROR(__xludf.DUMMYFUNCTION("IFERROR(REGEXEXTRACT(D3, ""Age: (.*)""), """")"),"3-8 Years  ")</f>
        <v>3-8 Years  </v>
      </c>
      <c r="F3" s="3" t="str">
        <f>IFERROR(__xludf.DUMMYFUNCTION("IFERROR(REGEXEXTRACT(D3, ""Skills: (.*)""), """")"),"Creativity, Social Interaction, Money Handling  ")</f>
        <v>Creativity, Social Interaction, Money Handling  </v>
      </c>
      <c r="G3" s="3" t="str">
        <f>IFERROR(__xludf.DUMMYFUNCTION("IFERROR(REGEXEXTRACT(D3, ""Play Type: (.*)""), """")"),"Solo/Group  ")</f>
        <v>Solo/Group  </v>
      </c>
      <c r="H3" s="3" t="str">
        <f>IFERROR(__xludf.DUMMYFUNCTION("IFERROR(REGEXEXTRACT(D3, ""Mood: (.*)""), """")"),"Energetic  ")</f>
        <v>Energetic  </v>
      </c>
      <c r="I3" s="3" t="str">
        <f>IFERROR(__xludf.DUMMYFUNCTION("IFERROR(REGEXEXTRACT(D3, ""Learning: (.*)""), """")"),"Understanding of food, money management, teamwork, and social skills")</f>
        <v>Understanding of food, money management, teamwork, and social skills</v>
      </c>
      <c r="J3" s="3" t="str">
        <f t="shared" si="1"/>
        <v>Yes</v>
      </c>
      <c r="K3" s="4" t="s">
        <v>18</v>
      </c>
      <c r="L3" s="3"/>
      <c r="M3" s="3"/>
      <c r="N3" s="3"/>
      <c r="O3" s="3"/>
      <c r="P3" s="3"/>
      <c r="Q3" s="3"/>
      <c r="R3" s="3"/>
      <c r="S3" s="3"/>
      <c r="T3" s="3"/>
      <c r="U3" s="3"/>
      <c r="V3" s="3"/>
      <c r="W3" s="3"/>
      <c r="X3" s="3"/>
      <c r="Y3" s="3"/>
      <c r="Z3" s="3"/>
    </row>
    <row r="4">
      <c r="A4" s="2">
        <v>1236.0</v>
      </c>
      <c r="B4" s="2" t="s">
        <v>19</v>
      </c>
      <c r="C4" s="2" t="s">
        <v>20</v>
      </c>
      <c r="D4" s="2" t="s">
        <v>21</v>
      </c>
      <c r="E4" s="3" t="str">
        <f>IFERROR(__xludf.DUMMYFUNCTION("IFERROR(REGEXEXTRACT(D4, ""Age: (.*)""), """")"),"5-14 Years  ")</f>
        <v>5-14 Years  </v>
      </c>
      <c r="F4" s="3" t="str">
        <f>IFERROR(__xludf.DUMMYFUNCTION("IFERROR(REGEXEXTRACT(D4, ""Skills: (.*)""), """")"),"Hand-eye coordination, strategic thinking  ")</f>
        <v>Hand-eye coordination, strategic thinking  </v>
      </c>
      <c r="G4" s="3" t="str">
        <f>IFERROR(__xludf.DUMMYFUNCTION("IFERROR(REGEXEXTRACT(D4, ""Play Type: (.*)""), """")"),"Solo/Group  ")</f>
        <v>Solo/Group  </v>
      </c>
      <c r="H4" s="3" t="str">
        <f>IFERROR(__xludf.DUMMYFUNCTION("IFERROR(REGEXEXTRACT(D4, ""Mood: (.*)""), """")"),"Energetic  ")</f>
        <v>Energetic  </v>
      </c>
      <c r="I4" s="3" t="str">
        <f>IFERROR(__xludf.DUMMYFUNCTION("IFERROR(REGEXEXTRACT(D4, ""Learning: (.*)""), """")"),"Encourages skill development, focus, and friendly competition")</f>
        <v>Encourages skill development, focus, and friendly competition</v>
      </c>
      <c r="J4" s="3" t="str">
        <f t="shared" si="1"/>
        <v>Yes</v>
      </c>
      <c r="K4" s="4" t="s">
        <v>22</v>
      </c>
      <c r="L4" s="3"/>
      <c r="M4" s="3"/>
      <c r="N4" s="3"/>
      <c r="O4" s="3"/>
      <c r="P4" s="3"/>
      <c r="Q4" s="3"/>
      <c r="R4" s="3"/>
      <c r="S4" s="3"/>
      <c r="T4" s="3"/>
      <c r="U4" s="3"/>
      <c r="V4" s="3"/>
      <c r="W4" s="3"/>
      <c r="X4" s="3"/>
      <c r="Y4" s="3"/>
      <c r="Z4" s="3"/>
    </row>
    <row r="5">
      <c r="A5" s="2">
        <v>1237.0</v>
      </c>
      <c r="B5" s="2" t="s">
        <v>23</v>
      </c>
      <c r="C5" s="2" t="s">
        <v>24</v>
      </c>
      <c r="D5" s="2" t="s">
        <v>25</v>
      </c>
      <c r="E5" s="3" t="str">
        <f>IFERROR(__xludf.DUMMYFUNCTION("IFERROR(REGEXEXTRACT(D5, ""Age: (.*)""), """")"),"3-8 Years  ")</f>
        <v>3-8 Years  </v>
      </c>
      <c r="F5" s="3" t="str">
        <f>IFERROR(__xludf.DUMMYFUNCTION("IFERROR(REGEXEXTRACT(D5, ""Skills: (.*)""), """")"),"Hand-eye coordination, fine motor skills, competitive play  ")</f>
        <v>Hand-eye coordination, fine motor skills, competitive play  </v>
      </c>
      <c r="G5" s="3" t="str">
        <f>IFERROR(__xludf.DUMMYFUNCTION("IFERROR(REGEXEXTRACT(D5, ""Play Type: (.*)""), """")"),"Solo/Group  ")</f>
        <v>Solo/Group  </v>
      </c>
      <c r="H5" s="3" t="str">
        <f>IFERROR(__xludf.DUMMYFUNCTION("IFERROR(REGEXEXTRACT(D5, ""Mood: (.*)""), """")"),"Energetic  ")</f>
        <v>Energetic  </v>
      </c>
      <c r="I5" s="3" t="str">
        <f>IFERROR(__xludf.DUMMYFUNCTION("IFERROR(REGEXEXTRACT(D5, ""Learning: (.*)""), """")"),"Enhances coordination and competitive spirit")</f>
        <v>Enhances coordination and competitive spirit</v>
      </c>
      <c r="J5" s="3" t="str">
        <f t="shared" si="1"/>
        <v>Yes</v>
      </c>
      <c r="K5" s="4" t="s">
        <v>26</v>
      </c>
      <c r="L5" s="3"/>
      <c r="M5" s="3"/>
      <c r="N5" s="3"/>
      <c r="O5" s="3"/>
      <c r="P5" s="3"/>
      <c r="Q5" s="3"/>
      <c r="R5" s="3"/>
      <c r="S5" s="3"/>
      <c r="T5" s="3"/>
      <c r="U5" s="3"/>
      <c r="V5" s="3"/>
      <c r="W5" s="3"/>
      <c r="X5" s="3"/>
      <c r="Y5" s="3"/>
      <c r="Z5" s="3"/>
    </row>
    <row r="6">
      <c r="A6" s="2">
        <v>1238.0</v>
      </c>
      <c r="B6" s="2" t="s">
        <v>27</v>
      </c>
      <c r="C6" s="2" t="s">
        <v>28</v>
      </c>
      <c r="D6" s="2" t="s">
        <v>29</v>
      </c>
      <c r="E6" s="3" t="str">
        <f>IFERROR(__xludf.DUMMYFUNCTION("IFERROR(REGEXEXTRACT(D6, ""Age: (.*)""), """")"),"3-8 Years  ")</f>
        <v>3-8 Years  </v>
      </c>
      <c r="F6" s="3" t="str">
        <f>IFERROR(__xludf.DUMMYFUNCTION("IFERROR(REGEXEXTRACT(D6, ""Skills: (.*)""), """")"),"Creativity, Imagination, Role-playing, Fine motor skills  ")</f>
        <v>Creativity, Imagination, Role-playing, Fine motor skills  </v>
      </c>
      <c r="G6" s="3" t="str">
        <f>IFERROR(__xludf.DUMMYFUNCTION("IFERROR(REGEXEXTRACT(D6, ""Play Type: (.*)""), """")"),"Solo/Group  ")</f>
        <v>Solo/Group  </v>
      </c>
      <c r="H6" s="3" t="str">
        <f>IFERROR(__xludf.DUMMYFUNCTION("IFERROR(REGEXEXTRACT(D6, ""Mood: (.*)""), """")"),"Neutral  ")</f>
        <v>Neutral  </v>
      </c>
      <c r="I6" s="3" t="str">
        <f>IFERROR(__xludf.DUMMYFUNCTION("IFERROR(REGEXEXTRACT(D6, ""Learning: (.*)""), """")"),"Enhances imaginative abilities, Encourages creative expression, Develops social skills through role-play")</f>
        <v>Enhances imaginative abilities, Encourages creative expression, Develops social skills through role-play</v>
      </c>
      <c r="J6" s="3" t="str">
        <f t="shared" si="1"/>
        <v>Yes</v>
      </c>
      <c r="K6" s="4" t="s">
        <v>30</v>
      </c>
      <c r="L6" s="3"/>
      <c r="M6" s="3"/>
      <c r="N6" s="3"/>
      <c r="O6" s="3"/>
      <c r="P6" s="3"/>
      <c r="Q6" s="3"/>
      <c r="R6" s="3"/>
      <c r="S6" s="3"/>
      <c r="T6" s="3"/>
      <c r="U6" s="3"/>
      <c r="V6" s="3"/>
      <c r="W6" s="3"/>
      <c r="X6" s="3"/>
      <c r="Y6" s="3"/>
      <c r="Z6" s="3"/>
    </row>
    <row r="7">
      <c r="A7" s="2">
        <v>1239.0</v>
      </c>
      <c r="B7" s="2" t="s">
        <v>31</v>
      </c>
      <c r="C7" s="2" t="s">
        <v>32</v>
      </c>
      <c r="D7" s="2" t="s">
        <v>33</v>
      </c>
      <c r="E7" s="3" t="str">
        <f>IFERROR(__xludf.DUMMYFUNCTION("IFERROR(REGEXEXTRACT(D7, ""Age: (.*)""), """")"),"3-7 Years  ")</f>
        <v>3-7 Years  </v>
      </c>
      <c r="F7" s="3" t="str">
        <f>IFERROR(__xludf.DUMMYFUNCTION("IFERROR(REGEXEXTRACT(D7, ""Skills: (.*)""), """")"),"Fine motor development, imaginative play, artistic expression, cognitive and social abilities  ")</f>
        <v>Fine motor development, imaginative play, artistic expression, cognitive and social abilities  </v>
      </c>
      <c r="G7" s="3" t="str">
        <f>IFERROR(__xludf.DUMMYFUNCTION("IFERROR(REGEXEXTRACT(D7, ""Play Type: (.*)""), """")"),"Solo/Group/Parent-led  ")</f>
        <v>Solo/Group/Parent-led  </v>
      </c>
      <c r="H7" s="3" t="str">
        <f>IFERROR(__xludf.DUMMYFUNCTION("IFERROR(REGEXEXTRACT(D7, ""Mood: (.*)""), """")"),"Calming  ")</f>
        <v>Calming  </v>
      </c>
      <c r="I7" s="3" t="str">
        <f>IFERROR(__xludf.DUMMYFUNCTION("IFERROR(REGEXEXTRACT(D7, ""Learning: (.*)""), """")"),"Interactive story-making, kitchen role-play, creativity, social interaction")</f>
        <v>Interactive story-making, kitchen role-play, creativity, social interaction</v>
      </c>
      <c r="J7" s="3" t="str">
        <f t="shared" si="1"/>
        <v>Yes</v>
      </c>
      <c r="K7" s="4" t="s">
        <v>34</v>
      </c>
      <c r="L7" s="3"/>
      <c r="M7" s="3"/>
      <c r="N7" s="3"/>
      <c r="O7" s="3"/>
      <c r="P7" s="3"/>
      <c r="Q7" s="3"/>
      <c r="R7" s="3"/>
      <c r="S7" s="3"/>
      <c r="T7" s="3"/>
      <c r="U7" s="3"/>
      <c r="V7" s="3"/>
      <c r="W7" s="3"/>
      <c r="X7" s="3"/>
      <c r="Y7" s="3"/>
      <c r="Z7" s="3"/>
    </row>
    <row r="8">
      <c r="A8" s="2">
        <v>1240.0</v>
      </c>
      <c r="B8" s="2" t="s">
        <v>35</v>
      </c>
      <c r="C8" s="2" t="s">
        <v>36</v>
      </c>
      <c r="D8" s="2" t="s">
        <v>37</v>
      </c>
      <c r="E8" s="3" t="str">
        <f>IFERROR(__xludf.DUMMYFUNCTION("IFERROR(REGEXEXTRACT(D8, ""Age: (.*)""), """")"),"3-8 Years  ")</f>
        <v>3-8 Years  </v>
      </c>
      <c r="F8" s="3" t="str">
        <f>IFERROR(__xludf.DUMMYFUNCTION("IFERROR(REGEXEXTRACT(D8, ""Skills: (.*)""), """")"),"Creativity, Fine Motor Skills  ")</f>
        <v>Creativity, Fine Motor Skills  </v>
      </c>
      <c r="G8" s="3" t="str">
        <f>IFERROR(__xludf.DUMMYFUNCTION("IFERROR(REGEXEXTRACT(D8, ""Play Type: (.*)""), """")"),"Solo/Group/Parent-led  ")</f>
        <v>Solo/Group/Parent-led  </v>
      </c>
      <c r="H8" s="3" t="str">
        <f>IFERROR(__xludf.DUMMYFUNCTION("IFERROR(REGEXEXTRACT(D8, ""Mood: (.*)""), """")"),"Calming  ")</f>
        <v>Calming  </v>
      </c>
      <c r="I8" s="3" t="str">
        <f>IFERROR(__xludf.DUMMYFUNCTION("IFERROR(REGEXEXTRACT(D8, ""Learning: (.*)""), """")"),"Imaginative Play, Storytelling, Artistic Expression")</f>
        <v>Imaginative Play, Storytelling, Artistic Expression</v>
      </c>
      <c r="J8" s="3" t="str">
        <f t="shared" si="1"/>
        <v>Yes</v>
      </c>
      <c r="K8" s="4" t="s">
        <v>38</v>
      </c>
      <c r="L8" s="3"/>
      <c r="M8" s="3"/>
      <c r="N8" s="3"/>
      <c r="O8" s="3"/>
      <c r="P8" s="3"/>
      <c r="Q8" s="3"/>
      <c r="R8" s="3"/>
      <c r="S8" s="3"/>
      <c r="T8" s="3"/>
      <c r="U8" s="3"/>
      <c r="V8" s="3"/>
      <c r="W8" s="3"/>
      <c r="X8" s="3"/>
      <c r="Y8" s="3"/>
      <c r="Z8" s="3"/>
    </row>
    <row r="9">
      <c r="A9" s="2">
        <v>1241.0</v>
      </c>
      <c r="B9" s="2" t="s">
        <v>39</v>
      </c>
      <c r="C9" s="2" t="s">
        <v>40</v>
      </c>
      <c r="D9" s="2" t="s">
        <v>41</v>
      </c>
      <c r="E9" s="3" t="str">
        <f>IFERROR(__xludf.DUMMYFUNCTION("IFERROR(REGEXEXTRACT(D9, ""Age: (.*)""), """")"),"1-8 years  ")</f>
        <v>1-8 years  </v>
      </c>
      <c r="F9" s="3" t="str">
        <f>IFERROR(__xludf.DUMMYFUNCTION("IFERROR(REGEXEXTRACT(D9, ""Skills: (.*)""), """")"),"Physical challenges, strength, coordination, gross motor development  ")</f>
        <v>Physical challenges, strength, coordination, gross motor development  </v>
      </c>
      <c r="G9" s="3" t="str">
        <f>IFERROR(__xludf.DUMMYFUNCTION("IFERROR(REGEXEXTRACT(D9, ""Play Type: (.*)""), """")"),"Solo/Group  ")</f>
        <v>Solo/Group  </v>
      </c>
      <c r="H9" s="3" t="str">
        <f>IFERROR(__xludf.DUMMYFUNCTION("IFERROR(REGEXEXTRACT(D9, ""Mood: (.*)""), """")"),"Energetic  ")</f>
        <v>Energetic  </v>
      </c>
      <c r="I9" s="3" t="str">
        <f>IFERROR(__xludf.DUMMYFUNCTION("IFERROR(REGEXEXTRACT(D9, ""Learning: (.*)""), """")"),"Active play, independence, confidence building")</f>
        <v>Active play, independence, confidence building</v>
      </c>
      <c r="J9" s="3" t="str">
        <f t="shared" si="1"/>
        <v>Yes</v>
      </c>
      <c r="K9" s="4" t="s">
        <v>42</v>
      </c>
      <c r="L9" s="3"/>
      <c r="M9" s="3"/>
      <c r="N9" s="3"/>
      <c r="O9" s="3"/>
      <c r="P9" s="3"/>
      <c r="Q9" s="3"/>
      <c r="R9" s="3"/>
      <c r="S9" s="3"/>
      <c r="T9" s="3"/>
      <c r="U9" s="3"/>
      <c r="V9" s="3"/>
      <c r="W9" s="3"/>
      <c r="X9" s="3"/>
      <c r="Y9" s="3"/>
      <c r="Z9" s="3"/>
    </row>
    <row r="10">
      <c r="A10" s="2">
        <v>1242.0</v>
      </c>
      <c r="B10" s="2" t="s">
        <v>43</v>
      </c>
      <c r="C10" s="2" t="s">
        <v>44</v>
      </c>
      <c r="D10" s="2" t="s">
        <v>45</v>
      </c>
      <c r="E10" s="3" t="str">
        <f>IFERROR(__xludf.DUMMYFUNCTION("IFERROR(REGEXEXTRACT(D10, ""Age: (.*)""), """")"),"4 Years &amp; Above  ")</f>
        <v>4 Years &amp; Above  </v>
      </c>
      <c r="F10" s="3" t="str">
        <f>IFERROR(__xludf.DUMMYFUNCTION("IFERROR(REGEXEXTRACT(D10, ""Skills: (.*)""), """")"),"Cognitive skills, logical thinking, social interaction  ")</f>
        <v>Cognitive skills, logical thinking, social interaction  </v>
      </c>
      <c r="G10" s="3" t="str">
        <f>IFERROR(__xludf.DUMMYFUNCTION("IFERROR(REGEXEXTRACT(D10, ""Play Type: (.*)""), """")"),"Group  ")</f>
        <v>Group  </v>
      </c>
      <c r="H10" s="3" t="str">
        <f>IFERROR(__xludf.DUMMYFUNCTION("IFERROR(REGEXEXTRACT(D10, ""Mood: (.*)""), """")"),"Neutral  ")</f>
        <v>Neutral  </v>
      </c>
      <c r="I10" s="3" t="str">
        <f>IFERROR(__xludf.DUMMYFUNCTION("IFERROR(REGEXEXTRACT(D10, ""Learning: (.*)""), """")"),"Strategic thinking, problem-solving, social skills development")</f>
        <v>Strategic thinking, problem-solving, social skills development</v>
      </c>
      <c r="J10" s="3" t="str">
        <f t="shared" si="1"/>
        <v>Yes</v>
      </c>
      <c r="K10" s="4" t="s">
        <v>46</v>
      </c>
      <c r="L10" s="3"/>
      <c r="M10" s="3"/>
      <c r="N10" s="3"/>
      <c r="O10" s="3"/>
      <c r="P10" s="3"/>
      <c r="Q10" s="3"/>
      <c r="R10" s="3"/>
      <c r="S10" s="3"/>
      <c r="T10" s="3"/>
      <c r="U10" s="3"/>
      <c r="V10" s="3"/>
      <c r="W10" s="3"/>
      <c r="X10" s="3"/>
      <c r="Y10" s="3"/>
      <c r="Z10" s="3"/>
    </row>
    <row r="11">
      <c r="A11" s="2">
        <v>1243.0</v>
      </c>
      <c r="B11" s="2" t="s">
        <v>47</v>
      </c>
      <c r="C11" s="2" t="s">
        <v>48</v>
      </c>
      <c r="D11" s="2" t="s">
        <v>49</v>
      </c>
      <c r="E11" s="3" t="str">
        <f>IFERROR(__xludf.DUMMYFUNCTION("IFERROR(REGEXEXTRACT(D11, ""Age: (.*)""), """")"),"3-8 Years  ")</f>
        <v>3-8 Years  </v>
      </c>
      <c r="F11" s="3" t="str">
        <f>IFERROR(__xludf.DUMMYFUNCTION("IFERROR(REGEXEXTRACT(D11, ""Skills: (.*)""), """")"),"Creativity, Fine Motor Skills, Problem Solving  ")</f>
        <v>Creativity, Fine Motor Skills, Problem Solving  </v>
      </c>
      <c r="G11" s="3" t="str">
        <f>IFERROR(__xludf.DUMMYFUNCTION("IFERROR(REGEXEXTRACT(D11, ""Play Type: (.*)""), """")"),"Solo/Group  ")</f>
        <v>Solo/Group  </v>
      </c>
      <c r="H11" s="3" t="str">
        <f>IFERROR(__xludf.DUMMYFUNCTION("IFERROR(REGEXEXTRACT(D11, ""Mood: (.*)""), """")"),"Energetic  ")</f>
        <v>Energetic  </v>
      </c>
      <c r="I11" s="3" t="str">
        <f>IFERROR(__xludf.DUMMYFUNCTION("IFERROR(REGEXEXTRACT(D11, ""Learning: (.*)""), """")"),"Spatial Awareness, Hand-Eye Coordination, Imaginative Play")</f>
        <v>Spatial Awareness, Hand-Eye Coordination, Imaginative Play</v>
      </c>
      <c r="J11" s="3" t="str">
        <f t="shared" si="1"/>
        <v>Yes</v>
      </c>
      <c r="K11" s="4" t="s">
        <v>50</v>
      </c>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K2"/>
    <hyperlink r:id="rId2" ref="K3"/>
    <hyperlink r:id="rId3" ref="K4"/>
    <hyperlink r:id="rId4" ref="K5"/>
    <hyperlink r:id="rId5" ref="K6"/>
    <hyperlink r:id="rId6" ref="K7"/>
    <hyperlink r:id="rId7" ref="K8"/>
    <hyperlink r:id="rId8" ref="K9"/>
    <hyperlink r:id="rId9" ref="K10"/>
    <hyperlink r:id="rId10" ref="K11"/>
  </hyperlinks>
  <drawing r:id="rId11"/>
</worksheet>
</file>