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hidden="1" localSheetId="0" name="Z_7CD9F92D_F9B1_475B_B22D_9D874B7492D1_.wvu.FilterData">Sheet1!$E$1:$E$1000</definedName>
  </definedNames>
  <calcPr/>
  <customWorkbookViews>
    <customWorkbookView activeSheetId="0" maximized="1" tabRatio="600" windowHeight="0" windowWidth="0" guid="{7CD9F92D-F9B1-475B-B22D-9D874B7492D1}" name="Filter 1"/>
  </customWorkbookViews>
</workbook>
</file>

<file path=xl/sharedStrings.xml><?xml version="1.0" encoding="utf-8"?>
<sst xmlns="http://schemas.openxmlformats.org/spreadsheetml/2006/main" count="10" uniqueCount="10">
  <si>
    <t>FitnessEvaluationsEP</t>
  </si>
  <si>
    <t>EPAverage</t>
  </si>
  <si>
    <t>GAaverage</t>
  </si>
  <si>
    <t>ESCommaAverage</t>
  </si>
  <si>
    <t>ESPlusAverage</t>
  </si>
  <si>
    <t>GA/EP T-Test</t>
  </si>
  <si>
    <t>GA/ESComma T-Test</t>
  </si>
  <si>
    <t>EP/ESComma T-Test</t>
  </si>
  <si>
    <t>EP/ESPlus</t>
  </si>
  <si>
    <t>GA/ESPlus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</si>
</sst>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Average Fitness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Sheet1!$A$3:$A$43</c:f>
            </c:strRef>
          </c:cat>
          <c:val>
            <c:numRef>
              <c:f>Sheet1!$C$2:$C$41</c:f>
            </c:numRef>
          </c:val>
          <c:smooth val="0"/>
        </c:ser>
        <c:ser>
          <c:idx val="1"/>
          <c:order val="1"/>
          <c:tx>
            <c:strRef>
              <c:f>Sheet1!$D$1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Sheet1!$A$3:$A$43</c:f>
            </c:strRef>
          </c:cat>
          <c:val>
            <c:numRef>
              <c:f>Sheet1!$D$2:$D$41</c:f>
            </c:numRef>
          </c:val>
          <c:smooth val="0"/>
        </c:ser>
        <c:ser>
          <c:idx val="2"/>
          <c:order val="2"/>
          <c:tx>
            <c:strRef>
              <c:f>Sheet1!$E$1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Sheet1!$A$3:$A$43</c:f>
            </c:strRef>
          </c:cat>
          <c:val>
            <c:numRef>
              <c:f>Sheet1!$E$2:$E$42</c:f>
            </c:numRef>
          </c:val>
          <c:smooth val="0"/>
        </c:ser>
        <c:ser>
          <c:idx val="3"/>
          <c:order val="3"/>
          <c:tx>
            <c:strRef>
              <c:f>Sheet1!$F$1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Sheet1!$A$3:$A$43</c:f>
            </c:strRef>
          </c:cat>
          <c:val>
            <c:numRef>
              <c:f>Sheet1!$F$2:$F$42</c:f>
            </c:numRef>
          </c:val>
          <c:smooth val="0"/>
        </c:ser>
        <c:axId val="485425922"/>
        <c:axId val="1130984412"/>
      </c:lineChart>
      <c:catAx>
        <c:axId val="4854259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Fitness Evaluations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130984412"/>
      </c:catAx>
      <c:valAx>
        <c:axId val="11309844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Average Fitness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85425922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714375</xdr:colOff>
      <xdr:row>6</xdr:row>
      <xdr:rowOff>114300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57"/>
    <col customWidth="1" min="5" max="5" width="17.43"/>
    <col customWidth="1" min="8" max="8" width="21.43"/>
    <col customWidth="1" min="9" max="9" width="20.71"/>
  </cols>
  <sheetData>
    <row r="1">
      <c r="A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>
      <c r="A2">
        <f>IFERROR(__xludf.DUMMYFUNCTION("IMPORTRANGE(""https://docs.google.com/spreadsheets/d/1WadmZDIAHJxfRKTGfafFKxqafUzJpjsXIHPZvSAgLps/edit#gid=1182787420"", ""EPAverage!C2:C41"")"),2.0)</f>
        <v>2</v>
      </c>
      <c r="C2" s="1">
        <f>IFERROR(__xludf.DUMMYFUNCTION("IMPORTRANGE(""https://docs.google.com/spreadsheets/d/1WadmZDIAHJxfRKTGfafFKxqafUzJpjsXIHPZvSAgLps/edit#gid=1182787420"", ""EPAverage!AH2:AH41"")"),240.55836558311412)</f>
        <v>240.5583656</v>
      </c>
      <c r="D2">
        <f>IFERROR(__xludf.DUMMYFUNCTION("IMPORTRANGE(""https://docs.google.com/spreadsheets/d/1oMb5WhS-dKdQD-fWU4tUqPdh3ZewfURkowpjvFTscMk/edit#gid=1449853898"", ""steadyStateAverage!AH2:AH41"")"),-121.47874004014633)</f>
        <v>-121.47874</v>
      </c>
      <c r="E2" s="1">
        <v>445.2185</v>
      </c>
      <c r="F2" s="1">
        <v>430.5458</v>
      </c>
      <c r="G2">
        <f>TTEST(C2:C41,D2:D41,2,1)</f>
        <v>0.008491000628</v>
      </c>
      <c r="H2" t="str">
        <f>TTEST(J30:J34,I30:I34,2,1)</f>
        <v>#N/A</v>
      </c>
      <c r="I2" s="1" t="str">
        <f>TTEST(H30:H34,J30:J34,2,1)</f>
        <v>#N/A</v>
      </c>
      <c r="J2" t="str">
        <f>T.TEST(I30:I34,K30:K34,2,1)</f>
        <v>#N/A</v>
      </c>
      <c r="K2" t="str">
        <f>T.Test(H30:H34,K30:K34,2,1)</f>
        <v>#N/A</v>
      </c>
    </row>
    <row r="3">
      <c r="A3">
        <f>IFERROR(__xludf.DUMMYFUNCTION("""COMPUTED_VALUE"""),100.0)</f>
        <v>100</v>
      </c>
      <c r="C3" s="3">
        <f>IFERROR(__xludf.DUMMYFUNCTION("""COMPUTED_VALUE"""),489.43277948862425)</f>
        <v>489.4327795</v>
      </c>
      <c r="D3">
        <f>IFERROR(__xludf.DUMMYFUNCTION("""COMPUTED_VALUE"""),336.31984847884996)</f>
        <v>336.3198485</v>
      </c>
    </row>
    <row r="4">
      <c r="A4">
        <f>IFERROR(__xludf.DUMMYFUNCTION("""COMPUTED_VALUE"""),200.0)</f>
        <v>200</v>
      </c>
      <c r="C4" s="3">
        <f>IFERROR(__xludf.DUMMYFUNCTION("""COMPUTED_VALUE"""),509.08890085446825)</f>
        <v>509.0889009</v>
      </c>
      <c r="D4">
        <f>IFERROR(__xludf.DUMMYFUNCTION("""COMPUTED_VALUE"""),428.42571882378735)</f>
        <v>428.4257188</v>
      </c>
    </row>
    <row r="5">
      <c r="A5">
        <f>IFERROR(__xludf.DUMMYFUNCTION("""COMPUTED_VALUE"""),300.0)</f>
        <v>300</v>
      </c>
      <c r="C5" s="3">
        <f>IFERROR(__xludf.DUMMYFUNCTION("""COMPUTED_VALUE"""),516.4655412449141)</f>
        <v>516.4655412</v>
      </c>
      <c r="D5">
        <f>IFERROR(__xludf.DUMMYFUNCTION("""COMPUTED_VALUE"""),466.4613366894092)</f>
        <v>466.4613367</v>
      </c>
    </row>
    <row r="6">
      <c r="A6">
        <f>IFERROR(__xludf.DUMMYFUNCTION("""COMPUTED_VALUE"""),400.0)</f>
        <v>400</v>
      </c>
      <c r="C6" s="3">
        <f>IFERROR(__xludf.DUMMYFUNCTION("""COMPUTED_VALUE"""),520.8122483047775)</f>
        <v>520.8122483</v>
      </c>
      <c r="D6">
        <f>IFERROR(__xludf.DUMMYFUNCTION("""COMPUTED_VALUE"""),492.10428951348143)</f>
        <v>492.1042895</v>
      </c>
    </row>
    <row r="7">
      <c r="A7">
        <f>IFERROR(__xludf.DUMMYFUNCTION("""COMPUTED_VALUE"""),500.0)</f>
        <v>500</v>
      </c>
      <c r="C7" s="3">
        <f>IFERROR(__xludf.DUMMYFUNCTION("""COMPUTED_VALUE"""),513.024834685481)</f>
        <v>513.0248347</v>
      </c>
      <c r="D7">
        <f>IFERROR(__xludf.DUMMYFUNCTION("""COMPUTED_VALUE"""),512.1822884172469)</f>
        <v>512.1822884</v>
      </c>
    </row>
    <row r="8">
      <c r="A8">
        <f>IFERROR(__xludf.DUMMYFUNCTION("""COMPUTED_VALUE"""),600.0)</f>
        <v>600</v>
      </c>
      <c r="C8" s="3">
        <f>IFERROR(__xludf.DUMMYFUNCTION("""COMPUTED_VALUE"""),521.0527115089005)</f>
        <v>521.0527115</v>
      </c>
      <c r="D8">
        <f>IFERROR(__xludf.DUMMYFUNCTION("""COMPUTED_VALUE"""),527.6820237740603)</f>
        <v>527.6820238</v>
      </c>
    </row>
    <row r="9">
      <c r="A9">
        <f>IFERROR(__xludf.DUMMYFUNCTION("""COMPUTED_VALUE"""),700.0)</f>
        <v>700</v>
      </c>
      <c r="C9" s="3">
        <f>IFERROR(__xludf.DUMMYFUNCTION("""COMPUTED_VALUE"""),523.6701108435201)</f>
        <v>523.6701108</v>
      </c>
      <c r="D9">
        <f>IFERROR(__xludf.DUMMYFUNCTION("""COMPUTED_VALUE"""),540.8191583242577)</f>
        <v>540.8191583</v>
      </c>
    </row>
    <row r="10">
      <c r="A10">
        <f>IFERROR(__xludf.DUMMYFUNCTION("""COMPUTED_VALUE"""),800.0)</f>
        <v>800</v>
      </c>
      <c r="C10" s="3">
        <f>IFERROR(__xludf.DUMMYFUNCTION("""COMPUTED_VALUE"""),528.4947936691439)</f>
        <v>528.4947937</v>
      </c>
      <c r="D10">
        <f>IFERROR(__xludf.DUMMYFUNCTION("""COMPUTED_VALUE"""),549.904875953875)</f>
        <v>549.904876</v>
      </c>
      <c r="E10" s="1">
        <v>469.365</v>
      </c>
      <c r="F10" s="1">
        <v>458.0</v>
      </c>
    </row>
    <row r="11">
      <c r="A11">
        <f>IFERROR(__xludf.DUMMYFUNCTION("""COMPUTED_VALUE"""),900.0)</f>
        <v>900</v>
      </c>
      <c r="C11" s="3">
        <f>IFERROR(__xludf.DUMMYFUNCTION("""COMPUTED_VALUE"""),525.5581637123764)</f>
        <v>525.5581637</v>
      </c>
      <c r="D11">
        <f>IFERROR(__xludf.DUMMYFUNCTION("""COMPUTED_VALUE"""),559.6040922085347)</f>
        <v>559.6040922</v>
      </c>
    </row>
    <row r="12">
      <c r="A12">
        <f>IFERROR(__xludf.DUMMYFUNCTION("""COMPUTED_VALUE"""),1000.0)</f>
        <v>1000</v>
      </c>
      <c r="C12" s="3">
        <f>IFERROR(__xludf.DUMMYFUNCTION("""COMPUTED_VALUE"""),530.7992765385103)</f>
        <v>530.7992765</v>
      </c>
      <c r="D12">
        <f>IFERROR(__xludf.DUMMYFUNCTION("""COMPUTED_VALUE"""),565.6972980013959)</f>
        <v>565.697298</v>
      </c>
    </row>
    <row r="13">
      <c r="A13">
        <f>IFERROR(__xludf.DUMMYFUNCTION("""COMPUTED_VALUE"""),1100.0)</f>
        <v>1100</v>
      </c>
      <c r="C13" s="3">
        <f>IFERROR(__xludf.DUMMYFUNCTION("""COMPUTED_VALUE"""),531.1017268751167)</f>
        <v>531.1017269</v>
      </c>
      <c r="D13">
        <f>IFERROR(__xludf.DUMMYFUNCTION("""COMPUTED_VALUE"""),572.383092383327)</f>
        <v>572.3830924</v>
      </c>
    </row>
    <row r="14">
      <c r="A14">
        <f>IFERROR(__xludf.DUMMYFUNCTION("""COMPUTED_VALUE"""),1200.0)</f>
        <v>1200</v>
      </c>
      <c r="C14" s="3">
        <f>IFERROR(__xludf.DUMMYFUNCTION("""COMPUTED_VALUE"""),528.5449215379034)</f>
        <v>528.5449215</v>
      </c>
      <c r="D14">
        <f>IFERROR(__xludf.DUMMYFUNCTION("""COMPUTED_VALUE"""),577.649152952044)</f>
        <v>577.649153</v>
      </c>
    </row>
    <row r="15">
      <c r="A15">
        <f>IFERROR(__xludf.DUMMYFUNCTION("""COMPUTED_VALUE"""),1300.0)</f>
        <v>1300</v>
      </c>
      <c r="C15" s="3">
        <f>IFERROR(__xludf.DUMMYFUNCTION("""COMPUTED_VALUE"""),532.9489199300176)</f>
        <v>532.9489199</v>
      </c>
      <c r="D15">
        <f>IFERROR(__xludf.DUMMYFUNCTION("""COMPUTED_VALUE"""),582.8162043440024)</f>
        <v>582.8162043</v>
      </c>
    </row>
    <row r="16">
      <c r="A16">
        <f>IFERROR(__xludf.DUMMYFUNCTION("""COMPUTED_VALUE"""),1400.0)</f>
        <v>1400</v>
      </c>
      <c r="C16" s="3">
        <f>IFERROR(__xludf.DUMMYFUNCTION("""COMPUTED_VALUE"""),530.8741996734159)</f>
        <v>530.8741997</v>
      </c>
      <c r="D16">
        <f>IFERROR(__xludf.DUMMYFUNCTION("""COMPUTED_VALUE"""),587.014567283709)</f>
        <v>587.0145673</v>
      </c>
    </row>
    <row r="17">
      <c r="A17">
        <f>IFERROR(__xludf.DUMMYFUNCTION("""COMPUTED_VALUE"""),1500.0)</f>
        <v>1500</v>
      </c>
      <c r="C17" s="3">
        <f>IFERROR(__xludf.DUMMYFUNCTION("""COMPUTED_VALUE"""),530.7412453449144)</f>
        <v>530.7412453</v>
      </c>
      <c r="D17">
        <f>IFERROR(__xludf.DUMMYFUNCTION("""COMPUTED_VALUE"""),590.8951134201151)</f>
        <v>590.8951134</v>
      </c>
    </row>
    <row r="18">
      <c r="A18">
        <f>IFERROR(__xludf.DUMMYFUNCTION("""COMPUTED_VALUE"""),1600.0)</f>
        <v>1600</v>
      </c>
      <c r="C18" s="3">
        <f>IFERROR(__xludf.DUMMYFUNCTION("""COMPUTED_VALUE"""),529.4892424448773)</f>
        <v>529.4892424</v>
      </c>
      <c r="D18">
        <f>IFERROR(__xludf.DUMMYFUNCTION("""COMPUTED_VALUE"""),593.2425309215125)</f>
        <v>593.2425309</v>
      </c>
      <c r="E18" s="1">
        <v>475.985</v>
      </c>
      <c r="F18" s="1">
        <v>469.0</v>
      </c>
    </row>
    <row r="19">
      <c r="A19">
        <f>IFERROR(__xludf.DUMMYFUNCTION("""COMPUTED_VALUE"""),1700.0)</f>
        <v>1700</v>
      </c>
      <c r="C19" s="3">
        <f>IFERROR(__xludf.DUMMYFUNCTION("""COMPUTED_VALUE"""),524.2511588901164)</f>
        <v>524.2511589</v>
      </c>
      <c r="D19">
        <f>IFERROR(__xludf.DUMMYFUNCTION("""COMPUTED_VALUE"""),595.6910600542967)</f>
        <v>595.6910601</v>
      </c>
    </row>
    <row r="20">
      <c r="A20">
        <f>IFERROR(__xludf.DUMMYFUNCTION("""COMPUTED_VALUE"""),1800.0)</f>
        <v>1800</v>
      </c>
      <c r="C20" s="3">
        <f>IFERROR(__xludf.DUMMYFUNCTION("""COMPUTED_VALUE"""),539.6505083478477)</f>
        <v>539.6505083</v>
      </c>
      <c r="D20">
        <f>IFERROR(__xludf.DUMMYFUNCTION("""COMPUTED_VALUE"""),598.1553936585212)</f>
        <v>598.1553937</v>
      </c>
    </row>
    <row r="21">
      <c r="A21">
        <f>IFERROR(__xludf.DUMMYFUNCTION("""COMPUTED_VALUE"""),1900.0)</f>
        <v>1900</v>
      </c>
      <c r="C21" s="3">
        <f>IFERROR(__xludf.DUMMYFUNCTION("""COMPUTED_VALUE"""),529.1014913970242)</f>
        <v>529.1014914</v>
      </c>
      <c r="D21">
        <f>IFERROR(__xludf.DUMMYFUNCTION("""COMPUTED_VALUE"""),600.2219011283017)</f>
        <v>600.2219011</v>
      </c>
    </row>
    <row r="22">
      <c r="A22">
        <f>IFERROR(__xludf.DUMMYFUNCTION("""COMPUTED_VALUE"""),2000.0)</f>
        <v>2000</v>
      </c>
      <c r="C22" s="3">
        <f>IFERROR(__xludf.DUMMYFUNCTION("""COMPUTED_VALUE"""),530.1046124099854)</f>
        <v>530.1046124</v>
      </c>
      <c r="D22">
        <f>IFERROR(__xludf.DUMMYFUNCTION("""COMPUTED_VALUE"""),601.7286580783109)</f>
        <v>601.7286581</v>
      </c>
    </row>
    <row r="23">
      <c r="A23">
        <f>IFERROR(__xludf.DUMMYFUNCTION("""COMPUTED_VALUE"""),2100.0)</f>
        <v>2100</v>
      </c>
      <c r="C23" s="3">
        <f>IFERROR(__xludf.DUMMYFUNCTION("""COMPUTED_VALUE"""),534.5504513356161)</f>
        <v>534.5504513</v>
      </c>
      <c r="D23">
        <f>IFERROR(__xludf.DUMMYFUNCTION("""COMPUTED_VALUE"""),603.1452655220905)</f>
        <v>603.1452655</v>
      </c>
    </row>
    <row r="24">
      <c r="A24">
        <f>IFERROR(__xludf.DUMMYFUNCTION("""COMPUTED_VALUE"""),2200.0)</f>
        <v>2200</v>
      </c>
      <c r="C24" s="3">
        <f>IFERROR(__xludf.DUMMYFUNCTION("""COMPUTED_VALUE"""),537.0447405882954)</f>
        <v>537.0447406</v>
      </c>
      <c r="D24">
        <f>IFERROR(__xludf.DUMMYFUNCTION("""COMPUTED_VALUE"""),604.8503871887016)</f>
        <v>604.8503872</v>
      </c>
    </row>
    <row r="25">
      <c r="A25">
        <f>IFERROR(__xludf.DUMMYFUNCTION("""COMPUTED_VALUE"""),2300.0)</f>
        <v>2300</v>
      </c>
      <c r="C25" s="3">
        <f>IFERROR(__xludf.DUMMYFUNCTION("""COMPUTED_VALUE"""),537.3761625480264)</f>
        <v>537.3761625</v>
      </c>
      <c r="D25">
        <f>IFERROR(__xludf.DUMMYFUNCTION("""COMPUTED_VALUE"""),606.1745442881075)</f>
        <v>606.1745443</v>
      </c>
    </row>
    <row r="26">
      <c r="A26">
        <f>IFERROR(__xludf.DUMMYFUNCTION("""COMPUTED_VALUE"""),2400.0)</f>
        <v>2400</v>
      </c>
      <c r="C26" s="3">
        <f>IFERROR(__xludf.DUMMYFUNCTION("""COMPUTED_VALUE"""),532.1616931562418)</f>
        <v>532.1616932</v>
      </c>
      <c r="D26">
        <f>IFERROR(__xludf.DUMMYFUNCTION("""COMPUTED_VALUE"""),607.6068583580582)</f>
        <v>607.6068584</v>
      </c>
      <c r="E26" s="1">
        <v>479.449</v>
      </c>
      <c r="F26" s="1">
        <v>472.0</v>
      </c>
    </row>
    <row r="27">
      <c r="A27">
        <f>IFERROR(__xludf.DUMMYFUNCTION("""COMPUTED_VALUE"""),2500.0)</f>
        <v>2500</v>
      </c>
      <c r="C27" s="3">
        <f>IFERROR(__xludf.DUMMYFUNCTION("""COMPUTED_VALUE"""),535.1462998091831)</f>
        <v>535.1462998</v>
      </c>
      <c r="D27">
        <f>IFERROR(__xludf.DUMMYFUNCTION("""COMPUTED_VALUE"""),608.8949259299195)</f>
        <v>608.8949259</v>
      </c>
    </row>
    <row r="28">
      <c r="A28">
        <f>IFERROR(__xludf.DUMMYFUNCTION("""COMPUTED_VALUE"""),2600.0)</f>
        <v>2600</v>
      </c>
      <c r="C28" s="3">
        <f>IFERROR(__xludf.DUMMYFUNCTION("""COMPUTED_VALUE"""),537.8423204582398)</f>
        <v>537.8423205</v>
      </c>
      <c r="D28">
        <f>IFERROR(__xludf.DUMMYFUNCTION("""COMPUTED_VALUE"""),609.7012919833819)</f>
        <v>609.701292</v>
      </c>
    </row>
    <row r="29">
      <c r="A29">
        <f>IFERROR(__xludf.DUMMYFUNCTION("""COMPUTED_VALUE"""),2700.0)</f>
        <v>2700</v>
      </c>
      <c r="C29" s="3">
        <f>IFERROR(__xludf.DUMMYFUNCTION("""COMPUTED_VALUE"""),538.8982293808431)</f>
        <v>538.8982294</v>
      </c>
      <c r="D29">
        <f>IFERROR(__xludf.DUMMYFUNCTION("""COMPUTED_VALUE"""),610.6742999165792)</f>
        <v>610.6742999</v>
      </c>
      <c r="I29">
        <f>T.TEST(J30:J34,K30:K34,2,1)</f>
        <v>0.003853865447</v>
      </c>
    </row>
    <row r="30">
      <c r="A30">
        <f>IFERROR(__xludf.DUMMYFUNCTION("""COMPUTED_VALUE"""),2800.0)</f>
        <v>2800</v>
      </c>
      <c r="C30" s="3">
        <f>IFERROR(__xludf.DUMMYFUNCTION("""COMPUTED_VALUE"""),543.4547213466307)</f>
        <v>543.4547213</v>
      </c>
      <c r="D30">
        <f>IFERROR(__xludf.DUMMYFUNCTION("""COMPUTED_VALUE"""),611.7048002962157)</f>
        <v>611.7048003</v>
      </c>
      <c r="J30" s="1">
        <v>445.2185</v>
      </c>
      <c r="K30" s="1">
        <v>430.5458</v>
      </c>
    </row>
    <row r="31">
      <c r="A31">
        <f>IFERROR(__xludf.DUMMYFUNCTION("""COMPUTED_VALUE"""),2900.0)</f>
        <v>2900</v>
      </c>
      <c r="C31" s="3">
        <f>IFERROR(__xludf.DUMMYFUNCTION("""COMPUTED_VALUE"""),543.050116620888)</f>
        <v>543.0501166</v>
      </c>
      <c r="D31">
        <f>IFERROR(__xludf.DUMMYFUNCTION("""COMPUTED_VALUE"""),612.2571542188548)</f>
        <v>612.2571542</v>
      </c>
      <c r="H31" s="3"/>
      <c r="J31" s="1">
        <v>469.365</v>
      </c>
      <c r="K31" s="1">
        <v>458.0</v>
      </c>
    </row>
    <row r="32">
      <c r="A32">
        <f>IFERROR(__xludf.DUMMYFUNCTION("""COMPUTED_VALUE"""),3000.0)</f>
        <v>3000</v>
      </c>
      <c r="C32" s="3">
        <f>IFERROR(__xludf.DUMMYFUNCTION("""COMPUTED_VALUE"""),540.4637884572063)</f>
        <v>540.4637885</v>
      </c>
      <c r="D32">
        <f>IFERROR(__xludf.DUMMYFUNCTION("""COMPUTED_VALUE"""),612.8919545841703)</f>
        <v>612.8919546</v>
      </c>
      <c r="H32" s="3"/>
      <c r="J32" s="1">
        <v>475.985</v>
      </c>
      <c r="K32" s="1">
        <v>469.0</v>
      </c>
    </row>
    <row r="33">
      <c r="A33">
        <f>IFERROR(__xludf.DUMMYFUNCTION("""COMPUTED_VALUE"""),3100.0)</f>
        <v>3100</v>
      </c>
      <c r="C33" s="3">
        <f>IFERROR(__xludf.DUMMYFUNCTION("""COMPUTED_VALUE"""),529.2861278192016)</f>
        <v>529.2861278</v>
      </c>
      <c r="D33">
        <f>IFERROR(__xludf.DUMMYFUNCTION("""COMPUTED_VALUE"""),613.1988733815604)</f>
        <v>613.1988734</v>
      </c>
      <c r="H33" s="3"/>
      <c r="J33" s="1">
        <v>479.449</v>
      </c>
      <c r="K33" s="1">
        <v>472.0</v>
      </c>
    </row>
    <row r="34">
      <c r="A34">
        <f>IFERROR(__xludf.DUMMYFUNCTION("""COMPUTED_VALUE"""),3200.0)</f>
        <v>3200</v>
      </c>
      <c r="C34" s="3">
        <f>IFERROR(__xludf.DUMMYFUNCTION("""COMPUTED_VALUE"""),544.5833817605921)</f>
        <v>544.5833818</v>
      </c>
      <c r="D34">
        <f>IFERROR(__xludf.DUMMYFUNCTION("""COMPUTED_VALUE"""),613.9183220608977)</f>
        <v>613.9183221</v>
      </c>
      <c r="E34" s="1">
        <v>481.613</v>
      </c>
      <c r="F34" s="1">
        <v>475.0</v>
      </c>
      <c r="H34" s="3"/>
      <c r="J34" s="1">
        <v>481.613</v>
      </c>
      <c r="K34" s="1">
        <v>475.0</v>
      </c>
    </row>
    <row r="35">
      <c r="A35">
        <f>IFERROR(__xludf.DUMMYFUNCTION("""COMPUTED_VALUE"""),3300.0)</f>
        <v>3300</v>
      </c>
      <c r="C35" s="3">
        <f>IFERROR(__xludf.DUMMYFUNCTION("""COMPUTED_VALUE"""),540.1486351246018)</f>
        <v>540.1486351</v>
      </c>
      <c r="D35">
        <f>IFERROR(__xludf.DUMMYFUNCTION("""COMPUTED_VALUE"""),614.0778579339741)</f>
        <v>614.0778579</v>
      </c>
    </row>
    <row r="36">
      <c r="A36">
        <f>IFERROR(__xludf.DUMMYFUNCTION("""COMPUTED_VALUE"""),3400.0)</f>
        <v>3400</v>
      </c>
      <c r="C36" s="3">
        <f>IFERROR(__xludf.DUMMYFUNCTION("""COMPUTED_VALUE"""),533.4350084516797)</f>
        <v>533.4350085</v>
      </c>
      <c r="D36">
        <f>IFERROR(__xludf.DUMMYFUNCTION("""COMPUTED_VALUE"""),614.3507881628576)</f>
        <v>614.3507882</v>
      </c>
    </row>
    <row r="37">
      <c r="A37">
        <f>IFERROR(__xludf.DUMMYFUNCTION("""COMPUTED_VALUE"""),3500.0)</f>
        <v>3500</v>
      </c>
      <c r="C37" s="3">
        <f>IFERROR(__xludf.DUMMYFUNCTION("""COMPUTED_VALUE"""),540.8363300327933)</f>
        <v>540.83633</v>
      </c>
      <c r="D37">
        <f>IFERROR(__xludf.DUMMYFUNCTION("""COMPUTED_VALUE"""),614.5026036828507)</f>
        <v>614.5026037</v>
      </c>
    </row>
    <row r="38">
      <c r="A38">
        <f>IFERROR(__xludf.DUMMYFUNCTION("""COMPUTED_VALUE"""),3600.0)</f>
        <v>3600</v>
      </c>
      <c r="C38" s="3">
        <f>IFERROR(__xludf.DUMMYFUNCTION("""COMPUTED_VALUE"""),544.6479004040125)</f>
        <v>544.6479004</v>
      </c>
      <c r="D38">
        <f>IFERROR(__xludf.DUMMYFUNCTION("""COMPUTED_VALUE"""),615.7394942818015)</f>
        <v>615.7394943</v>
      </c>
    </row>
    <row r="39">
      <c r="A39">
        <f>IFERROR(__xludf.DUMMYFUNCTION("""COMPUTED_VALUE"""),3700.0)</f>
        <v>3700</v>
      </c>
      <c r="C39" s="3">
        <f>IFERROR(__xludf.DUMMYFUNCTION("""COMPUTED_VALUE"""),536.395506160295)</f>
        <v>536.3955062</v>
      </c>
      <c r="D39">
        <f>IFERROR(__xludf.DUMMYFUNCTION("""COMPUTED_VALUE"""),616.0658972510332)</f>
        <v>616.0658973</v>
      </c>
    </row>
    <row r="40">
      <c r="A40">
        <f>IFERROR(__xludf.DUMMYFUNCTION("""COMPUTED_VALUE"""),3800.0)</f>
        <v>3800</v>
      </c>
      <c r="C40" s="3">
        <f>IFERROR(__xludf.DUMMYFUNCTION("""COMPUTED_VALUE"""),539.5897832804324)</f>
        <v>539.5897833</v>
      </c>
      <c r="D40">
        <f>IFERROR(__xludf.DUMMYFUNCTION("""COMPUTED_VALUE"""),615.4568092540137)</f>
        <v>615.4568093</v>
      </c>
    </row>
    <row r="41">
      <c r="A41">
        <f>IFERROR(__xludf.DUMMYFUNCTION("""COMPUTED_VALUE"""),3900.0)</f>
        <v>3900</v>
      </c>
      <c r="C41" s="3">
        <f>IFERROR(__xludf.DUMMYFUNCTION("""COMPUTED_VALUE"""),547.1681921637157)</f>
        <v>547.1681922</v>
      </c>
      <c r="D41">
        <f>IFERROR(__xludf.DUMMYFUNCTION("""COMPUTED_VALUE"""),616.5177560352117)</f>
        <v>616.517756</v>
      </c>
    </row>
    <row r="42">
      <c r="A42" s="1">
        <v>4000.0</v>
      </c>
      <c r="C42" s="2"/>
      <c r="E42" s="1">
        <v>483.4985</v>
      </c>
      <c r="F42" s="1">
        <v>477.0</v>
      </c>
    </row>
    <row r="43">
      <c r="C43" s="2"/>
    </row>
  </sheetData>
  <customSheetViews>
    <customSheetView guid="{7CD9F92D-F9B1-475B-B22D-9D874B7492D1}" filter="1" showAutoFilter="1">
      <autoFilter ref="$E$1:$E$1000"/>
    </customSheetView>
  </customSheetViews>
  <drawing r:id="rId1"/>
</worksheet>
</file>