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8695" windowHeight="1305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<sst xmlns="http://schemas.openxmlformats.org/spreadsheetml/2006/main" count="15" uniqueCount="15">
  <si>
    <t>金额（请输入）</t>
  </si>
  <si>
    <t>月份</t>
  </si>
  <si>
    <t>当月应还利息</t>
  </si>
  <si>
    <t>当月应还本息和</t>
  </si>
  <si>
    <t>当月应还本金</t>
  </si>
  <si>
    <t>期末本金余额</t>
  </si>
  <si>
    <t>期初本金余额</t>
  </si>
  <si>
    <t>第一年合计</t>
  </si>
  <si>
    <t>第二年合计</t>
  </si>
  <si>
    <t>2年利息合计</t>
  </si>
  <si>
    <t>每月还款额</t>
  </si>
  <si>
    <t>承保确认函本金（即展期合同未还本金金额）</t>
  </si>
  <si>
    <t>承保确认函保险金额</t>
  </si>
  <si>
    <t>2年期8.5%等额本息产品利息计算器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</si>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</sst>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1"/>
      <color indexed="8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6"/>
      <color indexed="8"/>
      <name val="宋体"/>
      <family val="2"/>
      <charset val="134"/>
    </font>
    <font>
      <b/>
      <sz val="11"/>
      <name val="宋体"/>
      <family val="2"/>
      <charset val="134"/>
    </font>
    <font>
      <b/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8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4" tint="0.599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176" fontId="4" fillId="0" borderId="0" xfId="0" applyNumberFormat="1" applyFont="1" applyAlignment="1">
      <alignment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I34"/>
  <sheetViews>
    <sheetView workbookViewId="0" topLeftCell="A1">
      <pane ySplit="2" topLeftCell="A3" activePane="bottomLeft" state="frozen"/>
      <selection pane="topLeft" activeCell="A1" sqref="A1"/>
      <selection pane="bottomLeft" activeCell="B12" sqref="B12"/>
    </sheetView>
  </sheetViews>
  <sheetFormatPr defaultColWidth="9" defaultRowHeight="13.5"/>
  <cols>
    <col min="1" max="1" width="16.125" customWidth="1"/>
    <col min="2" max="2" width="45.25" customWidth="1"/>
    <col min="3" max="3" width="13.375" style="4" customWidth="1"/>
    <col min="4" max="4" width="19.125" style="4" customWidth="1"/>
    <col min="5" max="5" width="15.25" style="4" customWidth="1"/>
    <col min="6" max="6" width="14.875" style="4" customWidth="1"/>
    <col min="7" max="7" width="16" style="4" customWidth="1"/>
  </cols>
  <sheetData>
    <row r="1" spans="1:9" s="1" customFormat="1" ht="20.25">
      <c r="A1" s="12" t="s">
        <v>13</v>
      </c>
      <c r="B1" s="13"/>
      <c r="C1" s="13"/>
      <c r="D1" s="13"/>
      <c r="E1" s="13"/>
      <c r="F1" s="13"/>
      <c r="G1" s="13"/>
      <c r="H1" s="5"/>
      <c r="I1" s="5"/>
    </row>
    <row r="2" spans="1:9" s="2" customFormat="1" ht="13.5">
      <c r="A2" s="6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/>
      <c r="I2" s="8"/>
    </row>
    <row r="3" spans="1:7" ht="13.5">
      <c r="A3" s="9">
        <v>40000</v>
      </c>
      <c r="B3">
        <v>1</v>
      </c>
      <c r="C3" s="4">
        <f>-IPMT(0.085/12,B3,24,A$3)</f>
        <v>283.33333333333337</v>
      </c>
      <c r="D3" s="4">
        <f>($A$3+$C$30)/24</f>
        <v>1818.2269952554416</v>
      </c>
      <c r="E3" s="4">
        <f>D3-C3</f>
        <v>1534.8936619221081</v>
      </c>
      <c r="F3" s="4">
        <f>A3-E3</f>
        <v>38465.106338077894</v>
      </c>
      <c r="G3" s="4">
        <f>A3</f>
        <v>40000</v>
      </c>
    </row>
    <row r="4" spans="2:7" ht="13.5">
      <c r="B4">
        <v>2</v>
      </c>
      <c r="C4" s="4">
        <f t="shared" si="0" ref="C4:C14">-IPMT(0.085/12,B4,24,A$3)</f>
        <v>272.46116989471841</v>
      </c>
      <c r="D4" s="4">
        <f t="shared" si="1" ref="D4:D14">($A$3+$C$30)/24</f>
        <v>1818.2269952554416</v>
      </c>
      <c r="E4" s="4">
        <f t="shared" si="2" ref="E4:E14">D4-C4</f>
        <v>1545.7658253607233</v>
      </c>
      <c r="F4" s="4">
        <f>F3-E4</f>
        <v>36919.340512717172</v>
      </c>
      <c r="G4" s="4">
        <f>F3</f>
        <v>38465.106338077894</v>
      </c>
    </row>
    <row r="5" spans="2:7" ht="13.5">
      <c r="B5">
        <v>3</v>
      </c>
      <c r="C5" s="4">
        <f t="shared" si="0"/>
        <v>261.5119952984133</v>
      </c>
      <c r="D5" s="4">
        <f t="shared" si="1"/>
        <v>1818.2269952554416</v>
      </c>
      <c r="E5" s="4">
        <f t="shared" si="2"/>
        <v>1556.7149999570283</v>
      </c>
      <c r="F5" s="4">
        <f>F4-E5</f>
        <v>35362.625512760147</v>
      </c>
      <c r="G5" s="4">
        <f t="shared" si="3" ref="G5:G14">F4</f>
        <v>36919.340512717172</v>
      </c>
    </row>
    <row r="6" spans="2:7" ht="13.5">
      <c r="B6">
        <v>4</v>
      </c>
      <c r="C6" s="4">
        <f t="shared" si="0"/>
        <v>250.48526404871768</v>
      </c>
      <c r="D6" s="4">
        <f t="shared" si="1"/>
        <v>1818.2269952554416</v>
      </c>
      <c r="E6" s="4">
        <f t="shared" si="2"/>
        <v>1567.7417312067239</v>
      </c>
      <c r="F6" s="4">
        <f t="shared" si="4" ref="F6:F14">F5-E6</f>
        <v>33794.883781553421</v>
      </c>
      <c r="G6" s="4">
        <f t="shared" si="3"/>
        <v>35362.625512760147</v>
      </c>
    </row>
    <row r="7" spans="2:7" ht="13.5">
      <c r="B7">
        <v>5</v>
      </c>
      <c r="C7" s="4">
        <f t="shared" si="0"/>
        <v>239.38042678600337</v>
      </c>
      <c r="D7" s="4">
        <f t="shared" si="1"/>
        <v>1818.2269952554416</v>
      </c>
      <c r="E7" s="4">
        <f t="shared" si="2"/>
        <v>1578.8465684694381</v>
      </c>
      <c r="F7" s="4">
        <f t="shared" si="4"/>
        <v>32216.037213083982</v>
      </c>
      <c r="G7" s="4">
        <f t="shared" si="3"/>
        <v>33794.883781553421</v>
      </c>
    </row>
    <row r="8" spans="2:7" ht="13.5">
      <c r="B8">
        <v>6</v>
      </c>
      <c r="C8" s="4">
        <f t="shared" si="0"/>
        <v>228.19693025934484</v>
      </c>
      <c r="D8" s="4">
        <f t="shared" si="1"/>
        <v>1818.2269952554416</v>
      </c>
      <c r="E8" s="4">
        <f t="shared" si="2"/>
        <v>1590.0300649960968</v>
      </c>
      <c r="F8" s="4">
        <f t="shared" si="4"/>
        <v>30626.007148087887</v>
      </c>
      <c r="G8" s="4">
        <f t="shared" si="3"/>
        <v>32216.037213083982</v>
      </c>
    </row>
    <row r="9" spans="2:7" ht="13.5">
      <c r="B9">
        <v>7</v>
      </c>
      <c r="C9" s="4">
        <f t="shared" si="0"/>
        <v>216.93421729895582</v>
      </c>
      <c r="D9" s="4">
        <f t="shared" si="1"/>
        <v>1818.2269952554416</v>
      </c>
      <c r="E9" s="4">
        <f t="shared" si="2"/>
        <v>1601.2927779564857</v>
      </c>
      <c r="F9" s="4">
        <f t="shared" si="4"/>
        <v>29024.714370131402</v>
      </c>
      <c r="G9" s="4">
        <f t="shared" si="3"/>
        <v>30626.007148087887</v>
      </c>
    </row>
    <row r="10" spans="2:7" ht="13.5">
      <c r="B10">
        <v>8</v>
      </c>
      <c r="C10" s="4">
        <f t="shared" si="0"/>
        <v>205.59172678843069</v>
      </c>
      <c r="D10" s="4">
        <f t="shared" si="1"/>
        <v>1818.2269952554416</v>
      </c>
      <c r="E10" s="4">
        <f t="shared" si="2"/>
        <v>1612.635268467011</v>
      </c>
      <c r="F10" s="4">
        <f t="shared" si="4"/>
        <v>27412.079101664393</v>
      </c>
      <c r="G10" s="4">
        <f t="shared" si="3"/>
        <v>29024.714370131402</v>
      </c>
    </row>
    <row r="11" spans="2:7" ht="13.5">
      <c r="B11">
        <v>9</v>
      </c>
      <c r="C11" s="4">
        <f t="shared" si="0"/>
        <v>194.16889363678936</v>
      </c>
      <c r="D11" s="4">
        <f t="shared" si="1"/>
        <v>1818.2269952554416</v>
      </c>
      <c r="E11" s="4">
        <f t="shared" si="2"/>
        <v>1624.0581016186522</v>
      </c>
      <c r="F11" s="4">
        <f t="shared" si="4"/>
        <v>25788.021000045741</v>
      </c>
      <c r="G11" s="4">
        <f t="shared" si="3"/>
        <v>27412.079101664393</v>
      </c>
    </row>
    <row r="12" spans="2:7" ht="13.5">
      <c r="B12">
        <v>10</v>
      </c>
      <c r="C12" s="4">
        <f t="shared" si="0"/>
        <v>182.66514875032391</v>
      </c>
      <c r="D12" s="4">
        <f t="shared" si="1"/>
        <v>1818.2269952554416</v>
      </c>
      <c r="E12" s="4">
        <f t="shared" si="2"/>
        <v>1635.5618465051177</v>
      </c>
      <c r="F12" s="4">
        <f t="shared" si="4"/>
        <v>24152.459153540622</v>
      </c>
      <c r="G12" s="4">
        <f t="shared" si="3"/>
        <v>25788.021000045741</v>
      </c>
    </row>
    <row r="13" spans="2:7" ht="13.5">
      <c r="B13">
        <v>11</v>
      </c>
      <c r="C13" s="4">
        <f t="shared" si="0"/>
        <v>171.07991900424597</v>
      </c>
      <c r="D13" s="4">
        <f t="shared" si="1"/>
        <v>1818.2269952554416</v>
      </c>
      <c r="E13" s="4">
        <f t="shared" si="2"/>
        <v>1647.1470762511956</v>
      </c>
      <c r="F13" s="4">
        <f t="shared" si="4"/>
        <v>22505.312077289425</v>
      </c>
      <c r="G13" s="4">
        <f t="shared" si="3"/>
        <v>24152.459153540622</v>
      </c>
    </row>
    <row r="14" spans="2:7" ht="13.5">
      <c r="B14">
        <v>12</v>
      </c>
      <c r="C14" s="4">
        <f t="shared" si="0"/>
        <v>159.41262721413335</v>
      </c>
      <c r="D14" s="4">
        <f t="shared" si="1"/>
        <v>1818.2269952554416</v>
      </c>
      <c r="E14" s="4">
        <f t="shared" si="2"/>
        <v>1658.8143680413082</v>
      </c>
      <c r="F14" s="4">
        <f t="shared" si="4"/>
        <v>20846.497709248117</v>
      </c>
      <c r="G14" s="4">
        <f t="shared" si="3"/>
        <v>22505.312077289425</v>
      </c>
    </row>
    <row r="15" spans="2:7" s="3" customFormat="1" ht="13.5">
      <c r="B15" s="10" t="s">
        <v>7</v>
      </c>
      <c r="C15" s="11">
        <f>SUM(C3:C14)</f>
        <v>2665.2216523134102</v>
      </c>
      <c r="D15" s="11">
        <f>SUM(D3:D14)</f>
        <v>21818.723943065299</v>
      </c>
      <c r="E15" s="11">
        <f>SUM(E3:E14)</f>
        <v>19153.502290751887</v>
      </c>
      <c r="F15" s="11"/>
      <c r="G15" s="11"/>
    </row>
    <row r="16" spans="2:7" ht="13.5">
      <c r="B16">
        <v>13</v>
      </c>
      <c r="C16" s="4">
        <f t="shared" si="5" ref="C16:C27">-IPMT(0.085/12,B16,24,A$3)</f>
        <v>147.66269210717408</v>
      </c>
      <c r="D16" s="4">
        <f t="shared" si="6" ref="D16:D27">($A$3+$C$30)/24</f>
        <v>1818.2269952554416</v>
      </c>
      <c r="E16" s="4">
        <f>D16-C16</f>
        <v>1670.5643031482675</v>
      </c>
      <c r="F16" s="4">
        <f>F14-E16</f>
        <v>19175.933406099848</v>
      </c>
      <c r="G16" s="4">
        <f>F14</f>
        <v>20846.497709248117</v>
      </c>
    </row>
    <row r="17" spans="2:7" ht="13.5">
      <c r="B17">
        <v>14</v>
      </c>
      <c r="C17" s="4">
        <f t="shared" si="5"/>
        <v>135.82952829320718</v>
      </c>
      <c r="D17" s="4">
        <f t="shared" si="6"/>
        <v>1818.2269952554416</v>
      </c>
      <c r="E17" s="4">
        <f t="shared" si="7" ref="E17:E27">D17-C17</f>
        <v>1682.3974669622344</v>
      </c>
      <c r="F17" s="4">
        <f>F16-E17</f>
        <v>17493.535939137615</v>
      </c>
      <c r="G17" s="4">
        <f>F16</f>
        <v>19175.933406099848</v>
      </c>
    </row>
    <row r="18" spans="2:7" ht="13.5">
      <c r="B18">
        <v>15</v>
      </c>
      <c r="C18" s="4">
        <f t="shared" si="5"/>
        <v>123.91254623555798</v>
      </c>
      <c r="D18" s="4">
        <f t="shared" si="6"/>
        <v>1818.2269952554416</v>
      </c>
      <c r="E18" s="4">
        <f t="shared" si="7"/>
        <v>1694.3144490198836</v>
      </c>
      <c r="F18" s="4">
        <f>F17-E18</f>
        <v>15799.221490117732</v>
      </c>
      <c r="G18" s="4">
        <f t="shared" si="8" ref="G18:G27">F17</f>
        <v>17493.535939137615</v>
      </c>
    </row>
    <row r="19" spans="2:7" ht="13.5">
      <c r="B19">
        <v>16</v>
      </c>
      <c r="C19" s="4">
        <f t="shared" si="5"/>
        <v>111.91115222166714</v>
      </c>
      <c r="D19" s="4">
        <f t="shared" si="6"/>
        <v>1818.2269952554416</v>
      </c>
      <c r="E19" s="4">
        <f t="shared" si="7"/>
        <v>1706.3158430337744</v>
      </c>
      <c r="F19" s="4">
        <f t="shared" si="9" ref="F19:F27">F18-E19</f>
        <v>14092.905647083957</v>
      </c>
      <c r="G19" s="4">
        <f t="shared" si="8"/>
        <v>15799.221490117732</v>
      </c>
    </row>
    <row r="20" spans="2:7" ht="13.5">
      <c r="B20">
        <v>17</v>
      </c>
      <c r="C20" s="4">
        <f t="shared" si="5"/>
        <v>99.824748333511224</v>
      </c>
      <c r="D20" s="4">
        <f t="shared" si="6"/>
        <v>1818.2269952554416</v>
      </c>
      <c r="E20" s="4">
        <f t="shared" si="7"/>
        <v>1718.4022469219303</v>
      </c>
      <c r="F20" s="4">
        <f t="shared" si="9"/>
        <v>12374.503400162026</v>
      </c>
      <c r="G20" s="4">
        <f t="shared" si="8"/>
        <v>14092.905647083957</v>
      </c>
    </row>
    <row r="21" spans="2:7" ht="13.5">
      <c r="B21">
        <v>18</v>
      </c>
      <c r="C21" s="4">
        <f t="shared" si="5"/>
        <v>87.652732417814221</v>
      </c>
      <c r="D21" s="4">
        <f t="shared" si="6"/>
        <v>1818.2269952554416</v>
      </c>
      <c r="E21" s="4">
        <f t="shared" si="7"/>
        <v>1730.5742628376274</v>
      </c>
      <c r="F21" s="4">
        <f t="shared" si="9"/>
        <v>10643.929137324398</v>
      </c>
      <c r="G21" s="4">
        <f t="shared" si="8"/>
        <v>12374.503400162026</v>
      </c>
    </row>
    <row r="22" spans="2:7" ht="13.5">
      <c r="B22">
        <v>19</v>
      </c>
      <c r="C22" s="4">
        <f t="shared" si="5"/>
        <v>75.394498056047681</v>
      </c>
      <c r="D22" s="4">
        <f t="shared" si="6"/>
        <v>1818.2269952554416</v>
      </c>
      <c r="E22" s="4">
        <f t="shared" si="7"/>
        <v>1742.8324971993939</v>
      </c>
      <c r="F22" s="4">
        <f t="shared" si="9"/>
        <v>8901.0966401250043</v>
      </c>
      <c r="G22" s="4">
        <f t="shared" si="8"/>
        <v>10643.929137324398</v>
      </c>
    </row>
    <row r="23" spans="2:7" ht="13.5">
      <c r="B23">
        <v>20</v>
      </c>
      <c r="C23" s="4">
        <f t="shared" si="5"/>
        <v>63.049434534218634</v>
      </c>
      <c r="D23" s="4">
        <f t="shared" si="6"/>
        <v>1818.2269952554416</v>
      </c>
      <c r="E23" s="4">
        <f t="shared" si="7"/>
        <v>1755.177560721223</v>
      </c>
      <c r="F23" s="4">
        <f t="shared" si="9"/>
        <v>7145.9190794037813</v>
      </c>
      <c r="G23" s="4">
        <f t="shared" si="8"/>
        <v>8901.0966401250043</v>
      </c>
    </row>
    <row r="24" spans="2:7" ht="13.5">
      <c r="B24">
        <v>21</v>
      </c>
      <c r="C24" s="4">
        <f t="shared" si="5"/>
        <v>50.616926812443296</v>
      </c>
      <c r="D24" s="4">
        <f t="shared" si="6"/>
        <v>1818.2269952554416</v>
      </c>
      <c r="E24" s="4">
        <f t="shared" si="7"/>
        <v>1767.6100684429982</v>
      </c>
      <c r="F24" s="4">
        <f t="shared" si="9"/>
        <v>5378.3090109607829</v>
      </c>
      <c r="G24" s="4">
        <f t="shared" si="8"/>
        <v>7145.9190794037813</v>
      </c>
    </row>
    <row r="25" spans="2:7" ht="13.5">
      <c r="B25">
        <v>22</v>
      </c>
      <c r="C25" s="4">
        <f t="shared" si="5"/>
        <v>38.096355494305385</v>
      </c>
      <c r="D25" s="4">
        <f t="shared" si="6"/>
        <v>1818.2269952554416</v>
      </c>
      <c r="E25" s="4">
        <f t="shared" si="7"/>
        <v>1780.1306397611361</v>
      </c>
      <c r="F25" s="4">
        <f t="shared" si="9"/>
        <v>3598.1783711996468</v>
      </c>
      <c r="G25" s="4">
        <f t="shared" si="8"/>
        <v>5378.3090109607829</v>
      </c>
    </row>
    <row r="26" spans="2:7" ht="13.5">
      <c r="B26">
        <v>23</v>
      </c>
      <c r="C26" s="4">
        <f t="shared" si="5"/>
        <v>25.487096795997331</v>
      </c>
      <c r="D26" s="4">
        <f t="shared" si="6"/>
        <v>1818.2269952554416</v>
      </c>
      <c r="E26" s="4">
        <f t="shared" si="7"/>
        <v>1792.7398984594443</v>
      </c>
      <c r="F26" s="4">
        <f t="shared" si="9"/>
        <v>1805.4384727402025</v>
      </c>
      <c r="G26" s="4">
        <f t="shared" si="8"/>
        <v>3598.1783711996468</v>
      </c>
    </row>
    <row r="27" spans="2:7" ht="13.5">
      <c r="B27">
        <v>24</v>
      </c>
      <c r="C27" s="4">
        <f t="shared" si="5"/>
        <v>12.78852251524293</v>
      </c>
      <c r="D27" s="4">
        <f t="shared" si="6"/>
        <v>1818.2269952554416</v>
      </c>
      <c r="E27" s="4">
        <f t="shared" si="7"/>
        <v>1805.4384727401987</v>
      </c>
      <c r="F27" s="4">
        <f t="shared" si="9"/>
        <v>3.865352482534945E-12</v>
      </c>
      <c r="G27" s="4">
        <f t="shared" si="8"/>
        <v>1805.4384727402025</v>
      </c>
    </row>
    <row r="28" spans="2:7" s="3" customFormat="1" ht="13.5">
      <c r="B28" s="10" t="s">
        <v>8</v>
      </c>
      <c r="C28" s="11">
        <f>SUM(C16:C27)</f>
        <v>972.22623381718734</v>
      </c>
      <c r="D28" s="11">
        <f>SUM(D16:D27)</f>
        <v>21818.723943065299</v>
      </c>
      <c r="E28" s="11">
        <f>SUM(E16:E27)</f>
        <v>20846.497709248113</v>
      </c>
      <c r="F28" s="11"/>
      <c r="G28" s="11"/>
    </row>
    <row r="30" spans="2:3" ht="13.5">
      <c r="B30" s="3" t="s">
        <v>9</v>
      </c>
      <c r="C30" s="4">
        <f>C15+C28</f>
        <v>3637.4478861305975</v>
      </c>
    </row>
    <row r="31" spans="2:3" ht="13.5">
      <c r="B31" s="3" t="s">
        <v>10</v>
      </c>
      <c r="C31" s="4">
        <f>D3</f>
        <v>1818.2269952554416</v>
      </c>
    </row>
    <row r="32" spans="2:3" ht="13.5">
      <c r="B32" s="3" t="s">
        <v>11</v>
      </c>
      <c r="C32" s="4">
        <f>F14</f>
        <v>20846.497709248117</v>
      </c>
    </row>
    <row r="33" spans="2:3" ht="13.5">
      <c r="B33" s="3" t="s">
        <v>12</v>
      </c>
      <c r="C33" s="4">
        <f>C32+C28</f>
        <v>21818.723943065303</v>
      </c>
    </row>
  </sheetData>
  <mergeCells count="1">
    <mergeCell ref="A1:G1"/>
  </mergeCells>
  <pageMargins left="0.75" right="0.75" top="1" bottom="1" header="0.511805555555556" footer="0.511805555555556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6"/>
  <sheetViews>
    <sheetView tabSelected="1" workbookViewId="0" topLeftCell="A1"/>
  </sheetViews>
  <sheetFormatPr defaultRowHeight="13.5"/>
  <sheetData>
    <row r="5" ht="23.25" customHeight="1">
      <c r="A5" s="14" t="s">
        <v>14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金投行</dc:creator>
  <cp:keywords/>
  <dc:description/>
  <cp:lastModifiedBy>xbany</cp:lastModifiedBy>
  <dcterms:created xsi:type="dcterms:W3CDTF">2017-08-25T02:44:00Z</dcterms:created>
  <dcterms:modified xsi:type="dcterms:W3CDTF">2017-09-22T01:40:30Z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