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 CSE\Downloads\"/>
    </mc:Choice>
  </mc:AlternateContent>
  <xr:revisionPtr revIDLastSave="0" documentId="8_{F4174128-98CC-B243-97EB-1F3705479512}" xr6:coauthVersionLast="47" xr6:coauthVersionMax="47" xr10:uidLastSave="{00000000-0000-0000-0000-000000000000}"/>
  <bookViews>
    <workbookView xWindow="-120" yWindow="-120" windowWidth="29040" windowHeight="15720" tabRatio="717" activeTab="7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  <sheet name="summary sheet (Final) (2)" sheetId="81" r:id="rId10"/>
    <sheet name="summary sheet (Final) (3)" sheetId="82" r:id="rId11"/>
  </sheets>
  <definedNames>
    <definedName name="_xlnm.Print_Titles" localSheetId="8">'summary sheet (Final)'!$1:$9</definedName>
    <definedName name="_xlnm.Print_Titles" localSheetId="9">'summary sheet (Final) (2)'!$1:$9</definedName>
    <definedName name="_xlnm.Print_Titles" localSheetId="10">'summary sheet (Final) (3)'!$1:$10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5" l="1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10" i="55"/>
  <c r="AY22" i="80"/>
  <c r="AY23" i="80"/>
  <c r="AY24" i="80"/>
  <c r="AY25" i="80"/>
  <c r="AY26" i="80"/>
  <c r="AY27" i="80"/>
  <c r="AY28" i="80"/>
  <c r="AY29" i="80"/>
  <c r="AY30" i="80"/>
  <c r="AY31" i="80"/>
  <c r="AY32" i="80"/>
  <c r="AY33" i="80"/>
  <c r="AY34" i="80"/>
  <c r="AY35" i="80"/>
  <c r="AY36" i="80"/>
  <c r="AY37" i="80"/>
  <c r="AY21" i="80"/>
  <c r="AY22" i="54"/>
  <c r="AY23" i="54"/>
  <c r="AY24" i="54"/>
  <c r="AY25" i="54"/>
  <c r="AY26" i="54"/>
  <c r="AY27" i="54"/>
  <c r="AY28" i="54"/>
  <c r="AY29" i="54"/>
  <c r="AY30" i="54"/>
  <c r="AY31" i="54"/>
  <c r="AY32" i="54"/>
  <c r="AY33" i="54"/>
  <c r="AY34" i="54"/>
  <c r="AY35" i="54"/>
  <c r="AY36" i="54"/>
  <c r="AY37" i="54"/>
  <c r="AY38" i="54"/>
  <c r="AY21" i="54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1" i="80"/>
  <c r="AL22" i="80"/>
  <c r="AL23" i="80"/>
  <c r="AL24" i="80"/>
  <c r="AL25" i="80"/>
  <c r="AL26" i="80"/>
  <c r="AL27" i="80"/>
  <c r="AL28" i="80"/>
  <c r="AL29" i="80"/>
  <c r="AL30" i="80"/>
  <c r="AL31" i="80"/>
  <c r="AL32" i="80"/>
  <c r="AL33" i="80"/>
  <c r="AL34" i="80"/>
  <c r="AL35" i="80"/>
  <c r="AL36" i="80"/>
  <c r="AL37" i="80"/>
  <c r="AL21" i="80"/>
  <c r="AK22" i="80"/>
  <c r="AK23" i="80"/>
  <c r="AK24" i="80"/>
  <c r="AK25" i="80"/>
  <c r="AK26" i="80"/>
  <c r="AK27" i="80"/>
  <c r="AK28" i="80"/>
  <c r="AK29" i="80"/>
  <c r="AK30" i="80"/>
  <c r="AK31" i="80"/>
  <c r="AK32" i="80"/>
  <c r="AK33" i="80"/>
  <c r="AK34" i="80"/>
  <c r="AK35" i="80"/>
  <c r="AK36" i="80"/>
  <c r="AK37" i="80"/>
  <c r="AK21" i="80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N21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M21" i="54"/>
  <c r="H17" i="74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21" i="80"/>
  <c r="I21" i="80"/>
  <c r="J21" i="80"/>
  <c r="H36" i="74"/>
  <c r="H22" i="80"/>
  <c r="I22" i="80"/>
  <c r="H37" i="74"/>
  <c r="H38" i="74"/>
  <c r="H24" i="80"/>
  <c r="I24" i="80"/>
  <c r="J24" i="80"/>
  <c r="H39" i="74"/>
  <c r="H25" i="80"/>
  <c r="I25" i="80"/>
  <c r="H40" i="74"/>
  <c r="H41" i="74"/>
  <c r="H27" i="80"/>
  <c r="I27" i="80"/>
  <c r="H42" i="74"/>
  <c r="H43" i="74"/>
  <c r="H44" i="74"/>
  <c r="H45" i="74"/>
  <c r="H46" i="74"/>
  <c r="H32" i="80"/>
  <c r="I32" i="80"/>
  <c r="H47" i="74"/>
  <c r="H33" i="80"/>
  <c r="I33" i="80"/>
  <c r="K33" i="80"/>
  <c r="H48" i="74"/>
  <c r="H34" i="80"/>
  <c r="I34" i="80"/>
  <c r="H49" i="74"/>
  <c r="H35" i="80"/>
  <c r="I35" i="80"/>
  <c r="H50" i="74"/>
  <c r="H51" i="74"/>
  <c r="H23" i="80"/>
  <c r="I23" i="80"/>
  <c r="H21" i="54"/>
  <c r="I21" i="54"/>
  <c r="J21" i="5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AK22" i="54"/>
  <c r="AK21" i="54"/>
  <c r="AK23" i="54"/>
  <c r="AK24" i="54"/>
  <c r="AK25" i="54"/>
  <c r="AK26" i="54"/>
  <c r="AK27" i="54"/>
  <c r="AK28" i="54"/>
  <c r="AK29" i="54"/>
  <c r="AK30" i="54"/>
  <c r="AK31" i="54"/>
  <c r="AK32" i="54"/>
  <c r="AK33" i="54"/>
  <c r="AK34" i="54"/>
  <c r="AK35" i="54"/>
  <c r="AK36" i="54"/>
  <c r="AK37" i="54"/>
  <c r="AK38" i="54"/>
  <c r="AJ22" i="54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J21" i="54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I21" i="54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AE21" i="54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AD21" i="54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Z21" i="54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Y21" i="54"/>
  <c r="U37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21" i="80"/>
  <c r="U21" i="54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T21" i="54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P21" i="54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O21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2" i="54"/>
  <c r="AI23" i="54"/>
  <c r="AI24" i="54"/>
  <c r="AI25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22" i="54"/>
  <c r="AH23" i="54"/>
  <c r="AH21" i="54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H21" i="80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G21" i="80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21" i="54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F21" i="80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F21" i="54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C21" i="80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C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B21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A21" i="80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B21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A21" i="54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17" i="78"/>
  <c r="X27" i="80"/>
  <c r="X28" i="80"/>
  <c r="X29" i="80"/>
  <c r="X30" i="80"/>
  <c r="X31" i="80"/>
  <c r="X32" i="80"/>
  <c r="X33" i="80"/>
  <c r="X34" i="80"/>
  <c r="X35" i="80"/>
  <c r="X36" i="80"/>
  <c r="X37" i="80"/>
  <c r="X22" i="80"/>
  <c r="X23" i="80"/>
  <c r="X24" i="80"/>
  <c r="X25" i="80"/>
  <c r="X26" i="80"/>
  <c r="X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21" i="80"/>
  <c r="W38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21" i="54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21" i="80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21" i="80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21" i="54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21" i="80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17" i="76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21" i="54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N21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M21" i="80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21" i="54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L21" i="80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21" i="54"/>
  <c r="I26" i="80"/>
  <c r="J26" i="80"/>
  <c r="I36" i="80"/>
  <c r="J36" i="80"/>
  <c r="H26" i="80"/>
  <c r="H28" i="80"/>
  <c r="I28" i="80"/>
  <c r="H29" i="80"/>
  <c r="I29" i="80"/>
  <c r="H30" i="80"/>
  <c r="I30" i="80"/>
  <c r="K30" i="80"/>
  <c r="H31" i="80"/>
  <c r="I31" i="80"/>
  <c r="H36" i="80"/>
  <c r="H37" i="80"/>
  <c r="I37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I23" i="54"/>
  <c r="K23" i="54"/>
  <c r="I27" i="54"/>
  <c r="J27" i="54"/>
  <c r="I32" i="54"/>
  <c r="K32" i="54"/>
  <c r="I35" i="54"/>
  <c r="K35" i="54"/>
  <c r="H22" i="54"/>
  <c r="I22" i="54"/>
  <c r="H23" i="54"/>
  <c r="H24" i="54"/>
  <c r="I24" i="54"/>
  <c r="H25" i="54"/>
  <c r="I25" i="54"/>
  <c r="H26" i="54"/>
  <c r="I26" i="54"/>
  <c r="H27" i="54"/>
  <c r="H28" i="54"/>
  <c r="I28" i="54"/>
  <c r="H29" i="54"/>
  <c r="I29" i="54"/>
  <c r="J29" i="54"/>
  <c r="H30" i="54"/>
  <c r="I30" i="54"/>
  <c r="J30" i="54"/>
  <c r="H31" i="54"/>
  <c r="I31" i="54"/>
  <c r="H32" i="54"/>
  <c r="H33" i="54"/>
  <c r="I33" i="54"/>
  <c r="K33" i="54"/>
  <c r="H34" i="54"/>
  <c r="I34" i="54"/>
  <c r="H35" i="54"/>
  <c r="H36" i="54"/>
  <c r="I36" i="54"/>
  <c r="H37" i="54"/>
  <c r="I37" i="54"/>
  <c r="H38" i="54"/>
  <c r="I38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H10" i="81"/>
  <c r="K31" i="54"/>
  <c r="J31" i="54"/>
  <c r="K32" i="80"/>
  <c r="J32" i="80"/>
  <c r="J38" i="54"/>
  <c r="K38" i="54"/>
  <c r="J26" i="54"/>
  <c r="K26" i="54"/>
  <c r="K29" i="80"/>
  <c r="J29" i="80"/>
  <c r="J37" i="54"/>
  <c r="K37" i="54"/>
  <c r="J25" i="54"/>
  <c r="K25" i="54"/>
  <c r="J28" i="80"/>
  <c r="K28" i="80"/>
  <c r="K24" i="54"/>
  <c r="J24" i="54"/>
  <c r="J34" i="54"/>
  <c r="K34" i="54"/>
  <c r="K22" i="54"/>
  <c r="J22" i="54"/>
  <c r="J25" i="80"/>
  <c r="K25" i="80"/>
  <c r="K35" i="80"/>
  <c r="J35" i="80"/>
  <c r="K23" i="80"/>
  <c r="J23" i="80"/>
  <c r="K34" i="80"/>
  <c r="J34" i="80"/>
  <c r="K22" i="80"/>
  <c r="J22" i="80"/>
  <c r="K36" i="54"/>
  <c r="J36" i="54"/>
  <c r="J28" i="54"/>
  <c r="K28" i="54"/>
  <c r="K31" i="80"/>
  <c r="J31" i="80"/>
  <c r="J27" i="80"/>
  <c r="K27" i="80"/>
  <c r="J37" i="80"/>
  <c r="K37" i="80"/>
  <c r="K30" i="54"/>
  <c r="J35" i="54"/>
  <c r="J23" i="54"/>
  <c r="K29" i="54"/>
  <c r="J33" i="80"/>
  <c r="K21" i="80"/>
  <c r="K26" i="80"/>
  <c r="J33" i="54"/>
  <c r="K27" i="54"/>
  <c r="J32" i="54"/>
  <c r="K36" i="80"/>
  <c r="K24" i="80"/>
  <c r="J30" i="80"/>
  <c r="K21" i="54"/>
  <c r="G10" i="81"/>
  <c r="E10" i="81"/>
</calcChain>
</file>

<file path=xl/sharedStrings.xml><?xml version="1.0" encoding="utf-8"?>
<sst xmlns="http://schemas.openxmlformats.org/spreadsheetml/2006/main" count="863" uniqueCount="187">
  <si>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</si>
  <si>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</si>
  <si>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</si>
  <si>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</si>
  <si>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</si>
  <si>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</si>
  <si>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</si>
  <si>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</si>
  <si>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</si>
  <si>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</si>
  <si>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</si>
  <si>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</si>
  <si>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</si>
  <si>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</si>
  <si>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</si>
  <si>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</si>
  <si>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</si>
  <si>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</si>
  <si>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</si>
  <si>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</si>
  <si>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</si>
  <si>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</si>
  <si>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</si>
  <si>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</si>
  <si>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</si>
  <si>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</si>
  <si>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</si>
  <si>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</si>
  <si>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ewikvj wek¦we`¨vjq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</si>
  <si>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</si>
  <si>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</si>
  <si>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</si>
  <si>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</si>
  <si>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</si>
  <si>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</si>
  <si>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</si>
  <si>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</si>
  <si>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</si>
  <si>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</si>
  <si>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</si>
  <si>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</si>
  <si>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</si>
  <si>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>RESULT SUMMARY</t>
  </si>
  <si>
    <t>Enrolment</t>
  </si>
  <si>
    <t>No. of Student</t>
  </si>
  <si>
    <t xml:space="preserve">Absent </t>
  </si>
  <si>
    <t>Passed</t>
  </si>
  <si>
    <t>Percentage</t>
  </si>
  <si>
    <t>Male</t>
  </si>
  <si>
    <t>Female</t>
  </si>
  <si>
    <t>Total</t>
  </si>
  <si>
    <t>3 Credits, Full Marks- 100</t>
  </si>
  <si>
    <t>1.5 Credits, Full Marks- 100</t>
  </si>
  <si>
    <t xml:space="preserve">Present </t>
  </si>
  <si>
    <t>Class Roll No.</t>
  </si>
  <si>
    <t>¯§viK bs weBD/cwb/cixÿv/ wmGmB(2013-14)/djvdj/57/</t>
  </si>
  <si>
    <t>cixÿv wbqš¿K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</si>
  <si>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</si>
  <si>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</si>
  <si>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</si>
  <si>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</si>
  <si>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</si>
  <si>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</si>
  <si>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</si>
  <si>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</si>
  <si>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</si>
  <si>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</si>
  <si>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</si>
  <si>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</si>
  <si>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</si>
  <si>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</si>
  <si>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</si>
  <si>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</si>
  <si>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</si>
  <si>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</si>
  <si>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</si>
  <si>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</si>
  <si>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</si>
  <si>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</si>
  <si>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</si>
  <si>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</si>
  <si>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</si>
  <si>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</si>
  <si>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</si>
  <si>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</si>
  <si>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</si>
  <si>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</si>
  <si>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</si>
  <si>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</si>
  <si>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</si>
  <si>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</si>
  <si>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</si>
  <si>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</si>
  <si>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</si>
  <si>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</si>
  <si>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</si>
  <si>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</si>
  <si>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</si>
  <si>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</si>
  <si>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</si>
  <si>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</si>
  <si>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</si>
  <si>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</si>
  <si>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</si>
  <si>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t>GPE</t>
  </si>
  <si>
    <r>
      <t>Total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</si>
  <si>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Earn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</si>
  <si>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GPE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</si>
  <si>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</si>
  <si>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</si>
  <si>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</si>
  <si>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</si>
  <si>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</si>
  <si>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</si>
  <si>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</si>
  <si>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</si>
  <si>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</si>
  <si>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</si>
  <si>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</si>
  <si>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</si>
  <si>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</si>
  <si>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</si>
  <si>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</si>
  <si>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</si>
  <si>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</si>
  <si>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</si>
  <si>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</si>
  <si>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</si>
  <si>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</si>
  <si>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</si>
  <si>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</si>
  <si>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</si>
  <si>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</si>
  <si>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</si>
  <si>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</si>
  <si>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</si>
  <si>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</si>
  <si>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</si>
  <si>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</si>
  <si>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</si>
  <si>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10 Avwk^b 1426</t>
  </si>
  <si>
    <t>Previous</t>
  </si>
  <si>
    <t>Corrected</t>
  </si>
  <si>
    <t>18 dvêyb 1427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</si>
  <si>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</si>
  <si>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</si>
  <si>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</si>
  <si>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</si>
  <si>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</si>
  <si>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</si>
  <si>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Pass</t>
  </si>
  <si>
    <t>19 CES 020/8</t>
  </si>
  <si>
    <t>19 CES 021/8</t>
  </si>
  <si>
    <t>19 CES 022/8</t>
  </si>
  <si>
    <t>19 CES 023/8</t>
  </si>
  <si>
    <t>19 CES 024/8</t>
  </si>
  <si>
    <t>19 CES 025/8</t>
  </si>
  <si>
    <t>19 CES 026/8</t>
  </si>
  <si>
    <t>19 CES 027/8</t>
  </si>
  <si>
    <t>19 CES 028/8</t>
  </si>
  <si>
    <t>19 CES 029/8</t>
  </si>
  <si>
    <t>19 CES 030/8</t>
  </si>
  <si>
    <t>19 CES 031/8</t>
  </si>
  <si>
    <t>19 CES 032/8</t>
  </si>
  <si>
    <t>19 CES 033/8</t>
  </si>
  <si>
    <t>19 CES 034/8</t>
  </si>
  <si>
    <t>19 CES 035/8</t>
  </si>
  <si>
    <t>19 CES 036/8</t>
  </si>
  <si>
    <t>19 CES 037/8</t>
  </si>
  <si>
    <t>19 CSE 038/8</t>
  </si>
  <si>
    <t>19 CSE 039/8</t>
  </si>
  <si>
    <t>19 CSE 040/8</t>
  </si>
  <si>
    <t>19 CSE 041/8</t>
  </si>
  <si>
    <t>19 CSE 042/8</t>
  </si>
  <si>
    <t>19 CSE 045/8</t>
  </si>
  <si>
    <t>19 CSE 043/8</t>
  </si>
  <si>
    <t>19 CSE 044/8</t>
  </si>
  <si>
    <t>19 CSE 046/8</t>
  </si>
  <si>
    <t>19 CSE 047/8</t>
  </si>
  <si>
    <t>19 CSE 048/8</t>
  </si>
  <si>
    <t>19 CSE 049/8</t>
  </si>
  <si>
    <t>19 CSE 050/8</t>
  </si>
  <si>
    <t>19 CSE 051/8</t>
  </si>
  <si>
    <t>19 CSE 052/8</t>
  </si>
  <si>
    <t>19 CSE 053/8</t>
  </si>
  <si>
    <t>19 CSE 054/8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</si>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</sst>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0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54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10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9" fontId="1" fillId="0" borderId="5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4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3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left" vertical="center" wrapText="1"/>
    </xf>
    <xf numFmtId="2" fontId="12" fillId="0" borderId="6" xfId="0" applyNumberFormat="1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textRotation="90" wrapText="1"/>
    </xf>
    <xf numFmtId="0" fontId="12" fillId="0" borderId="6" xfId="0" applyFont="1" applyBorder="1" applyAlignment="1">
      <alignment horizontal="center" vertical="center" textRotation="90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 /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 /><Relationship Id="rId1" Type="http://schemas.openxmlformats.org/officeDocument/2006/relationships/printerSettings" Target="../printerSettings/printerSettings1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zoomScale="86" zoomScaleNormal="86" workbookViewId="0">
      <selection activeCell="H17" sqref="H17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144</v>
      </c>
      <c r="B13" s="51"/>
      <c r="C13" s="51"/>
      <c r="D13" s="51"/>
      <c r="E13" s="114" t="s">
        <v>145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16" t="s">
        <v>35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99" t="s">
        <v>115</v>
      </c>
      <c r="E16" s="99" t="s">
        <v>116</v>
      </c>
      <c r="F16" s="99" t="s">
        <v>24</v>
      </c>
      <c r="G16" s="78" t="s">
        <v>117</v>
      </c>
      <c r="H16" s="99" t="s">
        <v>25</v>
      </c>
    </row>
    <row r="17" spans="1:8" ht="18" customHeight="1">
      <c r="A17" s="50"/>
      <c r="B17" s="48" t="s">
        <v>69</v>
      </c>
      <c r="C17" s="100">
        <v>31</v>
      </c>
      <c r="D17" s="100">
        <v>34</v>
      </c>
      <c r="E17" s="24">
        <v>37</v>
      </c>
      <c r="F17" s="24">
        <f>ABS(E17-D17)</f>
        <v>3</v>
      </c>
      <c r="G17" s="24">
        <v>54</v>
      </c>
      <c r="H17" s="24">
        <f>IF(ABS(D17-E17)=MIN(ABS(D17-E17),ABS(E17-G17),ABS(D17-G17)),AVERAGE(D17,E17),Q17=IF(ABS(E17-G17)=MIN(ABS(D17-E17),ABS(E17-G17),ABS(D17-G17)),AVERAGE(E17,G17),AVERAGE(D17,G17)))</f>
        <v>35.5</v>
      </c>
    </row>
    <row r="18" spans="1:8" ht="18" customHeight="1">
      <c r="A18" s="50"/>
      <c r="B18" s="48" t="s">
        <v>70</v>
      </c>
      <c r="C18" s="100">
        <v>34.5</v>
      </c>
      <c r="D18" s="100">
        <v>38</v>
      </c>
      <c r="E18" s="24">
        <v>39</v>
      </c>
      <c r="F18" s="24">
        <f t="shared" ref="F18:F51" si="0">ABS(E18-D18)</f>
        <v>1</v>
      </c>
      <c r="G18" s="24"/>
      <c r="H18" s="24">
        <f t="shared" ref="H18:H51" si="1">IF(ABS(D18-E18)=MIN(ABS(D18-E18),ABS(E18-G18),ABS(D18-G18)),AVERAGE(D18,E18),Q18=IF(ABS(E18-G18)=MIN(ABS(D18-E18),ABS(E18-G18),ABS(D18-G18)),AVERAGE(E18,G18),AVERAGE(D18,G18)))</f>
        <v>38.5</v>
      </c>
    </row>
    <row r="19" spans="1:8" ht="18" customHeight="1">
      <c r="A19" s="50"/>
      <c r="B19" s="48" t="s">
        <v>71</v>
      </c>
      <c r="C19" s="100">
        <v>34.5</v>
      </c>
      <c r="D19" s="100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0"/>
      <c r="B20" s="48" t="s">
        <v>72</v>
      </c>
      <c r="C20" s="100">
        <v>33</v>
      </c>
      <c r="D20" s="100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0"/>
      <c r="B21" s="48" t="s">
        <v>73</v>
      </c>
      <c r="C21" s="100">
        <v>32</v>
      </c>
      <c r="D21" s="100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0"/>
      <c r="B22" s="48" t="s">
        <v>74</v>
      </c>
      <c r="C22" s="100">
        <v>36</v>
      </c>
      <c r="D22" s="100">
        <v>47</v>
      </c>
      <c r="E22" s="24">
        <v>49</v>
      </c>
      <c r="F22" s="24">
        <f t="shared" si="0"/>
        <v>2</v>
      </c>
      <c r="G22" s="24">
        <v>52</v>
      </c>
      <c r="H22" s="24">
        <f t="shared" si="1"/>
        <v>48</v>
      </c>
    </row>
    <row r="23" spans="1:8" ht="18" customHeight="1">
      <c r="A23" s="50"/>
      <c r="B23" s="48" t="s">
        <v>75</v>
      </c>
      <c r="C23" s="100">
        <v>32.5</v>
      </c>
      <c r="D23" s="100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0"/>
      <c r="B24" s="48" t="s">
        <v>76</v>
      </c>
      <c r="C24" s="100">
        <v>36</v>
      </c>
      <c r="D24" s="100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0"/>
      <c r="B25" s="48" t="s">
        <v>77</v>
      </c>
      <c r="C25" s="100">
        <v>31.5</v>
      </c>
      <c r="D25" s="100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0"/>
      <c r="B26" s="48" t="s">
        <v>78</v>
      </c>
      <c r="C26" s="100">
        <v>33.5</v>
      </c>
      <c r="D26" s="100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0"/>
      <c r="B27" s="48" t="s">
        <v>79</v>
      </c>
      <c r="C27" s="100">
        <v>38</v>
      </c>
      <c r="D27" s="100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80</v>
      </c>
      <c r="C28" s="100">
        <v>35.5</v>
      </c>
      <c r="D28" s="100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0"/>
      <c r="B29" s="48" t="s">
        <v>81</v>
      </c>
      <c r="C29" s="100">
        <v>34</v>
      </c>
      <c r="D29" s="100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0"/>
      <c r="B30" s="48" t="s">
        <v>82</v>
      </c>
      <c r="C30" s="100">
        <v>34.5</v>
      </c>
      <c r="D30" s="100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0"/>
      <c r="B31" s="48" t="s">
        <v>83</v>
      </c>
      <c r="C31" s="100">
        <v>35.5</v>
      </c>
      <c r="D31" s="100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0"/>
      <c r="B32" s="48" t="s">
        <v>84</v>
      </c>
      <c r="C32" s="100">
        <v>36.5</v>
      </c>
      <c r="D32" s="100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85</v>
      </c>
      <c r="C33" s="100">
        <v>30</v>
      </c>
      <c r="D33" s="100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0"/>
      <c r="B34" s="48" t="s">
        <v>86</v>
      </c>
      <c r="C34" s="100">
        <v>31.5</v>
      </c>
      <c r="D34" s="100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0"/>
      <c r="B35" s="48" t="s">
        <v>87</v>
      </c>
      <c r="C35" s="100">
        <v>31</v>
      </c>
      <c r="D35" s="100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0"/>
      <c r="B36" s="48" t="s">
        <v>88</v>
      </c>
      <c r="C36" s="100">
        <v>33.5</v>
      </c>
      <c r="D36" s="100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0"/>
      <c r="B37" s="48" t="s">
        <v>89</v>
      </c>
      <c r="C37" s="100">
        <v>31</v>
      </c>
      <c r="D37" s="100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0"/>
      <c r="B38" s="48" t="s">
        <v>90</v>
      </c>
      <c r="C38" s="100">
        <v>34.5</v>
      </c>
      <c r="D38" s="100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0"/>
      <c r="B39" s="48" t="s">
        <v>91</v>
      </c>
      <c r="C39" s="100">
        <v>34</v>
      </c>
      <c r="D39" s="100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0"/>
      <c r="B40" s="48" t="s">
        <v>92</v>
      </c>
      <c r="C40" s="100">
        <v>34</v>
      </c>
      <c r="D40" s="100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93</v>
      </c>
      <c r="C41" s="100">
        <v>31</v>
      </c>
      <c r="D41" s="100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0"/>
      <c r="B42" s="48" t="s">
        <v>94</v>
      </c>
      <c r="C42" s="100">
        <v>34</v>
      </c>
      <c r="D42" s="100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0"/>
      <c r="B43" s="48" t="s">
        <v>95</v>
      </c>
      <c r="C43" s="100">
        <v>34.5</v>
      </c>
      <c r="D43" s="100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0"/>
      <c r="B44" s="48" t="s">
        <v>96</v>
      </c>
      <c r="C44" s="100">
        <v>32</v>
      </c>
      <c r="D44" s="100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0"/>
      <c r="B45" s="48" t="s">
        <v>97</v>
      </c>
      <c r="C45" s="100">
        <v>35.5</v>
      </c>
      <c r="D45" s="100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0"/>
      <c r="B46" s="48" t="s">
        <v>98</v>
      </c>
      <c r="C46" s="100">
        <v>37</v>
      </c>
      <c r="D46" s="100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99</v>
      </c>
      <c r="C47" s="100">
        <v>33.5</v>
      </c>
      <c r="D47" s="100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0"/>
      <c r="B48" s="48" t="s">
        <v>100</v>
      </c>
      <c r="C48" s="100">
        <v>33.5</v>
      </c>
      <c r="D48" s="100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0"/>
      <c r="B49" s="48" t="s">
        <v>101</v>
      </c>
      <c r="C49" s="100">
        <v>31.5</v>
      </c>
      <c r="D49" s="100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0"/>
      <c r="B50" s="48" t="s">
        <v>102</v>
      </c>
      <c r="C50" s="100">
        <v>35</v>
      </c>
      <c r="D50" s="100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0"/>
      <c r="B51" s="48" t="s">
        <v>103</v>
      </c>
      <c r="C51" s="100">
        <v>34.5</v>
      </c>
      <c r="D51" s="100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7"/>
      <c r="B55" s="97"/>
      <c r="C55" s="97"/>
      <c r="D55" s="97"/>
      <c r="E55" s="113"/>
      <c r="F55" s="113"/>
      <c r="G55" s="113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5"/>
  <sheetViews>
    <sheetView topLeftCell="A16" workbookViewId="0">
      <selection activeCell="F24" sqref="F24"/>
    </sheetView>
  </sheetViews>
  <sheetFormatPr defaultColWidth="9.28125" defaultRowHeight="15"/>
  <cols>
    <col min="1" max="1" width="4.03515625" style="26" customWidth="1"/>
    <col min="2" max="2" width="13.31640625" style="33" customWidth="1"/>
    <col min="3" max="3" width="11.703125" style="33" customWidth="1"/>
    <col min="4" max="4" width="23" style="33" customWidth="1"/>
    <col min="5" max="5" width="9.28125" style="32" customWidth="1"/>
    <col min="6" max="6" width="7.53125" style="32" customWidth="1"/>
    <col min="7" max="7" width="7.3984375" style="33" customWidth="1"/>
    <col min="8" max="8" width="16.27734375" style="34" customWidth="1"/>
    <col min="9" max="18" width="9.28125" style="25"/>
    <col min="19" max="16384" width="9.28125" style="26"/>
  </cols>
  <sheetData>
    <row r="1" spans="1:18" customFormat="1" ht="32.25" customHeight="1">
      <c r="A1" s="141" t="s">
        <v>27</v>
      </c>
      <c r="B1" s="141"/>
      <c r="C1" s="141"/>
      <c r="D1" s="141"/>
      <c r="E1" s="141"/>
      <c r="F1" s="141"/>
      <c r="G1" s="141"/>
      <c r="H1" s="141"/>
    </row>
    <row r="2" spans="1:18" customFormat="1" ht="42" customHeight="1">
      <c r="A2" s="142" t="s">
        <v>67</v>
      </c>
      <c r="B2" s="142"/>
      <c r="C2" s="142"/>
      <c r="D2" s="142"/>
      <c r="E2" s="142"/>
      <c r="F2" s="142"/>
      <c r="G2" s="142"/>
      <c r="H2" s="142"/>
    </row>
    <row r="3" spans="1:18" customFormat="1" ht="21.75" customHeight="1">
      <c r="A3" s="146" t="s">
        <v>55</v>
      </c>
      <c r="B3" s="146"/>
      <c r="C3" s="146"/>
      <c r="D3" s="146"/>
      <c r="E3" s="147"/>
      <c r="F3" s="95"/>
      <c r="G3" s="147" t="s">
        <v>37</v>
      </c>
      <c r="H3" s="108" t="s">
        <v>140</v>
      </c>
    </row>
    <row r="4" spans="1:18" customFormat="1" ht="21" customHeight="1">
      <c r="A4" s="146"/>
      <c r="B4" s="146"/>
      <c r="C4" s="146"/>
      <c r="D4" s="146"/>
      <c r="E4" s="147"/>
      <c r="F4" s="95"/>
      <c r="G4" s="147"/>
      <c r="H4" s="107"/>
    </row>
    <row r="5" spans="1:18" ht="9" customHeight="1">
      <c r="B5" s="27"/>
      <c r="C5" s="27"/>
      <c r="D5" s="28"/>
      <c r="E5" s="29"/>
      <c r="F5" s="29"/>
      <c r="G5" s="28"/>
      <c r="H5" s="30"/>
    </row>
    <row r="6" spans="1:18" ht="9" customHeight="1">
      <c r="B6" s="27"/>
      <c r="C6" s="27"/>
      <c r="D6" s="28"/>
      <c r="E6" s="29"/>
      <c r="F6" s="29"/>
      <c r="G6" s="28"/>
      <c r="H6" s="30"/>
    </row>
    <row r="7" spans="1:18" ht="39" customHeight="1">
      <c r="A7" s="143"/>
      <c r="B7" s="143"/>
      <c r="C7" s="143"/>
      <c r="D7" s="143"/>
      <c r="E7" s="143"/>
      <c r="F7" s="143"/>
      <c r="G7" s="143"/>
      <c r="H7" s="143"/>
    </row>
    <row r="8" spans="1:18" ht="9.75" customHeight="1">
      <c r="A8" s="143"/>
      <c r="B8" s="143"/>
      <c r="C8" s="143"/>
      <c r="D8" s="143"/>
      <c r="E8" s="143"/>
      <c r="F8" s="143"/>
      <c r="G8" s="143"/>
      <c r="H8" s="143"/>
    </row>
    <row r="9" spans="1:18" ht="111" customHeight="1">
      <c r="A9" s="31" t="s">
        <v>41</v>
      </c>
      <c r="B9" s="31" t="s">
        <v>36</v>
      </c>
      <c r="C9" s="31" t="s">
        <v>29</v>
      </c>
      <c r="D9" s="31" t="s">
        <v>30</v>
      </c>
      <c r="E9" s="71" t="s">
        <v>138</v>
      </c>
      <c r="F9" s="31" t="s">
        <v>31</v>
      </c>
      <c r="G9" s="31" t="s">
        <v>68</v>
      </c>
      <c r="H9" s="31" t="s">
        <v>3</v>
      </c>
    </row>
    <row r="10" spans="1:18" ht="33.75" customHeight="1">
      <c r="A10" s="48">
        <v>6</v>
      </c>
      <c r="B10" s="50"/>
      <c r="C10" s="48" t="s">
        <v>74</v>
      </c>
      <c r="D10" s="44"/>
      <c r="E10" s="73">
        <f>'TS1'!AN26</f>
        <v>3.8958333333333335</v>
      </c>
      <c r="F10" s="73"/>
      <c r="G10" s="73">
        <f>'TS1'!AY26</f>
        <v>3.8958333333333335</v>
      </c>
      <c r="H10" s="73" t="str">
        <f>'TS1'!AZ26</f>
        <v>Pass</v>
      </c>
    </row>
    <row r="11" spans="1:18" s="25" customFormat="1" ht="8.25" customHeight="1">
      <c r="A11" s="65"/>
      <c r="B11" s="75"/>
      <c r="C11" s="76"/>
      <c r="D11" s="9"/>
      <c r="E11" s="77"/>
      <c r="F11" s="77"/>
      <c r="G11" s="8"/>
      <c r="H11" s="65"/>
    </row>
    <row r="12" spans="1:18" s="25" customFormat="1" ht="17.100000000000001" customHeight="1">
      <c r="A12" s="26"/>
      <c r="B12" s="144" t="s">
        <v>32</v>
      </c>
      <c r="C12" s="144"/>
      <c r="D12" s="144"/>
      <c r="E12" s="144"/>
      <c r="F12" s="144"/>
      <c r="G12" s="144"/>
      <c r="H12" s="144"/>
    </row>
    <row r="13" spans="1:18" s="25" customFormat="1" ht="17.100000000000001" customHeight="1">
      <c r="A13" s="26"/>
      <c r="B13" s="33"/>
      <c r="C13" s="33"/>
      <c r="D13" s="33"/>
      <c r="E13" s="32"/>
      <c r="F13" s="32"/>
      <c r="G13" s="33"/>
      <c r="H13" s="34"/>
    </row>
    <row r="14" spans="1:18" s="25" customFormat="1" ht="17.100000000000001" customHeight="1">
      <c r="A14" s="26"/>
      <c r="B14" s="33"/>
      <c r="C14" s="33"/>
      <c r="D14" s="33"/>
      <c r="E14" s="32"/>
      <c r="F14" s="32"/>
      <c r="G14" s="33"/>
      <c r="H14" s="34"/>
    </row>
    <row r="15" spans="1:18" ht="17.100000000000001" customHeight="1">
      <c r="E15" s="35"/>
      <c r="F15" s="35"/>
      <c r="G15" s="83"/>
      <c r="H15" s="36"/>
      <c r="R15" s="26"/>
    </row>
    <row r="16" spans="1:18" ht="17.100000000000001" customHeight="1">
      <c r="E16" s="35"/>
      <c r="F16" s="35"/>
      <c r="G16" s="83"/>
      <c r="H16" s="37"/>
      <c r="R16" s="26"/>
    </row>
    <row r="17" spans="1:18" s="33" customFormat="1" ht="17.100000000000001" customHeight="1">
      <c r="A17" s="145"/>
      <c r="B17" s="145"/>
      <c r="C17" s="145"/>
      <c r="E17" s="32"/>
      <c r="F17" s="32"/>
      <c r="G17" s="32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8" s="25" customFormat="1" ht="14.25" customHeight="1">
      <c r="A18" s="49"/>
      <c r="B18" s="49"/>
      <c r="C18" s="49"/>
      <c r="D18" s="49"/>
      <c r="G18" s="74"/>
    </row>
    <row r="19" spans="1:18" s="25" customFormat="1" ht="14.25" customHeight="1">
      <c r="A19" s="49"/>
      <c r="B19" s="49"/>
      <c r="C19" s="49"/>
      <c r="D19" s="49"/>
      <c r="G19" s="74"/>
    </row>
    <row r="20" spans="1:18" s="25" customFormat="1" ht="14.25" customHeight="1">
      <c r="A20" s="49"/>
      <c r="B20" s="49"/>
      <c r="C20" s="49"/>
      <c r="D20" s="49"/>
      <c r="G20" s="74"/>
    </row>
    <row r="21" spans="1:18" s="25" customFormat="1" ht="14.25" customHeight="1">
      <c r="A21" s="49"/>
      <c r="B21" s="49"/>
      <c r="C21" s="49"/>
      <c r="D21" s="49"/>
      <c r="G21" s="74"/>
    </row>
    <row r="22" spans="1:18" s="25" customFormat="1" ht="14.25" customHeight="1">
      <c r="A22" s="49"/>
      <c r="B22" s="49"/>
      <c r="C22" s="49"/>
      <c r="D22" s="49"/>
      <c r="G22" s="74"/>
    </row>
    <row r="23" spans="1:18" s="25" customFormat="1" ht="14.25" customHeight="1">
      <c r="A23" s="49"/>
      <c r="B23" s="49"/>
      <c r="C23" s="49"/>
      <c r="D23" s="49"/>
      <c r="E23" s="49"/>
      <c r="F23" s="49"/>
      <c r="G23" s="49"/>
    </row>
    <row r="24" spans="1:18" s="25" customFormat="1" ht="14.25" customHeight="1">
      <c r="A24" s="49"/>
      <c r="B24" s="49"/>
      <c r="C24" s="49"/>
      <c r="D24" s="49"/>
      <c r="E24" s="49"/>
      <c r="F24" s="49"/>
      <c r="G24" s="49"/>
    </row>
    <row r="25" spans="1:18" s="25" customFormat="1" ht="14.25" customHeight="1">
      <c r="A25" s="49"/>
      <c r="B25" s="49"/>
      <c r="C25" s="49"/>
      <c r="D25" s="49"/>
      <c r="G25" s="74"/>
    </row>
    <row r="26" spans="1:18" s="25" customFormat="1" ht="14.25" customHeight="1">
      <c r="A26" s="49"/>
      <c r="B26" s="49"/>
      <c r="C26" s="49"/>
      <c r="D26" s="49"/>
      <c r="G26" s="74"/>
    </row>
    <row r="27" spans="1:18" s="33" customFormat="1">
      <c r="E27" s="32"/>
      <c r="F27" s="32"/>
      <c r="H27" s="32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30" spans="1:18" s="32" customFormat="1">
      <c r="A30" s="26"/>
      <c r="B30" s="33"/>
      <c r="C30" s="33"/>
      <c r="D30" s="26"/>
      <c r="G30" s="33"/>
      <c r="H30" s="34"/>
      <c r="I30" s="74"/>
      <c r="J30" s="74"/>
      <c r="K30" s="74"/>
      <c r="L30" s="74"/>
      <c r="M30" s="74"/>
      <c r="N30" s="74"/>
      <c r="O30" s="74"/>
      <c r="P30" s="74"/>
      <c r="Q30" s="74"/>
      <c r="R30" s="74"/>
    </row>
    <row r="31" spans="1:18" s="32" customFormat="1">
      <c r="A31" s="26"/>
      <c r="B31" s="33"/>
      <c r="C31" s="33"/>
      <c r="D31" s="26"/>
      <c r="G31" s="33"/>
      <c r="H31" s="34"/>
      <c r="I31" s="74"/>
      <c r="J31" s="74"/>
      <c r="K31" s="74"/>
      <c r="L31" s="74"/>
      <c r="M31" s="74"/>
      <c r="N31" s="74"/>
      <c r="O31" s="74"/>
      <c r="P31" s="74"/>
      <c r="Q31" s="74"/>
      <c r="R31" s="74"/>
    </row>
    <row r="32" spans="1:18" s="32" customFormat="1">
      <c r="A32" s="26"/>
      <c r="B32" s="33"/>
      <c r="C32" s="33"/>
      <c r="D32" s="26"/>
      <c r="G32" s="33"/>
      <c r="H32" s="34"/>
      <c r="I32" s="74"/>
      <c r="J32" s="74"/>
      <c r="K32" s="74"/>
      <c r="L32" s="74"/>
      <c r="M32" s="74"/>
      <c r="N32" s="74"/>
      <c r="O32" s="74"/>
      <c r="P32" s="74"/>
      <c r="Q32" s="74"/>
      <c r="R32" s="74"/>
    </row>
    <row r="33" spans="1:18" s="32" customFormat="1">
      <c r="A33" s="26"/>
      <c r="B33" s="33"/>
      <c r="C33" s="33"/>
      <c r="D33" s="26"/>
      <c r="G33" s="33"/>
      <c r="H33" s="34"/>
      <c r="I33" s="74"/>
      <c r="J33" s="74"/>
      <c r="K33" s="74"/>
      <c r="L33" s="74"/>
      <c r="M33" s="74"/>
      <c r="N33" s="74"/>
      <c r="O33" s="74"/>
      <c r="P33" s="74"/>
      <c r="Q33" s="74"/>
      <c r="R33" s="74"/>
    </row>
    <row r="34" spans="1:18" s="32" customFormat="1">
      <c r="A34" s="26"/>
      <c r="B34" s="33"/>
      <c r="C34" s="33"/>
      <c r="D34" s="26"/>
      <c r="G34" s="33"/>
      <c r="H34" s="3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s="32" customFormat="1">
      <c r="A35" s="26"/>
      <c r="B35" s="33"/>
      <c r="C35" s="33"/>
      <c r="D35" s="16"/>
      <c r="G35" s="33"/>
      <c r="H35" s="34"/>
      <c r="I35" s="74"/>
      <c r="J35" s="74"/>
      <c r="K35" s="74"/>
      <c r="L35" s="74"/>
      <c r="M35" s="74"/>
      <c r="N35" s="74"/>
      <c r="O35" s="74"/>
      <c r="P35" s="74"/>
      <c r="Q35" s="74"/>
      <c r="R35" s="74"/>
    </row>
  </sheetData>
  <mergeCells count="9">
    <mergeCell ref="A8:H8"/>
    <mergeCell ref="B12:H12"/>
    <mergeCell ref="A17:C17"/>
    <mergeCell ref="A1:H1"/>
    <mergeCell ref="A2:H2"/>
    <mergeCell ref="A3:D4"/>
    <mergeCell ref="E3:E4"/>
    <mergeCell ref="G3:G4"/>
    <mergeCell ref="A7:H7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9"/>
  <sheetViews>
    <sheetView topLeftCell="A7" workbookViewId="0">
      <selection activeCell="A30" sqref="A30"/>
    </sheetView>
  </sheetViews>
  <sheetFormatPr defaultColWidth="9.28125" defaultRowHeight="15"/>
  <cols>
    <col min="1" max="1" width="4.03515625" style="26" customWidth="1"/>
    <col min="2" max="2" width="13.31640625" style="33" customWidth="1"/>
    <col min="3" max="3" width="11.703125" style="33" customWidth="1"/>
    <col min="4" max="4" width="22.05859375" style="33" customWidth="1"/>
    <col min="5" max="5" width="9.28125" style="32" customWidth="1"/>
    <col min="6" max="6" width="8.33984375" style="32" customWidth="1"/>
    <col min="7" max="7" width="8.33984375" style="33" customWidth="1"/>
    <col min="8" max="8" width="16.27734375" style="34" customWidth="1"/>
    <col min="9" max="18" width="9.28125" style="25"/>
    <col min="19" max="16384" width="9.28125" style="26"/>
  </cols>
  <sheetData>
    <row r="1" spans="1:18" customFormat="1" ht="32.25" customHeight="1">
      <c r="A1" s="141" t="s">
        <v>27</v>
      </c>
      <c r="B1" s="141"/>
      <c r="C1" s="141"/>
      <c r="D1" s="141"/>
      <c r="E1" s="141"/>
      <c r="F1" s="141"/>
      <c r="G1" s="141"/>
      <c r="H1" s="141"/>
    </row>
    <row r="2" spans="1:18" customFormat="1" ht="42" customHeight="1">
      <c r="A2" s="142" t="s">
        <v>67</v>
      </c>
      <c r="B2" s="142"/>
      <c r="C2" s="142"/>
      <c r="D2" s="142"/>
      <c r="E2" s="142"/>
      <c r="F2" s="142"/>
      <c r="G2" s="142"/>
      <c r="H2" s="142"/>
    </row>
    <row r="3" spans="1:18" customFormat="1" ht="21.75" customHeight="1">
      <c r="A3" s="146" t="s">
        <v>55</v>
      </c>
      <c r="B3" s="146"/>
      <c r="C3" s="146"/>
      <c r="D3" s="146"/>
      <c r="E3" s="147"/>
      <c r="F3" s="95"/>
      <c r="G3" s="147" t="s">
        <v>37</v>
      </c>
      <c r="H3" s="108" t="s">
        <v>143</v>
      </c>
    </row>
    <row r="4" spans="1:18" customFormat="1" ht="21" customHeight="1">
      <c r="A4" s="146"/>
      <c r="B4" s="146"/>
      <c r="C4" s="146"/>
      <c r="D4" s="146"/>
      <c r="E4" s="147"/>
      <c r="F4" s="95"/>
      <c r="G4" s="147"/>
      <c r="H4" s="107"/>
    </row>
    <row r="5" spans="1:18" ht="9" customHeight="1">
      <c r="B5" s="27"/>
      <c r="C5" s="27"/>
      <c r="D5" s="28"/>
      <c r="E5" s="29"/>
      <c r="F5" s="29"/>
      <c r="G5" s="28"/>
      <c r="H5" s="30"/>
    </row>
    <row r="6" spans="1:18" ht="9" customHeight="1">
      <c r="B6" s="27"/>
      <c r="C6" s="27"/>
      <c r="D6" s="28"/>
      <c r="E6" s="29"/>
      <c r="F6" s="29"/>
      <c r="G6" s="28"/>
      <c r="H6" s="30"/>
    </row>
    <row r="7" spans="1:18" ht="39" customHeight="1">
      <c r="A7" s="143"/>
      <c r="B7" s="143"/>
      <c r="C7" s="143"/>
      <c r="D7" s="143"/>
      <c r="E7" s="143"/>
      <c r="F7" s="143"/>
      <c r="G7" s="143"/>
      <c r="H7" s="143"/>
    </row>
    <row r="8" spans="1:18" ht="9.75" customHeight="1">
      <c r="A8" s="143"/>
      <c r="B8" s="143"/>
      <c r="C8" s="143"/>
      <c r="D8" s="143"/>
      <c r="E8" s="143"/>
      <c r="F8" s="143"/>
      <c r="G8" s="143"/>
      <c r="H8" s="143"/>
    </row>
    <row r="9" spans="1:18" ht="87.75" customHeight="1">
      <c r="A9" s="148" t="s">
        <v>41</v>
      </c>
      <c r="B9" s="148" t="s">
        <v>36</v>
      </c>
      <c r="C9" s="148" t="s">
        <v>29</v>
      </c>
      <c r="D9" s="148" t="s">
        <v>30</v>
      </c>
      <c r="E9" s="150" t="s">
        <v>138</v>
      </c>
      <c r="F9" s="152" t="s">
        <v>68</v>
      </c>
      <c r="G9" s="153"/>
      <c r="H9" s="148" t="s">
        <v>3</v>
      </c>
      <c r="P9" s="26"/>
      <c r="Q9" s="26"/>
      <c r="R9" s="26"/>
    </row>
    <row r="10" spans="1:18" ht="45.75" customHeight="1">
      <c r="A10" s="149"/>
      <c r="B10" s="149"/>
      <c r="C10" s="149"/>
      <c r="D10" s="149"/>
      <c r="E10" s="151"/>
      <c r="F10" s="48" t="s">
        <v>141</v>
      </c>
      <c r="G10" s="31" t="s">
        <v>142</v>
      </c>
      <c r="H10" s="149"/>
      <c r="P10" s="26"/>
      <c r="Q10" s="26"/>
      <c r="R10" s="26"/>
    </row>
    <row r="11" spans="1:18" ht="33.75" customHeight="1">
      <c r="A11" s="48">
        <v>1</v>
      </c>
      <c r="B11" s="50"/>
      <c r="C11" s="48" t="s">
        <v>72</v>
      </c>
      <c r="D11" s="44"/>
      <c r="E11" s="73">
        <v>3.2294444444444448</v>
      </c>
      <c r="F11" s="73">
        <v>2.95</v>
      </c>
      <c r="G11" s="110">
        <v>3.01</v>
      </c>
      <c r="H11" s="73" t="s">
        <v>46</v>
      </c>
    </row>
    <row r="12" spans="1:18" s="25" customFormat="1" ht="8.25" customHeight="1">
      <c r="A12" s="65"/>
      <c r="B12" s="75"/>
      <c r="C12" s="76"/>
      <c r="D12" s="9"/>
      <c r="E12" s="77"/>
      <c r="F12" s="77"/>
      <c r="G12" s="8"/>
      <c r="H12" s="65"/>
    </row>
    <row r="13" spans="1:18" s="25" customFormat="1" ht="17.100000000000001" customHeight="1">
      <c r="A13" s="26"/>
      <c r="B13" s="144" t="s">
        <v>32</v>
      </c>
      <c r="C13" s="144"/>
      <c r="D13" s="144"/>
      <c r="E13" s="144"/>
      <c r="F13" s="144"/>
      <c r="G13" s="144"/>
      <c r="H13" s="144"/>
    </row>
    <row r="14" spans="1:18" s="25" customFormat="1" ht="17.100000000000001" customHeight="1">
      <c r="A14" s="26"/>
      <c r="B14" s="33"/>
      <c r="C14" s="33"/>
      <c r="D14" s="33"/>
      <c r="E14" s="32"/>
      <c r="F14" s="32"/>
      <c r="G14" s="33"/>
      <c r="H14" s="34"/>
    </row>
    <row r="15" spans="1:18" s="25" customFormat="1" ht="17.100000000000001" customHeight="1">
      <c r="A15" s="26"/>
      <c r="B15" s="33"/>
      <c r="C15" s="33"/>
      <c r="D15" s="33"/>
      <c r="E15" s="32"/>
      <c r="F15" s="32"/>
      <c r="G15" s="33"/>
      <c r="H15" s="34"/>
    </row>
    <row r="16" spans="1:18" ht="17.100000000000001" customHeight="1">
      <c r="E16" s="35"/>
      <c r="F16" s="35"/>
      <c r="G16" s="83" t="s">
        <v>56</v>
      </c>
      <c r="H16" s="36"/>
      <c r="R16" s="26"/>
    </row>
    <row r="17" spans="1:18" ht="17.100000000000001" customHeight="1">
      <c r="E17" s="35"/>
      <c r="F17" s="35"/>
      <c r="G17" s="83" t="s">
        <v>28</v>
      </c>
      <c r="H17" s="37"/>
      <c r="R17" s="26"/>
    </row>
    <row r="18" spans="1:18" ht="17.100000000000001" customHeight="1">
      <c r="E18" s="35"/>
      <c r="F18" s="35"/>
      <c r="G18" s="83"/>
      <c r="H18" s="37"/>
      <c r="R18" s="26"/>
    </row>
    <row r="19" spans="1:18" ht="17.100000000000001" customHeight="1">
      <c r="E19" s="35"/>
      <c r="F19" s="35"/>
      <c r="G19" s="83"/>
      <c r="H19" s="37"/>
      <c r="R19" s="26"/>
    </row>
    <row r="20" spans="1:18" ht="17.100000000000001" customHeight="1">
      <c r="E20" s="35"/>
      <c r="F20" s="35"/>
      <c r="G20" s="83"/>
      <c r="H20" s="37"/>
      <c r="R20" s="26"/>
    </row>
    <row r="21" spans="1:18" s="33" customFormat="1" ht="17.100000000000001" customHeight="1">
      <c r="A21" s="145"/>
      <c r="B21" s="145"/>
      <c r="C21" s="145"/>
      <c r="E21" s="32"/>
      <c r="F21" s="32"/>
      <c r="G21" s="32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8" s="25" customFormat="1" ht="14.25" customHeight="1">
      <c r="A22" s="49"/>
      <c r="B22" s="49"/>
      <c r="C22" s="49"/>
      <c r="D22" s="49"/>
      <c r="G22" s="74"/>
    </row>
    <row r="23" spans="1:18" s="25" customFormat="1" ht="14.25" customHeight="1">
      <c r="A23" s="49"/>
      <c r="B23" s="49"/>
      <c r="C23" s="49"/>
      <c r="D23" s="49"/>
      <c r="G23" s="74"/>
    </row>
    <row r="24" spans="1:18" s="25" customFormat="1" ht="14.25" customHeight="1">
      <c r="A24" s="49"/>
      <c r="B24" s="49"/>
      <c r="C24" s="49"/>
      <c r="D24" s="49"/>
      <c r="G24" s="74"/>
    </row>
    <row r="25" spans="1:18" s="25" customFormat="1" ht="14.25" customHeight="1">
      <c r="A25" s="49"/>
      <c r="B25" s="49"/>
      <c r="C25" s="49"/>
      <c r="D25" s="49"/>
      <c r="G25" s="74"/>
    </row>
    <row r="26" spans="1:18" s="25" customFormat="1" ht="14.25" customHeight="1">
      <c r="A26" s="49"/>
      <c r="B26" s="49"/>
      <c r="C26" s="49"/>
      <c r="D26" s="49"/>
      <c r="G26" s="74"/>
    </row>
    <row r="27" spans="1:18" s="25" customFormat="1" ht="14.25" customHeight="1">
      <c r="A27" s="49"/>
      <c r="B27" s="49"/>
      <c r="C27" s="49"/>
      <c r="D27" s="49"/>
      <c r="E27" s="49"/>
      <c r="F27" s="49"/>
      <c r="G27" s="49"/>
    </row>
    <row r="28" spans="1:18" s="25" customFormat="1" ht="14.25" customHeight="1">
      <c r="A28" s="49"/>
      <c r="B28" s="49"/>
      <c r="C28" s="49"/>
      <c r="D28" s="49"/>
      <c r="E28" s="49"/>
      <c r="F28" s="49"/>
      <c r="G28" s="49"/>
    </row>
    <row r="29" spans="1:18" s="25" customFormat="1" ht="14.25" customHeight="1">
      <c r="A29" s="49"/>
      <c r="B29" s="49"/>
      <c r="C29" s="49"/>
      <c r="D29" s="49"/>
      <c r="G29" s="74"/>
    </row>
    <row r="30" spans="1:18" s="25" customFormat="1" ht="14.25" customHeight="1">
      <c r="A30" s="49"/>
      <c r="B30" s="49"/>
      <c r="C30" s="49"/>
      <c r="D30" s="49"/>
      <c r="G30" s="74"/>
    </row>
    <row r="31" spans="1:18" s="33" customFormat="1">
      <c r="E31" s="32"/>
      <c r="F31" s="32"/>
      <c r="H31" s="32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4" spans="1:18" s="32" customFormat="1">
      <c r="A34" s="26"/>
      <c r="B34" s="33"/>
      <c r="C34" s="33"/>
      <c r="D34" s="26"/>
      <c r="G34" s="33"/>
      <c r="H34" s="3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s="32" customFormat="1">
      <c r="A35" s="26"/>
      <c r="B35" s="33"/>
      <c r="C35" s="33"/>
      <c r="D35" s="26"/>
      <c r="G35" s="33"/>
      <c r="H35" s="34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18" s="32" customFormat="1">
      <c r="A36" s="26"/>
      <c r="B36" s="33"/>
      <c r="C36" s="33"/>
      <c r="D36" s="26"/>
      <c r="G36" s="33"/>
      <c r="H36" s="34"/>
      <c r="I36" s="74"/>
      <c r="J36" s="74"/>
      <c r="K36" s="74"/>
      <c r="L36" s="74"/>
      <c r="M36" s="74"/>
      <c r="N36" s="74"/>
      <c r="O36" s="74"/>
      <c r="P36" s="74"/>
      <c r="Q36" s="74"/>
      <c r="R36" s="74"/>
    </row>
    <row r="37" spans="1:18" s="32" customFormat="1">
      <c r="A37" s="26"/>
      <c r="B37" s="33"/>
      <c r="C37" s="33"/>
      <c r="D37" s="26"/>
      <c r="G37" s="33"/>
      <c r="H37" s="34"/>
      <c r="I37" s="74"/>
      <c r="J37" s="74"/>
      <c r="K37" s="74"/>
      <c r="L37" s="74"/>
      <c r="M37" s="74"/>
      <c r="N37" s="74"/>
      <c r="O37" s="74"/>
      <c r="P37" s="74"/>
      <c r="Q37" s="74"/>
      <c r="R37" s="74"/>
    </row>
    <row r="38" spans="1:18" s="32" customFormat="1">
      <c r="A38" s="26"/>
      <c r="B38" s="33"/>
      <c r="C38" s="33"/>
      <c r="D38" s="26"/>
      <c r="G38" s="33"/>
      <c r="H38" s="34"/>
      <c r="I38" s="74"/>
      <c r="J38" s="74"/>
      <c r="K38" s="74"/>
      <c r="L38" s="74"/>
      <c r="M38" s="74"/>
      <c r="N38" s="74"/>
      <c r="O38" s="74"/>
      <c r="P38" s="74"/>
      <c r="Q38" s="74"/>
      <c r="R38" s="74"/>
    </row>
    <row r="39" spans="1:18" s="32" customFormat="1">
      <c r="A39" s="26"/>
      <c r="B39" s="33"/>
      <c r="C39" s="33"/>
      <c r="D39" s="16"/>
      <c r="G39" s="33"/>
      <c r="H39" s="34"/>
      <c r="I39" s="74"/>
      <c r="J39" s="74"/>
      <c r="K39" s="74"/>
      <c r="L39" s="74"/>
      <c r="M39" s="74"/>
      <c r="N39" s="74"/>
      <c r="O39" s="74"/>
      <c r="P39" s="74"/>
      <c r="Q39" s="74"/>
      <c r="R39" s="74"/>
    </row>
  </sheetData>
  <mergeCells count="16">
    <mergeCell ref="A8:H8"/>
    <mergeCell ref="B13:H13"/>
    <mergeCell ref="A21:C21"/>
    <mergeCell ref="A9:A10"/>
    <mergeCell ref="B9:B10"/>
    <mergeCell ref="C9:C10"/>
    <mergeCell ref="D9:D10"/>
    <mergeCell ref="E9:E10"/>
    <mergeCell ref="F9:G9"/>
    <mergeCell ref="H9:H10"/>
    <mergeCell ref="A7:H7"/>
    <mergeCell ref="A1:H1"/>
    <mergeCell ref="A2:H2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3" workbookViewId="0">
      <selection activeCell="D35" sqref="D35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148</v>
      </c>
      <c r="B13" s="51"/>
      <c r="C13" s="51"/>
      <c r="D13" s="51"/>
      <c r="E13" s="114" t="s">
        <v>149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23" t="s">
        <v>35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8" ht="18" customHeight="1">
      <c r="A17" s="50"/>
      <c r="B17" s="48" t="s">
        <v>69</v>
      </c>
      <c r="C17" s="100">
        <v>26</v>
      </c>
      <c r="D17" s="100">
        <v>34</v>
      </c>
      <c r="E17" s="24"/>
      <c r="F17" s="24"/>
      <c r="G17" s="24"/>
      <c r="H17" s="101"/>
    </row>
    <row r="18" spans="1:8" ht="18" customHeight="1">
      <c r="A18" s="50"/>
      <c r="B18" s="48" t="s">
        <v>70</v>
      </c>
      <c r="C18" s="100">
        <v>35.5</v>
      </c>
      <c r="D18" s="100">
        <v>42</v>
      </c>
      <c r="E18" s="24"/>
      <c r="F18" s="24"/>
      <c r="G18" s="24"/>
      <c r="H18" s="101"/>
    </row>
    <row r="19" spans="1:8" ht="18" customHeight="1">
      <c r="A19" s="50"/>
      <c r="B19" s="48" t="s">
        <v>71</v>
      </c>
      <c r="C19" s="100">
        <v>38</v>
      </c>
      <c r="D19" s="100">
        <v>37</v>
      </c>
      <c r="E19" s="24"/>
      <c r="F19" s="24"/>
      <c r="G19" s="24"/>
      <c r="H19" s="101"/>
    </row>
    <row r="20" spans="1:8" ht="18" customHeight="1">
      <c r="A20" s="50"/>
      <c r="B20" s="48" t="s">
        <v>72</v>
      </c>
      <c r="C20" s="100">
        <v>34</v>
      </c>
      <c r="D20" s="100">
        <v>31</v>
      </c>
      <c r="E20" s="24"/>
      <c r="F20" s="24"/>
      <c r="G20" s="24"/>
      <c r="H20" s="101"/>
    </row>
    <row r="21" spans="1:8" ht="18" customHeight="1">
      <c r="A21" s="50"/>
      <c r="B21" s="48" t="s">
        <v>73</v>
      </c>
      <c r="C21" s="100">
        <v>31</v>
      </c>
      <c r="D21" s="100">
        <v>29</v>
      </c>
      <c r="E21" s="24"/>
      <c r="F21" s="24"/>
      <c r="G21" s="24"/>
      <c r="H21" s="101"/>
    </row>
    <row r="22" spans="1:8" ht="18" customHeight="1">
      <c r="A22" s="50"/>
      <c r="B22" s="48" t="s">
        <v>74</v>
      </c>
      <c r="C22" s="100">
        <v>33</v>
      </c>
      <c r="D22" s="100">
        <v>44</v>
      </c>
      <c r="E22" s="24"/>
      <c r="F22" s="24"/>
      <c r="G22" s="24"/>
      <c r="H22" s="101"/>
    </row>
    <row r="23" spans="1:8" ht="18" customHeight="1">
      <c r="A23" s="50"/>
      <c r="B23" s="48" t="s">
        <v>75</v>
      </c>
      <c r="C23" s="100">
        <v>33</v>
      </c>
      <c r="D23" s="100">
        <v>42</v>
      </c>
      <c r="E23" s="24"/>
      <c r="F23" s="24"/>
      <c r="G23" s="24"/>
      <c r="H23" s="101"/>
    </row>
    <row r="24" spans="1:8" ht="18" customHeight="1">
      <c r="A24" s="50"/>
      <c r="B24" s="48" t="s">
        <v>76</v>
      </c>
      <c r="C24" s="100">
        <v>36</v>
      </c>
      <c r="D24" s="100">
        <v>52</v>
      </c>
      <c r="E24" s="24"/>
      <c r="F24" s="24"/>
      <c r="G24" s="24"/>
      <c r="H24" s="101"/>
    </row>
    <row r="25" spans="1:8" ht="18" customHeight="1">
      <c r="A25" s="50"/>
      <c r="B25" s="48" t="s">
        <v>77</v>
      </c>
      <c r="C25" s="100">
        <v>34.5</v>
      </c>
      <c r="D25" s="100">
        <v>46.5</v>
      </c>
      <c r="E25" s="24"/>
      <c r="F25" s="24"/>
      <c r="G25" s="24"/>
      <c r="H25" s="101"/>
    </row>
    <row r="26" spans="1:8" ht="18" customHeight="1">
      <c r="A26" s="50"/>
      <c r="B26" s="48" t="s">
        <v>78</v>
      </c>
      <c r="C26" s="100">
        <v>29</v>
      </c>
      <c r="D26" s="100">
        <v>28</v>
      </c>
      <c r="E26" s="24"/>
      <c r="F26" s="24"/>
      <c r="G26" s="24"/>
      <c r="H26" s="101"/>
    </row>
    <row r="27" spans="1:8" ht="18" customHeight="1">
      <c r="A27" s="50"/>
      <c r="B27" s="48" t="s">
        <v>79</v>
      </c>
      <c r="C27" s="100">
        <v>37.5</v>
      </c>
      <c r="D27" s="100">
        <v>48</v>
      </c>
      <c r="E27" s="24"/>
      <c r="F27" s="24"/>
      <c r="G27" s="24"/>
      <c r="H27" s="101"/>
    </row>
    <row r="28" spans="1:8" ht="18" customHeight="1">
      <c r="A28" s="50"/>
      <c r="B28" s="48" t="s">
        <v>80</v>
      </c>
      <c r="C28" s="100">
        <v>36</v>
      </c>
      <c r="D28" s="100">
        <v>47.5</v>
      </c>
      <c r="E28" s="24"/>
      <c r="F28" s="24"/>
      <c r="G28" s="24"/>
      <c r="H28" s="101"/>
    </row>
    <row r="29" spans="1:8" ht="18" customHeight="1">
      <c r="A29" s="50"/>
      <c r="B29" s="48" t="s">
        <v>81</v>
      </c>
      <c r="C29" s="100">
        <v>34</v>
      </c>
      <c r="D29" s="100">
        <v>31</v>
      </c>
      <c r="E29" s="24"/>
      <c r="F29" s="24"/>
      <c r="G29" s="24"/>
      <c r="H29" s="101"/>
    </row>
    <row r="30" spans="1:8" ht="18" customHeight="1">
      <c r="A30" s="50"/>
      <c r="B30" s="48" t="s">
        <v>82</v>
      </c>
      <c r="C30" s="100">
        <v>34</v>
      </c>
      <c r="D30" s="100">
        <v>31</v>
      </c>
      <c r="E30" s="24"/>
      <c r="F30" s="24"/>
      <c r="G30" s="24"/>
      <c r="H30" s="101"/>
    </row>
    <row r="31" spans="1:8" ht="18" customHeight="1">
      <c r="A31" s="50"/>
      <c r="B31" s="48" t="s">
        <v>83</v>
      </c>
      <c r="C31" s="100">
        <v>37.5</v>
      </c>
      <c r="D31" s="100">
        <v>54.5</v>
      </c>
      <c r="E31" s="24"/>
      <c r="F31" s="24"/>
      <c r="G31" s="24"/>
      <c r="H31" s="101"/>
    </row>
    <row r="32" spans="1:8" ht="18" customHeight="1">
      <c r="A32" s="50"/>
      <c r="B32" s="48" t="s">
        <v>84</v>
      </c>
      <c r="C32" s="100">
        <v>36.5</v>
      </c>
      <c r="D32" s="100">
        <v>46</v>
      </c>
      <c r="E32" s="24"/>
      <c r="F32" s="24"/>
      <c r="G32" s="24"/>
      <c r="H32" s="101"/>
    </row>
    <row r="33" spans="1:8" ht="18" customHeight="1">
      <c r="A33" s="50"/>
      <c r="B33" s="48" t="s">
        <v>85</v>
      </c>
      <c r="C33" s="100">
        <v>32</v>
      </c>
      <c r="D33" s="100">
        <v>28</v>
      </c>
      <c r="E33" s="24"/>
      <c r="F33" s="24"/>
      <c r="G33" s="24"/>
      <c r="H33" s="101"/>
    </row>
    <row r="34" spans="1:8" ht="18" customHeight="1">
      <c r="A34" s="50"/>
      <c r="B34" s="48" t="s">
        <v>86</v>
      </c>
      <c r="C34" s="100">
        <v>31</v>
      </c>
      <c r="D34" s="100">
        <v>31</v>
      </c>
      <c r="E34" s="24"/>
      <c r="F34" s="24"/>
      <c r="G34" s="24"/>
      <c r="H34" s="101"/>
    </row>
    <row r="35" spans="1:8" ht="18" customHeight="1">
      <c r="A35" s="50"/>
      <c r="B35" s="48" t="s">
        <v>87</v>
      </c>
      <c r="C35" s="100">
        <v>31</v>
      </c>
      <c r="D35" s="100">
        <v>39</v>
      </c>
      <c r="E35" s="24"/>
      <c r="F35" s="24"/>
      <c r="G35" s="24"/>
      <c r="H35" s="101"/>
    </row>
    <row r="36" spans="1:8" ht="18" customHeight="1">
      <c r="A36" s="50"/>
      <c r="B36" s="48" t="s">
        <v>88</v>
      </c>
      <c r="C36" s="100">
        <v>36</v>
      </c>
      <c r="D36" s="100">
        <v>34</v>
      </c>
      <c r="E36" s="24"/>
      <c r="F36" s="24"/>
      <c r="G36" s="24"/>
      <c r="H36" s="101"/>
    </row>
    <row r="37" spans="1:8" ht="18" customHeight="1">
      <c r="A37" s="50"/>
      <c r="B37" s="48" t="s">
        <v>89</v>
      </c>
      <c r="C37" s="100">
        <v>31</v>
      </c>
      <c r="D37" s="100">
        <v>32</v>
      </c>
      <c r="E37" s="24"/>
      <c r="F37" s="24"/>
      <c r="G37" s="24"/>
      <c r="H37" s="101"/>
    </row>
    <row r="38" spans="1:8" ht="18" customHeight="1">
      <c r="A38" s="50"/>
      <c r="B38" s="48" t="s">
        <v>90</v>
      </c>
      <c r="C38" s="100">
        <v>36</v>
      </c>
      <c r="D38" s="100">
        <v>40</v>
      </c>
      <c r="E38" s="24"/>
      <c r="F38" s="24"/>
      <c r="G38" s="24"/>
      <c r="H38" s="101"/>
    </row>
    <row r="39" spans="1:8" ht="18" customHeight="1">
      <c r="A39" s="50"/>
      <c r="B39" s="48" t="s">
        <v>91</v>
      </c>
      <c r="C39" s="100">
        <v>36</v>
      </c>
      <c r="D39" s="100">
        <v>45.5</v>
      </c>
      <c r="E39" s="24"/>
      <c r="F39" s="24"/>
      <c r="G39" s="24"/>
      <c r="H39" s="101"/>
    </row>
    <row r="40" spans="1:8" ht="18" customHeight="1">
      <c r="A40" s="50"/>
      <c r="B40" s="48" t="s">
        <v>92</v>
      </c>
      <c r="C40" s="100">
        <v>35</v>
      </c>
      <c r="D40" s="100">
        <v>45</v>
      </c>
      <c r="E40" s="24"/>
      <c r="F40" s="24"/>
      <c r="G40" s="24"/>
      <c r="H40" s="101"/>
    </row>
    <row r="41" spans="1:8" ht="18" customHeight="1">
      <c r="A41" s="50"/>
      <c r="B41" s="48" t="s">
        <v>93</v>
      </c>
      <c r="C41" s="100">
        <v>30</v>
      </c>
      <c r="D41" s="100">
        <v>40</v>
      </c>
      <c r="E41" s="24"/>
      <c r="F41" s="24"/>
      <c r="G41" s="24"/>
      <c r="H41" s="101"/>
    </row>
    <row r="42" spans="1:8" ht="18" customHeight="1">
      <c r="A42" s="50"/>
      <c r="B42" s="48" t="s">
        <v>94</v>
      </c>
      <c r="C42" s="100">
        <v>35</v>
      </c>
      <c r="D42" s="100">
        <v>35</v>
      </c>
      <c r="E42" s="24"/>
      <c r="F42" s="24"/>
      <c r="G42" s="24"/>
      <c r="H42" s="101"/>
    </row>
    <row r="43" spans="1:8" ht="18" customHeight="1">
      <c r="A43" s="50"/>
      <c r="B43" s="48" t="s">
        <v>95</v>
      </c>
      <c r="C43" s="100">
        <v>35</v>
      </c>
      <c r="D43" s="100">
        <v>45</v>
      </c>
      <c r="E43" s="24"/>
      <c r="F43" s="24"/>
      <c r="G43" s="24"/>
      <c r="H43" s="101"/>
    </row>
    <row r="44" spans="1:8" ht="18" customHeight="1">
      <c r="A44" s="50"/>
      <c r="B44" s="48" t="s">
        <v>96</v>
      </c>
      <c r="C44" s="100">
        <v>36.5</v>
      </c>
      <c r="D44" s="100">
        <v>38</v>
      </c>
      <c r="E44" s="24"/>
      <c r="F44" s="24"/>
      <c r="G44" s="24"/>
      <c r="H44" s="101"/>
    </row>
    <row r="45" spans="1:8" ht="18" customHeight="1">
      <c r="A45" s="50"/>
      <c r="B45" s="48" t="s">
        <v>97</v>
      </c>
      <c r="C45" s="100">
        <v>34.5</v>
      </c>
      <c r="D45" s="100">
        <v>48</v>
      </c>
      <c r="E45" s="24"/>
      <c r="F45" s="24"/>
      <c r="G45" s="24"/>
      <c r="H45" s="101"/>
    </row>
    <row r="46" spans="1:8" ht="18" customHeight="1">
      <c r="A46" s="50"/>
      <c r="B46" s="48" t="s">
        <v>98</v>
      </c>
      <c r="C46" s="100">
        <v>35.5</v>
      </c>
      <c r="D46" s="100">
        <v>51.5</v>
      </c>
      <c r="E46" s="24"/>
      <c r="F46" s="24"/>
      <c r="G46" s="24"/>
      <c r="H46" s="101"/>
    </row>
    <row r="47" spans="1:8" ht="18" customHeight="1">
      <c r="A47" s="50"/>
      <c r="B47" s="48" t="s">
        <v>99</v>
      </c>
      <c r="C47" s="100">
        <v>36</v>
      </c>
      <c r="D47" s="100">
        <v>39</v>
      </c>
      <c r="E47" s="24"/>
      <c r="F47" s="24"/>
      <c r="G47" s="24"/>
      <c r="H47" s="101"/>
    </row>
    <row r="48" spans="1:8" ht="18" customHeight="1">
      <c r="A48" s="50"/>
      <c r="B48" s="48" t="s">
        <v>100</v>
      </c>
      <c r="C48" s="100">
        <v>35</v>
      </c>
      <c r="D48" s="100">
        <v>35</v>
      </c>
      <c r="E48" s="24"/>
      <c r="F48" s="24"/>
      <c r="G48" s="24"/>
      <c r="H48" s="101"/>
    </row>
    <row r="49" spans="1:8" ht="18" customHeight="1">
      <c r="A49" s="50"/>
      <c r="B49" s="48" t="s">
        <v>101</v>
      </c>
      <c r="C49" s="100">
        <v>33</v>
      </c>
      <c r="D49" s="100">
        <v>22</v>
      </c>
      <c r="E49" s="24"/>
      <c r="F49" s="24"/>
      <c r="G49" s="24"/>
      <c r="H49" s="101"/>
    </row>
    <row r="50" spans="1:8" ht="18" customHeight="1">
      <c r="A50" s="50"/>
      <c r="B50" s="48" t="s">
        <v>102</v>
      </c>
      <c r="C50" s="100">
        <v>34</v>
      </c>
      <c r="D50" s="100">
        <v>43</v>
      </c>
      <c r="E50" s="24"/>
      <c r="F50" s="24"/>
      <c r="G50" s="24"/>
      <c r="H50" s="101"/>
    </row>
    <row r="51" spans="1:8" ht="18" customHeight="1">
      <c r="A51" s="50"/>
      <c r="B51" s="48" t="s">
        <v>103</v>
      </c>
      <c r="C51" s="100">
        <v>31</v>
      </c>
      <c r="D51" s="100">
        <v>29</v>
      </c>
      <c r="E51" s="24"/>
      <c r="F51" s="24"/>
      <c r="G51" s="24"/>
      <c r="H51" s="101"/>
    </row>
    <row r="52" spans="1:8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7"/>
      <c r="B55" s="97"/>
      <c r="C55" s="97"/>
      <c r="D55" s="97"/>
      <c r="E55" s="113"/>
      <c r="F55" s="113"/>
      <c r="G55" s="113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19" workbookViewId="0">
      <selection activeCell="H17" sqref="H17:H51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148</v>
      </c>
      <c r="B13" s="51"/>
      <c r="C13" s="51"/>
      <c r="D13" s="51"/>
      <c r="E13" s="114" t="s">
        <v>145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16" t="s">
        <v>35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99" t="s">
        <v>115</v>
      </c>
      <c r="E16" s="99" t="s">
        <v>116</v>
      </c>
      <c r="F16" s="99" t="s">
        <v>24</v>
      </c>
      <c r="G16" s="78" t="s">
        <v>117</v>
      </c>
      <c r="H16" s="99" t="s">
        <v>25</v>
      </c>
    </row>
    <row r="17" spans="1:9" ht="18" customHeight="1">
      <c r="A17" s="50"/>
      <c r="B17" s="48" t="s">
        <v>69</v>
      </c>
      <c r="C17" s="100">
        <v>26.5</v>
      </c>
      <c r="D17" s="100">
        <v>31</v>
      </c>
      <c r="E17" s="24">
        <v>40</v>
      </c>
      <c r="F17" s="24">
        <f>ABS(E17-D17)</f>
        <v>9</v>
      </c>
      <c r="G17" s="24"/>
      <c r="H17" s="24">
        <f>(E17+D17)/2</f>
        <v>35.5</v>
      </c>
      <c r="I17" s="105"/>
    </row>
    <row r="18" spans="1:9" ht="18" customHeight="1">
      <c r="A18" s="50"/>
      <c r="B18" s="48" t="s">
        <v>70</v>
      </c>
      <c r="C18" s="100">
        <v>33.75</v>
      </c>
      <c r="D18" s="100">
        <v>40</v>
      </c>
      <c r="E18" s="24">
        <v>44</v>
      </c>
      <c r="F18" s="24">
        <f t="shared" ref="F18:F51" si="0">ABS(E18-D18)</f>
        <v>4</v>
      </c>
      <c r="G18" s="24"/>
      <c r="H18" s="24">
        <f t="shared" ref="H18:H51" si="1">(E18+D18)/2</f>
        <v>42</v>
      </c>
      <c r="I18" s="105"/>
    </row>
    <row r="19" spans="1:9" ht="18" customHeight="1">
      <c r="A19" s="50"/>
      <c r="B19" s="48" t="s">
        <v>71</v>
      </c>
      <c r="C19" s="100">
        <v>33.25</v>
      </c>
      <c r="D19" s="100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5"/>
    </row>
    <row r="20" spans="1:9" ht="18" customHeight="1">
      <c r="A20" s="50"/>
      <c r="B20" s="48" t="s">
        <v>72</v>
      </c>
      <c r="C20" s="100">
        <v>32.5</v>
      </c>
      <c r="D20" s="100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5"/>
    </row>
    <row r="21" spans="1:9" ht="18" customHeight="1">
      <c r="A21" s="50"/>
      <c r="B21" s="48" t="s">
        <v>73</v>
      </c>
      <c r="C21" s="100">
        <v>31.25</v>
      </c>
      <c r="D21" s="100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5"/>
    </row>
    <row r="22" spans="1:9" ht="18" customHeight="1">
      <c r="A22" s="50"/>
      <c r="B22" s="48" t="s">
        <v>74</v>
      </c>
      <c r="C22" s="100">
        <v>35.75</v>
      </c>
      <c r="D22" s="100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5"/>
    </row>
    <row r="23" spans="1:9" ht="18" customHeight="1">
      <c r="A23" s="50"/>
      <c r="B23" s="48" t="s">
        <v>75</v>
      </c>
      <c r="C23" s="100">
        <v>32.25</v>
      </c>
      <c r="D23" s="100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5"/>
    </row>
    <row r="24" spans="1:9" ht="18" customHeight="1">
      <c r="A24" s="50"/>
      <c r="B24" s="48" t="s">
        <v>76</v>
      </c>
      <c r="C24" s="100">
        <v>33.5</v>
      </c>
      <c r="D24" s="100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5"/>
    </row>
    <row r="25" spans="1:9" ht="18" customHeight="1">
      <c r="A25" s="50"/>
      <c r="B25" s="48" t="s">
        <v>77</v>
      </c>
      <c r="C25" s="100">
        <v>30.5</v>
      </c>
      <c r="D25" s="100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5"/>
    </row>
    <row r="26" spans="1:9" ht="18" customHeight="1">
      <c r="A26" s="50"/>
      <c r="B26" s="48" t="s">
        <v>78</v>
      </c>
      <c r="C26" s="100">
        <v>29</v>
      </c>
      <c r="D26" s="100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5"/>
    </row>
    <row r="27" spans="1:9" ht="18" customHeight="1">
      <c r="A27" s="50"/>
      <c r="B27" s="48" t="s">
        <v>79</v>
      </c>
      <c r="C27" s="100">
        <v>35.25</v>
      </c>
      <c r="D27" s="100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5"/>
    </row>
    <row r="28" spans="1:9" ht="18" customHeight="1">
      <c r="A28" s="50"/>
      <c r="B28" s="48" t="s">
        <v>80</v>
      </c>
      <c r="C28" s="100">
        <v>36</v>
      </c>
      <c r="D28" s="100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5"/>
    </row>
    <row r="29" spans="1:9" ht="18" customHeight="1">
      <c r="A29" s="50"/>
      <c r="B29" s="48" t="s">
        <v>81</v>
      </c>
      <c r="C29" s="100">
        <v>32.5</v>
      </c>
      <c r="D29" s="100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5"/>
    </row>
    <row r="30" spans="1:9" ht="18" customHeight="1">
      <c r="A30" s="50"/>
      <c r="B30" s="48" t="s">
        <v>82</v>
      </c>
      <c r="C30" s="100">
        <v>31.25</v>
      </c>
      <c r="D30" s="100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5"/>
    </row>
    <row r="31" spans="1:9" ht="18" customHeight="1">
      <c r="A31" s="50"/>
      <c r="B31" s="48" t="s">
        <v>83</v>
      </c>
      <c r="C31" s="100">
        <v>34.75</v>
      </c>
      <c r="D31" s="100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5"/>
    </row>
    <row r="32" spans="1:9" ht="18" customHeight="1">
      <c r="A32" s="50"/>
      <c r="B32" s="48" t="s">
        <v>84</v>
      </c>
      <c r="C32" s="100">
        <v>35.25</v>
      </c>
      <c r="D32" s="100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5"/>
    </row>
    <row r="33" spans="1:9" ht="18" customHeight="1">
      <c r="A33" s="50"/>
      <c r="B33" s="48" t="s">
        <v>85</v>
      </c>
      <c r="C33" s="100">
        <v>29</v>
      </c>
      <c r="D33" s="100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5"/>
    </row>
    <row r="34" spans="1:9" ht="18" customHeight="1">
      <c r="A34" s="50"/>
      <c r="B34" s="48" t="s">
        <v>86</v>
      </c>
      <c r="C34" s="100">
        <v>33.5</v>
      </c>
      <c r="D34" s="100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5"/>
    </row>
    <row r="35" spans="1:9" ht="18" customHeight="1">
      <c r="A35" s="50"/>
      <c r="B35" s="48" t="s">
        <v>87</v>
      </c>
      <c r="C35" s="100">
        <v>30</v>
      </c>
      <c r="D35" s="100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5"/>
    </row>
    <row r="36" spans="1:9" ht="18" customHeight="1">
      <c r="A36" s="50"/>
      <c r="B36" s="48" t="s">
        <v>88</v>
      </c>
      <c r="C36" s="100">
        <v>34.75</v>
      </c>
      <c r="D36" s="100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5"/>
    </row>
    <row r="37" spans="1:9" ht="18" customHeight="1">
      <c r="A37" s="50"/>
      <c r="B37" s="48" t="s">
        <v>89</v>
      </c>
      <c r="C37" s="100">
        <v>32</v>
      </c>
      <c r="D37" s="100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5"/>
    </row>
    <row r="38" spans="1:9" ht="18" customHeight="1">
      <c r="A38" s="50"/>
      <c r="B38" s="48" t="s">
        <v>90</v>
      </c>
      <c r="C38" s="100">
        <v>33.75</v>
      </c>
      <c r="D38" s="100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5"/>
    </row>
    <row r="39" spans="1:9" ht="18" customHeight="1">
      <c r="A39" s="50"/>
      <c r="B39" s="48" t="s">
        <v>91</v>
      </c>
      <c r="C39" s="100">
        <v>34.25</v>
      </c>
      <c r="D39" s="100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5"/>
    </row>
    <row r="40" spans="1:9" ht="18" customHeight="1">
      <c r="A40" s="50"/>
      <c r="B40" s="48" t="s">
        <v>92</v>
      </c>
      <c r="C40" s="100">
        <v>33.25</v>
      </c>
      <c r="D40" s="100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5"/>
    </row>
    <row r="41" spans="1:9" ht="18" customHeight="1">
      <c r="A41" s="50"/>
      <c r="B41" s="48" t="s">
        <v>93</v>
      </c>
      <c r="C41" s="100">
        <v>29.25</v>
      </c>
      <c r="D41" s="100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5"/>
    </row>
    <row r="42" spans="1:9" ht="18" customHeight="1">
      <c r="A42" s="50"/>
      <c r="B42" s="48" t="s">
        <v>94</v>
      </c>
      <c r="C42" s="100">
        <v>32.5</v>
      </c>
      <c r="D42" s="100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5"/>
    </row>
    <row r="43" spans="1:9" ht="18" customHeight="1">
      <c r="A43" s="50"/>
      <c r="B43" s="48" t="s">
        <v>95</v>
      </c>
      <c r="C43" s="100">
        <v>33.75</v>
      </c>
      <c r="D43" s="100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5"/>
    </row>
    <row r="44" spans="1:9" ht="18" customHeight="1">
      <c r="A44" s="50"/>
      <c r="B44" s="48" t="s">
        <v>96</v>
      </c>
      <c r="C44" s="100">
        <v>31.75</v>
      </c>
      <c r="D44" s="100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5"/>
    </row>
    <row r="45" spans="1:9" ht="18" customHeight="1">
      <c r="A45" s="50"/>
      <c r="B45" s="48" t="s">
        <v>97</v>
      </c>
      <c r="C45" s="100">
        <v>36.5</v>
      </c>
      <c r="D45" s="100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5"/>
    </row>
    <row r="46" spans="1:9" ht="18" customHeight="1">
      <c r="A46" s="50"/>
      <c r="B46" s="48" t="s">
        <v>98</v>
      </c>
      <c r="C46" s="100">
        <v>35</v>
      </c>
      <c r="D46" s="100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5"/>
    </row>
    <row r="47" spans="1:9" ht="18" customHeight="1">
      <c r="A47" s="50"/>
      <c r="B47" s="48" t="s">
        <v>99</v>
      </c>
      <c r="C47" s="100">
        <v>31.75</v>
      </c>
      <c r="D47" s="100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5"/>
    </row>
    <row r="48" spans="1:9" ht="18" customHeight="1">
      <c r="A48" s="50"/>
      <c r="B48" s="48" t="s">
        <v>100</v>
      </c>
      <c r="C48" s="100">
        <v>31</v>
      </c>
      <c r="D48" s="100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5"/>
    </row>
    <row r="49" spans="1:9" ht="18" customHeight="1">
      <c r="A49" s="50"/>
      <c r="B49" s="48" t="s">
        <v>101</v>
      </c>
      <c r="C49" s="100">
        <v>28.25</v>
      </c>
      <c r="D49" s="100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5"/>
    </row>
    <row r="50" spans="1:9" ht="18" customHeight="1">
      <c r="A50" s="50"/>
      <c r="B50" s="48" t="s">
        <v>102</v>
      </c>
      <c r="C50" s="100">
        <v>34</v>
      </c>
      <c r="D50" s="100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5"/>
    </row>
    <row r="51" spans="1:9" ht="18" customHeight="1">
      <c r="A51" s="50"/>
      <c r="B51" s="48" t="s">
        <v>103</v>
      </c>
      <c r="C51" s="100">
        <v>30</v>
      </c>
      <c r="D51" s="100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5"/>
    </row>
    <row r="52" spans="1:9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9">
      <c r="A55" s="97"/>
      <c r="B55" s="97"/>
      <c r="C55" s="97"/>
      <c r="D55" s="97"/>
      <c r="E55" s="113"/>
      <c r="F55" s="113"/>
      <c r="G55" s="113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9" workbookViewId="0">
      <selection activeCell="D17" sqref="D17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148</v>
      </c>
      <c r="B13" s="51"/>
      <c r="C13" s="51"/>
      <c r="D13" s="51"/>
      <c r="E13" s="114" t="s">
        <v>149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23" t="s">
        <v>35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8" ht="18" customHeight="1">
      <c r="A17" s="50"/>
      <c r="B17" s="48" t="s">
        <v>69</v>
      </c>
      <c r="C17" s="100">
        <v>31</v>
      </c>
      <c r="D17" s="100">
        <v>38.5</v>
      </c>
      <c r="E17" s="24"/>
      <c r="F17" s="24"/>
      <c r="G17" s="24"/>
      <c r="H17" s="101"/>
    </row>
    <row r="18" spans="1:8" ht="18" customHeight="1">
      <c r="A18" s="50"/>
      <c r="B18" s="48" t="s">
        <v>70</v>
      </c>
      <c r="C18" s="100">
        <v>35</v>
      </c>
      <c r="D18" s="100">
        <v>45</v>
      </c>
      <c r="E18" s="24"/>
      <c r="F18" s="24"/>
      <c r="G18" s="24"/>
      <c r="H18" s="101"/>
    </row>
    <row r="19" spans="1:8" ht="18" customHeight="1">
      <c r="A19" s="50"/>
      <c r="B19" s="48" t="s">
        <v>71</v>
      </c>
      <c r="C19" s="100">
        <v>33.5</v>
      </c>
      <c r="D19" s="100">
        <v>42.5</v>
      </c>
      <c r="E19" s="24"/>
      <c r="F19" s="24"/>
      <c r="G19" s="24"/>
      <c r="H19" s="101"/>
    </row>
    <row r="20" spans="1:8" ht="18" customHeight="1">
      <c r="A20" s="50"/>
      <c r="B20" s="48" t="s">
        <v>72</v>
      </c>
      <c r="C20" s="100">
        <v>33</v>
      </c>
      <c r="D20" s="100">
        <v>37</v>
      </c>
      <c r="E20" s="24"/>
      <c r="F20" s="24"/>
      <c r="G20" s="24"/>
      <c r="H20" s="101"/>
    </row>
    <row r="21" spans="1:8" ht="18" customHeight="1">
      <c r="A21" s="50"/>
      <c r="B21" s="48" t="s">
        <v>73</v>
      </c>
      <c r="C21" s="100">
        <v>32.25</v>
      </c>
      <c r="D21" s="100">
        <v>40</v>
      </c>
      <c r="E21" s="24"/>
      <c r="F21" s="24"/>
      <c r="G21" s="24"/>
      <c r="H21" s="101"/>
    </row>
    <row r="22" spans="1:8" ht="18" customHeight="1">
      <c r="A22" s="50"/>
      <c r="B22" s="48" t="s">
        <v>74</v>
      </c>
      <c r="C22" s="100">
        <v>35.75</v>
      </c>
      <c r="D22" s="100">
        <v>46</v>
      </c>
      <c r="E22" s="24"/>
      <c r="F22" s="24"/>
      <c r="G22" s="24"/>
      <c r="H22" s="101"/>
    </row>
    <row r="23" spans="1:8" ht="18" customHeight="1">
      <c r="A23" s="50"/>
      <c r="B23" s="48" t="s">
        <v>75</v>
      </c>
      <c r="C23" s="100">
        <v>32.5</v>
      </c>
      <c r="D23" s="100">
        <v>43</v>
      </c>
      <c r="E23" s="24"/>
      <c r="F23" s="24"/>
      <c r="G23" s="24"/>
      <c r="H23" s="101"/>
    </row>
    <row r="24" spans="1:8" ht="18" customHeight="1">
      <c r="A24" s="50"/>
      <c r="B24" s="48" t="s">
        <v>76</v>
      </c>
      <c r="C24" s="100">
        <v>34.5</v>
      </c>
      <c r="D24" s="100">
        <v>42.5</v>
      </c>
      <c r="E24" s="24"/>
      <c r="F24" s="24"/>
      <c r="G24" s="24"/>
      <c r="H24" s="101"/>
    </row>
    <row r="25" spans="1:8" ht="18" customHeight="1">
      <c r="A25" s="50"/>
      <c r="B25" s="48" t="s">
        <v>77</v>
      </c>
      <c r="C25" s="100">
        <v>33.5</v>
      </c>
      <c r="D25" s="100">
        <v>41.5</v>
      </c>
      <c r="E25" s="24"/>
      <c r="F25" s="24"/>
      <c r="G25" s="24"/>
      <c r="H25" s="101"/>
    </row>
    <row r="26" spans="1:8" ht="18" customHeight="1">
      <c r="A26" s="50"/>
      <c r="B26" s="48" t="s">
        <v>78</v>
      </c>
      <c r="C26" s="100">
        <v>30.75</v>
      </c>
      <c r="D26" s="100">
        <v>31.5</v>
      </c>
      <c r="E26" s="24"/>
      <c r="F26" s="24"/>
      <c r="G26" s="24"/>
      <c r="H26" s="101"/>
    </row>
    <row r="27" spans="1:8" ht="18" customHeight="1">
      <c r="A27" s="50"/>
      <c r="B27" s="48" t="s">
        <v>79</v>
      </c>
      <c r="C27" s="100">
        <v>37.5</v>
      </c>
      <c r="D27" s="100">
        <v>51</v>
      </c>
      <c r="E27" s="24"/>
      <c r="F27" s="24"/>
      <c r="G27" s="24"/>
      <c r="H27" s="101"/>
    </row>
    <row r="28" spans="1:8" ht="18" customHeight="1">
      <c r="A28" s="50"/>
      <c r="B28" s="48" t="s">
        <v>80</v>
      </c>
      <c r="C28" s="100">
        <v>35.25</v>
      </c>
      <c r="D28" s="100">
        <v>45.5</v>
      </c>
      <c r="E28" s="24"/>
      <c r="F28" s="24"/>
      <c r="G28" s="24"/>
      <c r="H28" s="101"/>
    </row>
    <row r="29" spans="1:8" ht="18" customHeight="1">
      <c r="A29" s="50"/>
      <c r="B29" s="48" t="s">
        <v>81</v>
      </c>
      <c r="C29" s="100">
        <v>33</v>
      </c>
      <c r="D29" s="100">
        <v>42</v>
      </c>
      <c r="E29" s="24"/>
      <c r="F29" s="24"/>
      <c r="G29" s="24"/>
      <c r="H29" s="101"/>
    </row>
    <row r="30" spans="1:8" ht="18" customHeight="1">
      <c r="A30" s="50"/>
      <c r="B30" s="48" t="s">
        <v>82</v>
      </c>
      <c r="C30" s="100">
        <v>33</v>
      </c>
      <c r="D30" s="100">
        <v>42</v>
      </c>
      <c r="E30" s="24"/>
      <c r="F30" s="24"/>
      <c r="G30" s="24"/>
      <c r="H30" s="101"/>
    </row>
    <row r="31" spans="1:8" ht="18" customHeight="1">
      <c r="A31" s="50"/>
      <c r="B31" s="48" t="s">
        <v>83</v>
      </c>
      <c r="C31" s="100">
        <v>35.75</v>
      </c>
      <c r="D31" s="100">
        <v>48</v>
      </c>
      <c r="E31" s="24"/>
      <c r="F31" s="24"/>
      <c r="G31" s="24"/>
      <c r="H31" s="101"/>
    </row>
    <row r="32" spans="1:8" ht="18" customHeight="1">
      <c r="A32" s="50"/>
      <c r="B32" s="48" t="s">
        <v>84</v>
      </c>
      <c r="C32" s="100">
        <v>33.75</v>
      </c>
      <c r="D32" s="100">
        <v>44</v>
      </c>
      <c r="E32" s="24"/>
      <c r="F32" s="24"/>
      <c r="G32" s="24"/>
      <c r="H32" s="101"/>
    </row>
    <row r="33" spans="1:8" ht="18" customHeight="1">
      <c r="A33" s="50"/>
      <c r="B33" s="48" t="s">
        <v>85</v>
      </c>
      <c r="C33" s="100">
        <v>32.5</v>
      </c>
      <c r="D33" s="100">
        <v>40.5</v>
      </c>
      <c r="E33" s="24"/>
      <c r="F33" s="24"/>
      <c r="G33" s="24"/>
      <c r="H33" s="101"/>
    </row>
    <row r="34" spans="1:8" ht="18" customHeight="1">
      <c r="A34" s="50"/>
      <c r="B34" s="48" t="s">
        <v>86</v>
      </c>
      <c r="C34" s="100">
        <v>33</v>
      </c>
      <c r="D34" s="100">
        <v>37</v>
      </c>
      <c r="E34" s="24"/>
      <c r="F34" s="24"/>
      <c r="G34" s="24"/>
      <c r="H34" s="101"/>
    </row>
    <row r="35" spans="1:8" ht="18" customHeight="1">
      <c r="A35" s="50"/>
      <c r="B35" s="48" t="s">
        <v>87</v>
      </c>
      <c r="C35" s="100">
        <v>32</v>
      </c>
      <c r="D35" s="100">
        <v>38</v>
      </c>
      <c r="E35" s="24"/>
      <c r="F35" s="24"/>
      <c r="G35" s="24"/>
      <c r="H35" s="101"/>
    </row>
    <row r="36" spans="1:8" ht="18" customHeight="1">
      <c r="A36" s="50"/>
      <c r="B36" s="48" t="s">
        <v>88</v>
      </c>
      <c r="C36" s="100">
        <v>34.5</v>
      </c>
      <c r="D36" s="100">
        <v>42.5</v>
      </c>
      <c r="E36" s="24"/>
      <c r="F36" s="24"/>
      <c r="G36" s="24"/>
      <c r="H36" s="101"/>
    </row>
    <row r="37" spans="1:8" ht="18" customHeight="1">
      <c r="A37" s="50"/>
      <c r="B37" s="48" t="s">
        <v>89</v>
      </c>
      <c r="C37" s="100">
        <v>34.5</v>
      </c>
      <c r="D37" s="100">
        <v>40.5</v>
      </c>
      <c r="E37" s="24"/>
      <c r="F37" s="24"/>
      <c r="G37" s="24"/>
      <c r="H37" s="101"/>
    </row>
    <row r="38" spans="1:8" ht="18" customHeight="1">
      <c r="A38" s="50"/>
      <c r="B38" s="48" t="s">
        <v>90</v>
      </c>
      <c r="C38" s="100">
        <v>34</v>
      </c>
      <c r="D38" s="100">
        <v>42</v>
      </c>
      <c r="E38" s="24"/>
      <c r="F38" s="24"/>
      <c r="G38" s="24"/>
      <c r="H38" s="101"/>
    </row>
    <row r="39" spans="1:8" ht="18" customHeight="1">
      <c r="A39" s="50"/>
      <c r="B39" s="48" t="s">
        <v>91</v>
      </c>
      <c r="C39" s="100">
        <v>34.5</v>
      </c>
      <c r="D39" s="100">
        <v>46.5</v>
      </c>
      <c r="E39" s="24"/>
      <c r="F39" s="24"/>
      <c r="G39" s="24"/>
      <c r="H39" s="101"/>
    </row>
    <row r="40" spans="1:8" ht="18" customHeight="1">
      <c r="A40" s="50"/>
      <c r="B40" s="48" t="s">
        <v>92</v>
      </c>
      <c r="C40" s="100">
        <v>34.5</v>
      </c>
      <c r="D40" s="100">
        <v>42.5</v>
      </c>
      <c r="E40" s="24"/>
      <c r="F40" s="24"/>
      <c r="G40" s="24"/>
      <c r="H40" s="101"/>
    </row>
    <row r="41" spans="1:8" ht="18" customHeight="1">
      <c r="A41" s="50"/>
      <c r="B41" s="48" t="s">
        <v>93</v>
      </c>
      <c r="C41" s="100">
        <v>32.5</v>
      </c>
      <c r="D41" s="100">
        <v>39.5</v>
      </c>
      <c r="E41" s="24"/>
      <c r="F41" s="24"/>
      <c r="G41" s="24"/>
      <c r="H41" s="101"/>
    </row>
    <row r="42" spans="1:8" ht="18" customHeight="1">
      <c r="A42" s="50"/>
      <c r="B42" s="48" t="s">
        <v>94</v>
      </c>
      <c r="C42" s="100">
        <v>34</v>
      </c>
      <c r="D42" s="100">
        <v>42</v>
      </c>
      <c r="E42" s="24"/>
      <c r="F42" s="24"/>
      <c r="G42" s="24"/>
      <c r="H42" s="101"/>
    </row>
    <row r="43" spans="1:8" ht="18" customHeight="1">
      <c r="A43" s="50"/>
      <c r="B43" s="48" t="s">
        <v>95</v>
      </c>
      <c r="C43" s="100">
        <v>33.5</v>
      </c>
      <c r="D43" s="100">
        <v>42.5</v>
      </c>
      <c r="E43" s="24"/>
      <c r="F43" s="24"/>
      <c r="G43" s="24"/>
      <c r="H43" s="101"/>
    </row>
    <row r="44" spans="1:8" ht="18" customHeight="1">
      <c r="A44" s="50"/>
      <c r="B44" s="48" t="s">
        <v>96</v>
      </c>
      <c r="C44" s="100">
        <v>33</v>
      </c>
      <c r="D44" s="100">
        <v>43</v>
      </c>
      <c r="E44" s="24"/>
      <c r="F44" s="24"/>
      <c r="G44" s="24"/>
      <c r="H44" s="101"/>
    </row>
    <row r="45" spans="1:8" ht="18" customHeight="1">
      <c r="A45" s="50"/>
      <c r="B45" s="48" t="s">
        <v>97</v>
      </c>
      <c r="C45" s="100">
        <v>38</v>
      </c>
      <c r="D45" s="100">
        <v>48</v>
      </c>
      <c r="E45" s="24"/>
      <c r="F45" s="24"/>
      <c r="G45" s="24"/>
      <c r="H45" s="101"/>
    </row>
    <row r="46" spans="1:8" ht="18" customHeight="1">
      <c r="A46" s="50"/>
      <c r="B46" s="48" t="s">
        <v>98</v>
      </c>
      <c r="C46" s="100">
        <v>36</v>
      </c>
      <c r="D46" s="100">
        <v>47</v>
      </c>
      <c r="E46" s="24"/>
      <c r="F46" s="24"/>
      <c r="G46" s="24"/>
      <c r="H46" s="101"/>
    </row>
    <row r="47" spans="1:8" ht="18" customHeight="1">
      <c r="A47" s="50"/>
      <c r="B47" s="48" t="s">
        <v>99</v>
      </c>
      <c r="C47" s="100">
        <v>34</v>
      </c>
      <c r="D47" s="100">
        <v>37</v>
      </c>
      <c r="E47" s="24"/>
      <c r="F47" s="24"/>
      <c r="G47" s="24"/>
      <c r="H47" s="101"/>
    </row>
    <row r="48" spans="1:8" ht="18" customHeight="1">
      <c r="A48" s="50"/>
      <c r="B48" s="48" t="s">
        <v>100</v>
      </c>
      <c r="C48" s="100">
        <v>32.5</v>
      </c>
      <c r="D48" s="100">
        <v>37.5</v>
      </c>
      <c r="E48" s="24"/>
      <c r="F48" s="24"/>
      <c r="G48" s="24"/>
      <c r="H48" s="101"/>
    </row>
    <row r="49" spans="1:8" ht="18" customHeight="1">
      <c r="A49" s="50"/>
      <c r="B49" s="48" t="s">
        <v>101</v>
      </c>
      <c r="C49" s="100">
        <v>28.5</v>
      </c>
      <c r="D49" s="100">
        <v>31.5</v>
      </c>
      <c r="E49" s="24"/>
      <c r="F49" s="24"/>
      <c r="G49" s="24"/>
      <c r="H49" s="101"/>
    </row>
    <row r="50" spans="1:8" ht="18" customHeight="1">
      <c r="A50" s="50"/>
      <c r="B50" s="48" t="s">
        <v>102</v>
      </c>
      <c r="C50" s="100">
        <v>33.5</v>
      </c>
      <c r="D50" s="100">
        <v>42.5</v>
      </c>
      <c r="E50" s="24"/>
      <c r="F50" s="24"/>
      <c r="G50" s="24"/>
      <c r="H50" s="101"/>
    </row>
    <row r="51" spans="1:8" ht="18" customHeight="1">
      <c r="A51" s="50"/>
      <c r="B51" s="48" t="s">
        <v>103</v>
      </c>
      <c r="C51" s="100">
        <v>33</v>
      </c>
      <c r="D51" s="100">
        <v>37</v>
      </c>
      <c r="E51" s="24"/>
      <c r="F51" s="24"/>
      <c r="G51" s="24"/>
      <c r="H51" s="101"/>
    </row>
    <row r="52" spans="1:8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7"/>
      <c r="B55" s="97"/>
      <c r="C55" s="97"/>
      <c r="D55" s="97"/>
      <c r="E55" s="113"/>
      <c r="F55" s="113"/>
      <c r="G55" s="113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20" workbookViewId="0">
      <selection activeCell="H35" sqref="H35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144</v>
      </c>
      <c r="B13" s="51"/>
      <c r="C13" s="51"/>
      <c r="D13" s="51"/>
      <c r="E13" s="114" t="s">
        <v>149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16" t="s">
        <v>35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99" t="s">
        <v>115</v>
      </c>
      <c r="E16" s="99" t="s">
        <v>116</v>
      </c>
      <c r="F16" s="99" t="s">
        <v>24</v>
      </c>
      <c r="G16" s="78" t="s">
        <v>117</v>
      </c>
      <c r="H16" s="99" t="s">
        <v>25</v>
      </c>
    </row>
    <row r="17" spans="1:8" ht="18" customHeight="1">
      <c r="A17" s="50"/>
      <c r="B17" s="48" t="s">
        <v>69</v>
      </c>
      <c r="C17" s="100">
        <v>27</v>
      </c>
      <c r="D17" s="100">
        <v>35</v>
      </c>
      <c r="E17" s="24">
        <v>42</v>
      </c>
      <c r="F17" s="24">
        <f>ABS(E17-D17)</f>
        <v>7</v>
      </c>
      <c r="G17" s="24"/>
      <c r="H17" s="24">
        <f>(E17+D17)/2</f>
        <v>38.5</v>
      </c>
    </row>
    <row r="18" spans="1:8" ht="18" customHeight="1">
      <c r="A18" s="50"/>
      <c r="B18" s="48" t="s">
        <v>70</v>
      </c>
      <c r="C18" s="100">
        <v>28.5</v>
      </c>
      <c r="D18" s="100">
        <v>34</v>
      </c>
      <c r="E18" s="24">
        <v>41</v>
      </c>
      <c r="F18" s="24">
        <f t="shared" ref="F18:F51" si="0">ABS(E18-D18)</f>
        <v>7</v>
      </c>
      <c r="G18" s="24"/>
      <c r="H18" s="24">
        <f t="shared" ref="H18:H51" si="1">(E18+D18)/2</f>
        <v>37.5</v>
      </c>
    </row>
    <row r="19" spans="1:8" ht="18" customHeight="1">
      <c r="A19" s="50"/>
      <c r="B19" s="48" t="s">
        <v>71</v>
      </c>
      <c r="C19" s="100">
        <v>28</v>
      </c>
      <c r="D19" s="100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0"/>
      <c r="B20" s="48" t="s">
        <v>72</v>
      </c>
      <c r="C20" s="100">
        <v>28</v>
      </c>
      <c r="D20" s="100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0"/>
      <c r="B21" s="48" t="s">
        <v>73</v>
      </c>
      <c r="C21" s="100">
        <v>29.5</v>
      </c>
      <c r="D21" s="100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0"/>
      <c r="B22" s="48" t="s">
        <v>74</v>
      </c>
      <c r="C22" s="100">
        <v>34.5</v>
      </c>
      <c r="D22" s="100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0"/>
      <c r="B23" s="48" t="s">
        <v>75</v>
      </c>
      <c r="C23" s="100">
        <v>32.5</v>
      </c>
      <c r="D23" s="100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0"/>
      <c r="B24" s="48" t="s">
        <v>76</v>
      </c>
      <c r="C24" s="100">
        <v>31</v>
      </c>
      <c r="D24" s="100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0"/>
      <c r="B25" s="48" t="s">
        <v>77</v>
      </c>
      <c r="C25" s="100">
        <v>29.5</v>
      </c>
      <c r="D25" s="100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0"/>
      <c r="B26" s="48" t="s">
        <v>78</v>
      </c>
      <c r="C26" s="100">
        <v>27</v>
      </c>
      <c r="D26" s="100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0"/>
      <c r="B27" s="48" t="s">
        <v>79</v>
      </c>
      <c r="C27" s="100">
        <v>36</v>
      </c>
      <c r="D27" s="100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0"/>
      <c r="B28" s="48" t="s">
        <v>80</v>
      </c>
      <c r="C28" s="100">
        <v>32.5</v>
      </c>
      <c r="D28" s="100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0"/>
      <c r="B29" s="48" t="s">
        <v>81</v>
      </c>
      <c r="C29" s="100">
        <v>31</v>
      </c>
      <c r="D29" s="100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0"/>
      <c r="B30" s="48" t="s">
        <v>82</v>
      </c>
      <c r="C30" s="100">
        <v>29</v>
      </c>
      <c r="D30" s="100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0"/>
      <c r="B31" s="48" t="s">
        <v>83</v>
      </c>
      <c r="C31" s="100">
        <v>32</v>
      </c>
      <c r="D31" s="100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0"/>
      <c r="B32" s="48" t="s">
        <v>84</v>
      </c>
      <c r="C32" s="100">
        <v>34</v>
      </c>
      <c r="D32" s="100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0"/>
      <c r="B33" s="48" t="s">
        <v>85</v>
      </c>
      <c r="C33" s="100">
        <v>30</v>
      </c>
      <c r="D33" s="100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0"/>
      <c r="B34" s="48" t="s">
        <v>86</v>
      </c>
      <c r="C34" s="100">
        <v>30</v>
      </c>
      <c r="D34" s="100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0"/>
      <c r="B35" s="48" t="s">
        <v>87</v>
      </c>
      <c r="C35" s="100">
        <v>27.5</v>
      </c>
      <c r="D35" s="100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0"/>
      <c r="B36" s="48" t="s">
        <v>88</v>
      </c>
      <c r="C36" s="100">
        <v>32.5</v>
      </c>
      <c r="D36" s="100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0"/>
      <c r="B37" s="48" t="s">
        <v>89</v>
      </c>
      <c r="C37" s="100">
        <v>29.5</v>
      </c>
      <c r="D37" s="100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0"/>
      <c r="B38" s="48" t="s">
        <v>90</v>
      </c>
      <c r="C38" s="100">
        <v>31</v>
      </c>
      <c r="D38" s="100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0"/>
      <c r="B39" s="48" t="s">
        <v>91</v>
      </c>
      <c r="C39" s="100">
        <v>32.5</v>
      </c>
      <c r="D39" s="100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0"/>
      <c r="B40" s="48" t="s">
        <v>92</v>
      </c>
      <c r="C40" s="100">
        <v>31.5</v>
      </c>
      <c r="D40" s="100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0"/>
      <c r="B41" s="48" t="s">
        <v>93</v>
      </c>
      <c r="C41" s="100">
        <v>28</v>
      </c>
      <c r="D41" s="100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0"/>
      <c r="B42" s="48" t="s">
        <v>94</v>
      </c>
      <c r="C42" s="100">
        <v>32</v>
      </c>
      <c r="D42" s="100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0"/>
      <c r="B43" s="48" t="s">
        <v>95</v>
      </c>
      <c r="C43" s="100">
        <v>36</v>
      </c>
      <c r="D43" s="100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0"/>
      <c r="B44" s="48" t="s">
        <v>96</v>
      </c>
      <c r="C44" s="100">
        <v>31.5</v>
      </c>
      <c r="D44" s="100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0"/>
      <c r="B45" s="48" t="s">
        <v>97</v>
      </c>
      <c r="C45" s="100">
        <v>31</v>
      </c>
      <c r="D45" s="100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0"/>
      <c r="B46" s="48" t="s">
        <v>98</v>
      </c>
      <c r="C46" s="100">
        <v>32.5</v>
      </c>
      <c r="D46" s="100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0"/>
      <c r="B47" s="48" t="s">
        <v>99</v>
      </c>
      <c r="C47" s="100">
        <v>30.5</v>
      </c>
      <c r="D47" s="100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0"/>
      <c r="B48" s="48" t="s">
        <v>100</v>
      </c>
      <c r="C48" s="100">
        <v>28</v>
      </c>
      <c r="D48" s="100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0"/>
      <c r="B49" s="48" t="s">
        <v>101</v>
      </c>
      <c r="C49" s="100">
        <v>27</v>
      </c>
      <c r="D49" s="100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0"/>
      <c r="B50" s="48" t="s">
        <v>102</v>
      </c>
      <c r="C50" s="100">
        <v>29.5</v>
      </c>
      <c r="D50" s="100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0"/>
      <c r="B51" s="48" t="s">
        <v>103</v>
      </c>
      <c r="C51" s="100">
        <v>25</v>
      </c>
      <c r="D51" s="100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7"/>
      <c r="B55" s="97"/>
      <c r="C55" s="97"/>
      <c r="D55" s="97"/>
      <c r="E55" s="113"/>
      <c r="F55" s="113"/>
      <c r="G55" s="113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23" workbookViewId="0">
      <selection activeCell="C35" sqref="C35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9" t="s">
        <v>18</v>
      </c>
      <c r="G1" s="119"/>
      <c r="H1" s="11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57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58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59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60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62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63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66</v>
      </c>
      <c r="G12" s="20" t="s">
        <v>11</v>
      </c>
      <c r="H12" s="21">
        <v>0</v>
      </c>
    </row>
    <row r="13" spans="1:8" ht="15" customHeight="1">
      <c r="A13" s="98" t="s">
        <v>148</v>
      </c>
      <c r="B13" s="51"/>
      <c r="C13" s="51"/>
      <c r="D13" s="51"/>
      <c r="E13" s="114" t="s">
        <v>149</v>
      </c>
      <c r="F13" s="114"/>
      <c r="G13" s="114"/>
      <c r="H13" s="114"/>
    </row>
    <row r="14" spans="1:8">
      <c r="A14" s="98"/>
      <c r="B14" s="51"/>
      <c r="C14" s="51"/>
      <c r="D14" s="51"/>
      <c r="E14" s="115"/>
      <c r="F14" s="115"/>
      <c r="G14" s="115"/>
      <c r="H14" s="115"/>
    </row>
    <row r="15" spans="1:8" ht="23.25" customHeight="1">
      <c r="A15" s="116" t="s">
        <v>54</v>
      </c>
      <c r="B15" s="116" t="s">
        <v>39</v>
      </c>
      <c r="C15" s="117" t="s">
        <v>34</v>
      </c>
      <c r="D15" s="123" t="s">
        <v>35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9" ht="18" customHeight="1">
      <c r="A17" s="50"/>
      <c r="B17" s="48" t="s">
        <v>69</v>
      </c>
      <c r="C17" s="100">
        <v>32</v>
      </c>
      <c r="D17" s="100">
        <v>35</v>
      </c>
      <c r="E17" s="24"/>
      <c r="F17" s="24"/>
      <c r="G17" s="24"/>
      <c r="H17" s="101"/>
      <c r="I17" s="105"/>
    </row>
    <row r="18" spans="1:9" ht="18" customHeight="1">
      <c r="A18" s="50"/>
      <c r="B18" s="48" t="s">
        <v>70</v>
      </c>
      <c r="C18" s="100">
        <v>32</v>
      </c>
      <c r="D18" s="100">
        <v>36</v>
      </c>
      <c r="E18" s="24"/>
      <c r="F18" s="24"/>
      <c r="G18" s="24"/>
      <c r="H18" s="101"/>
      <c r="I18" s="105"/>
    </row>
    <row r="19" spans="1:9" ht="18" customHeight="1">
      <c r="A19" s="50"/>
      <c r="B19" s="48" t="s">
        <v>71</v>
      </c>
      <c r="C19" s="100">
        <v>32.5</v>
      </c>
      <c r="D19" s="100">
        <v>40</v>
      </c>
      <c r="E19" s="24"/>
      <c r="F19" s="24"/>
      <c r="G19" s="24"/>
      <c r="H19" s="101"/>
      <c r="I19" s="105"/>
    </row>
    <row r="20" spans="1:9" ht="18" customHeight="1">
      <c r="A20" s="50"/>
      <c r="B20" s="48" t="s">
        <v>72</v>
      </c>
      <c r="C20" s="100">
        <v>32.5</v>
      </c>
      <c r="D20" s="100">
        <v>36</v>
      </c>
      <c r="E20" s="24"/>
      <c r="F20" s="24"/>
      <c r="G20" s="24"/>
      <c r="H20" s="101"/>
      <c r="I20" s="105"/>
    </row>
    <row r="21" spans="1:9" ht="18" customHeight="1">
      <c r="A21" s="50"/>
      <c r="B21" s="48" t="s">
        <v>73</v>
      </c>
      <c r="C21" s="100">
        <v>35</v>
      </c>
      <c r="D21" s="100">
        <v>37.5</v>
      </c>
      <c r="E21" s="24"/>
      <c r="F21" s="24"/>
      <c r="G21" s="24"/>
      <c r="H21" s="101"/>
      <c r="I21" s="105"/>
    </row>
    <row r="22" spans="1:9" ht="18" customHeight="1">
      <c r="A22" s="50"/>
      <c r="B22" s="48" t="s">
        <v>74</v>
      </c>
      <c r="C22" s="100">
        <v>35</v>
      </c>
      <c r="D22" s="100">
        <v>40.5</v>
      </c>
      <c r="E22" s="24"/>
      <c r="F22" s="24"/>
      <c r="G22" s="24"/>
      <c r="H22" s="101"/>
      <c r="I22" s="105"/>
    </row>
    <row r="23" spans="1:9" ht="18" customHeight="1">
      <c r="A23" s="50"/>
      <c r="B23" s="48" t="s">
        <v>75</v>
      </c>
      <c r="C23" s="100">
        <v>34.5</v>
      </c>
      <c r="D23" s="100">
        <v>39</v>
      </c>
      <c r="E23" s="24"/>
      <c r="F23" s="24"/>
      <c r="G23" s="24"/>
      <c r="H23" s="101"/>
      <c r="I23" s="105"/>
    </row>
    <row r="24" spans="1:9" ht="18" customHeight="1">
      <c r="A24" s="50"/>
      <c r="B24" s="48" t="s">
        <v>76</v>
      </c>
      <c r="C24" s="100">
        <v>34</v>
      </c>
      <c r="D24" s="100">
        <v>44</v>
      </c>
      <c r="E24" s="24"/>
      <c r="F24" s="24"/>
      <c r="G24" s="24"/>
      <c r="H24" s="101"/>
      <c r="I24" s="105"/>
    </row>
    <row r="25" spans="1:9" ht="18" customHeight="1">
      <c r="A25" s="50"/>
      <c r="B25" s="48" t="s">
        <v>77</v>
      </c>
      <c r="C25" s="100">
        <v>31</v>
      </c>
      <c r="D25" s="100">
        <v>42.5</v>
      </c>
      <c r="E25" s="24"/>
      <c r="F25" s="24"/>
      <c r="G25" s="24"/>
      <c r="H25" s="101"/>
      <c r="I25" s="105"/>
    </row>
    <row r="26" spans="1:9" ht="18" customHeight="1">
      <c r="A26" s="50"/>
      <c r="B26" s="48" t="s">
        <v>78</v>
      </c>
      <c r="C26" s="100">
        <v>31</v>
      </c>
      <c r="D26" s="100">
        <v>37</v>
      </c>
      <c r="E26" s="24"/>
      <c r="F26" s="24"/>
      <c r="G26" s="24"/>
      <c r="H26" s="101"/>
      <c r="I26" s="105"/>
    </row>
    <row r="27" spans="1:9" ht="18" customHeight="1">
      <c r="A27" s="50"/>
      <c r="B27" s="48" t="s">
        <v>79</v>
      </c>
      <c r="C27" s="100">
        <v>34</v>
      </c>
      <c r="D27" s="100">
        <v>50.5</v>
      </c>
      <c r="E27" s="24"/>
      <c r="F27" s="24"/>
      <c r="G27" s="24"/>
      <c r="H27" s="101"/>
      <c r="I27" s="105"/>
    </row>
    <row r="28" spans="1:9" ht="18" customHeight="1">
      <c r="A28" s="50"/>
      <c r="B28" s="48" t="s">
        <v>80</v>
      </c>
      <c r="C28" s="100">
        <v>35</v>
      </c>
      <c r="D28" s="100">
        <v>47</v>
      </c>
      <c r="E28" s="24"/>
      <c r="F28" s="24"/>
      <c r="G28" s="24"/>
      <c r="H28" s="101"/>
      <c r="I28" s="105"/>
    </row>
    <row r="29" spans="1:9" ht="18" customHeight="1">
      <c r="A29" s="50"/>
      <c r="B29" s="48" t="s">
        <v>81</v>
      </c>
      <c r="C29" s="100">
        <v>31.5</v>
      </c>
      <c r="D29" s="100">
        <v>39.5</v>
      </c>
      <c r="E29" s="24"/>
      <c r="F29" s="24"/>
      <c r="G29" s="24"/>
      <c r="H29" s="101"/>
      <c r="I29" s="105"/>
    </row>
    <row r="30" spans="1:9" ht="18" customHeight="1">
      <c r="A30" s="50"/>
      <c r="B30" s="48" t="s">
        <v>82</v>
      </c>
      <c r="C30" s="100">
        <v>32</v>
      </c>
      <c r="D30" s="100">
        <v>48</v>
      </c>
      <c r="E30" s="24"/>
      <c r="F30" s="24"/>
      <c r="G30" s="24"/>
      <c r="H30" s="101"/>
      <c r="I30" s="105"/>
    </row>
    <row r="31" spans="1:9" ht="18" customHeight="1">
      <c r="A31" s="50"/>
      <c r="B31" s="48" t="s">
        <v>83</v>
      </c>
      <c r="C31" s="100">
        <v>35</v>
      </c>
      <c r="D31" s="100">
        <v>42.5</v>
      </c>
      <c r="E31" s="24"/>
      <c r="F31" s="24"/>
      <c r="G31" s="24"/>
      <c r="H31" s="101"/>
      <c r="I31" s="105"/>
    </row>
    <row r="32" spans="1:9" ht="18" customHeight="1">
      <c r="A32" s="50"/>
      <c r="B32" s="48" t="s">
        <v>84</v>
      </c>
      <c r="C32" s="100">
        <v>34</v>
      </c>
      <c r="D32" s="100">
        <v>41.5</v>
      </c>
      <c r="E32" s="24"/>
      <c r="F32" s="24"/>
      <c r="G32" s="24"/>
      <c r="H32" s="101"/>
      <c r="I32" s="105"/>
    </row>
    <row r="33" spans="1:9" ht="18" customHeight="1">
      <c r="A33" s="50"/>
      <c r="B33" s="48" t="s">
        <v>85</v>
      </c>
      <c r="C33" s="100">
        <v>33.5</v>
      </c>
      <c r="D33" s="100">
        <v>39</v>
      </c>
      <c r="E33" s="24"/>
      <c r="F33" s="24"/>
      <c r="G33" s="24"/>
      <c r="H33" s="101"/>
      <c r="I33" s="105"/>
    </row>
    <row r="34" spans="1:9" ht="18" customHeight="1">
      <c r="A34" s="50"/>
      <c r="B34" s="48" t="s">
        <v>86</v>
      </c>
      <c r="C34" s="100">
        <v>32</v>
      </c>
      <c r="D34" s="100">
        <v>39</v>
      </c>
      <c r="E34" s="24"/>
      <c r="F34" s="24"/>
      <c r="G34" s="24"/>
      <c r="H34" s="101"/>
      <c r="I34" s="105"/>
    </row>
    <row r="35" spans="1:9" ht="18" customHeight="1">
      <c r="A35" s="50"/>
      <c r="B35" s="48" t="s">
        <v>87</v>
      </c>
      <c r="C35" s="100">
        <v>34</v>
      </c>
      <c r="D35" s="100">
        <v>38.5</v>
      </c>
      <c r="E35" s="24"/>
      <c r="F35" s="24"/>
      <c r="G35" s="24"/>
      <c r="H35" s="101"/>
      <c r="I35" s="105"/>
    </row>
    <row r="36" spans="1:9" ht="18" customHeight="1">
      <c r="A36" s="50"/>
      <c r="B36" s="48" t="s">
        <v>88</v>
      </c>
      <c r="C36" s="100">
        <v>34</v>
      </c>
      <c r="D36" s="100">
        <v>43.5</v>
      </c>
      <c r="E36" s="24"/>
      <c r="F36" s="24"/>
      <c r="G36" s="24"/>
      <c r="H36" s="101"/>
      <c r="I36" s="105"/>
    </row>
    <row r="37" spans="1:9" ht="18" customHeight="1">
      <c r="A37" s="50"/>
      <c r="B37" s="48" t="s">
        <v>89</v>
      </c>
      <c r="C37" s="100">
        <v>31</v>
      </c>
      <c r="D37" s="100">
        <v>40</v>
      </c>
      <c r="E37" s="24"/>
      <c r="F37" s="24"/>
      <c r="G37" s="24"/>
      <c r="H37" s="101"/>
      <c r="I37" s="105"/>
    </row>
    <row r="38" spans="1:9" ht="18" customHeight="1">
      <c r="A38" s="50"/>
      <c r="B38" s="48" t="s">
        <v>90</v>
      </c>
      <c r="C38" s="100">
        <v>34</v>
      </c>
      <c r="D38" s="100">
        <v>43.5</v>
      </c>
      <c r="E38" s="24"/>
      <c r="F38" s="24"/>
      <c r="G38" s="24"/>
      <c r="H38" s="101"/>
      <c r="I38" s="105"/>
    </row>
    <row r="39" spans="1:9" ht="18" customHeight="1">
      <c r="A39" s="50"/>
      <c r="B39" s="48" t="s">
        <v>91</v>
      </c>
      <c r="C39" s="100">
        <v>35</v>
      </c>
      <c r="D39" s="100">
        <v>48</v>
      </c>
      <c r="E39" s="24"/>
      <c r="F39" s="24"/>
      <c r="G39" s="24"/>
      <c r="H39" s="101"/>
      <c r="I39" s="105"/>
    </row>
    <row r="40" spans="1:9" ht="18" customHeight="1">
      <c r="A40" s="50"/>
      <c r="B40" s="48" t="s">
        <v>92</v>
      </c>
      <c r="C40" s="100">
        <v>33</v>
      </c>
      <c r="D40" s="100">
        <v>44</v>
      </c>
      <c r="E40" s="24"/>
      <c r="F40" s="24"/>
      <c r="G40" s="24"/>
      <c r="H40" s="101"/>
      <c r="I40" s="105"/>
    </row>
    <row r="41" spans="1:9" ht="18" customHeight="1">
      <c r="A41" s="50"/>
      <c r="B41" s="48" t="s">
        <v>93</v>
      </c>
      <c r="C41" s="100">
        <v>33</v>
      </c>
      <c r="D41" s="100">
        <v>39</v>
      </c>
      <c r="E41" s="24"/>
      <c r="F41" s="24"/>
      <c r="G41" s="24"/>
      <c r="H41" s="101"/>
      <c r="I41" s="105"/>
    </row>
    <row r="42" spans="1:9" ht="18" customHeight="1">
      <c r="A42" s="50"/>
      <c r="B42" s="48" t="s">
        <v>94</v>
      </c>
      <c r="C42" s="100">
        <v>33</v>
      </c>
      <c r="D42" s="100">
        <v>40.5</v>
      </c>
      <c r="E42" s="24"/>
      <c r="F42" s="24"/>
      <c r="G42" s="24"/>
      <c r="H42" s="101"/>
      <c r="I42" s="105"/>
    </row>
    <row r="43" spans="1:9" ht="18" customHeight="1">
      <c r="A43" s="50"/>
      <c r="B43" s="48" t="s">
        <v>95</v>
      </c>
      <c r="C43" s="100">
        <v>35</v>
      </c>
      <c r="D43" s="100">
        <v>48</v>
      </c>
      <c r="E43" s="24"/>
      <c r="F43" s="24"/>
      <c r="G43" s="24"/>
      <c r="H43" s="101"/>
      <c r="I43" s="105"/>
    </row>
    <row r="44" spans="1:9" ht="18" customHeight="1">
      <c r="A44" s="50"/>
      <c r="B44" s="48" t="s">
        <v>96</v>
      </c>
      <c r="C44" s="100">
        <v>31</v>
      </c>
      <c r="D44" s="100">
        <v>46.5</v>
      </c>
      <c r="E44" s="24"/>
      <c r="F44" s="24"/>
      <c r="G44" s="24"/>
      <c r="H44" s="101"/>
      <c r="I44" s="105"/>
    </row>
    <row r="45" spans="1:9" ht="18" customHeight="1">
      <c r="A45" s="50"/>
      <c r="B45" s="48" t="s">
        <v>97</v>
      </c>
      <c r="C45" s="100">
        <v>33</v>
      </c>
      <c r="D45" s="100">
        <v>43</v>
      </c>
      <c r="E45" s="24"/>
      <c r="F45" s="24"/>
      <c r="G45" s="24"/>
      <c r="H45" s="101"/>
      <c r="I45" s="105"/>
    </row>
    <row r="46" spans="1:9" ht="18" customHeight="1">
      <c r="A46" s="50"/>
      <c r="B46" s="48" t="s">
        <v>98</v>
      </c>
      <c r="C46" s="100">
        <v>33</v>
      </c>
      <c r="D46" s="100">
        <v>50.5</v>
      </c>
      <c r="E46" s="24"/>
      <c r="F46" s="24"/>
      <c r="G46" s="24"/>
      <c r="H46" s="101"/>
      <c r="I46" s="105"/>
    </row>
    <row r="47" spans="1:9" ht="18" customHeight="1">
      <c r="A47" s="50"/>
      <c r="B47" s="48" t="s">
        <v>99</v>
      </c>
      <c r="C47" s="100">
        <v>33</v>
      </c>
      <c r="D47" s="100">
        <v>45</v>
      </c>
      <c r="E47" s="24"/>
      <c r="F47" s="24"/>
      <c r="G47" s="24"/>
      <c r="H47" s="101"/>
      <c r="I47" s="105"/>
    </row>
    <row r="48" spans="1:9" ht="18" customHeight="1">
      <c r="A48" s="50"/>
      <c r="B48" s="48" t="s">
        <v>100</v>
      </c>
      <c r="C48" s="100">
        <v>28</v>
      </c>
      <c r="D48" s="100">
        <v>38</v>
      </c>
      <c r="E48" s="24"/>
      <c r="F48" s="24"/>
      <c r="G48" s="24"/>
      <c r="H48" s="101"/>
      <c r="I48" s="105"/>
    </row>
    <row r="49" spans="1:9" ht="18" customHeight="1">
      <c r="A49" s="50"/>
      <c r="B49" s="48" t="s">
        <v>101</v>
      </c>
      <c r="C49" s="100">
        <v>30</v>
      </c>
      <c r="D49" s="100">
        <v>37</v>
      </c>
      <c r="E49" s="24"/>
      <c r="F49" s="24"/>
      <c r="G49" s="24"/>
      <c r="H49" s="101"/>
      <c r="I49" s="105"/>
    </row>
    <row r="50" spans="1:9" ht="18" customHeight="1">
      <c r="A50" s="50"/>
      <c r="B50" s="48" t="s">
        <v>102</v>
      </c>
      <c r="C50" s="100">
        <v>33</v>
      </c>
      <c r="D50" s="100">
        <v>40.5</v>
      </c>
      <c r="E50" s="24"/>
      <c r="F50" s="24"/>
      <c r="G50" s="24"/>
      <c r="H50" s="101"/>
      <c r="I50" s="105"/>
    </row>
    <row r="51" spans="1:9" ht="18" customHeight="1">
      <c r="A51" s="50"/>
      <c r="B51" s="48" t="s">
        <v>103</v>
      </c>
      <c r="C51" s="100">
        <v>28</v>
      </c>
      <c r="D51" s="100">
        <v>38</v>
      </c>
      <c r="E51" s="24"/>
      <c r="F51" s="24"/>
      <c r="G51" s="24"/>
      <c r="H51" s="101"/>
      <c r="I51" s="105"/>
    </row>
    <row r="52" spans="1:9" ht="15.75">
      <c r="A52" s="104" t="s">
        <v>130</v>
      </c>
      <c r="B52" s="103"/>
      <c r="C52" s="103"/>
      <c r="D52" s="103"/>
      <c r="E52" s="103"/>
      <c r="F52" s="103"/>
      <c r="G52" s="103"/>
      <c r="H52" s="103"/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9">
      <c r="A55" s="97"/>
      <c r="B55" s="97"/>
      <c r="C55" s="97"/>
      <c r="D55" s="97"/>
      <c r="E55" s="113"/>
      <c r="F55" s="113"/>
      <c r="G55" s="113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13"/>
  <sheetViews>
    <sheetView topLeftCell="L10" zoomScale="69" zoomScaleNormal="69" workbookViewId="0">
      <selection activeCell="AY21" sqref="AY21:AY38"/>
    </sheetView>
  </sheetViews>
  <sheetFormatPr defaultColWidth="9.28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22265625" style="1" customWidth="1"/>
    <col min="5" max="5" width="14.2578125" style="1" customWidth="1"/>
    <col min="6" max="6" width="26.23046875" style="1" customWidth="1"/>
    <col min="7" max="36" width="6.58984375" style="1" customWidth="1"/>
    <col min="37" max="40" width="9.68359375" style="1" customWidth="1"/>
    <col min="41" max="47" width="8.7421875" style="1" customWidth="1"/>
    <col min="48" max="51" width="9.68359375" style="1" customWidth="1"/>
    <col min="52" max="53" width="11.97265625" style="1" customWidth="1"/>
    <col min="54" max="54" width="9.4140625" style="1" bestFit="1" customWidth="1"/>
    <col min="55" max="55" width="11.56640625" style="1" bestFit="1" customWidth="1"/>
    <col min="56" max="16384" width="9.2812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38" t="s">
        <v>128</v>
      </c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</row>
    <row r="3" spans="1:6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V3" s="132" t="s">
        <v>42</v>
      </c>
      <c r="AW3" s="133"/>
      <c r="AX3" s="133"/>
      <c r="AY3" s="133"/>
      <c r="AZ3" s="133"/>
      <c r="BA3" s="134"/>
    </row>
    <row r="4" spans="1:6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V4" s="135"/>
      <c r="AW4" s="136"/>
      <c r="AX4" s="136"/>
      <c r="AY4" s="136"/>
      <c r="AZ4" s="136"/>
      <c r="BA4" s="137"/>
    </row>
    <row r="5" spans="1:6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V5" s="96" t="s">
        <v>43</v>
      </c>
      <c r="AW5" s="88" t="s">
        <v>44</v>
      </c>
      <c r="AX5" s="84" t="s">
        <v>53</v>
      </c>
      <c r="AY5" s="85" t="s">
        <v>45</v>
      </c>
      <c r="AZ5" s="85" t="s">
        <v>46</v>
      </c>
      <c r="BA5" s="86" t="s">
        <v>47</v>
      </c>
    </row>
    <row r="6" spans="1:6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V6" s="96" t="s">
        <v>48</v>
      </c>
      <c r="AW6" s="88">
        <v>23</v>
      </c>
      <c r="AX6" s="88">
        <v>23</v>
      </c>
      <c r="AY6" s="84">
        <v>0</v>
      </c>
      <c r="AZ6" s="88">
        <v>23</v>
      </c>
      <c r="BA6" s="87">
        <v>100</v>
      </c>
    </row>
    <row r="7" spans="1:6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V7" s="96" t="s">
        <v>49</v>
      </c>
      <c r="AW7" s="88">
        <v>12</v>
      </c>
      <c r="AX7" s="88">
        <v>12</v>
      </c>
      <c r="AY7" s="84">
        <v>0</v>
      </c>
      <c r="AZ7" s="88">
        <v>12</v>
      </c>
      <c r="BA7" s="87">
        <v>100</v>
      </c>
    </row>
    <row r="8" spans="1:6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V8" s="96" t="s">
        <v>50</v>
      </c>
      <c r="AW8" s="88">
        <v>35</v>
      </c>
      <c r="AX8" s="88">
        <v>35</v>
      </c>
      <c r="AY8" s="84">
        <v>0</v>
      </c>
      <c r="AZ8" s="88">
        <v>35</v>
      </c>
      <c r="BA8" s="87">
        <v>100</v>
      </c>
    </row>
    <row r="9" spans="1:6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9" t="s">
        <v>147</v>
      </c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BB9" s="53"/>
      <c r="BC9" s="54"/>
      <c r="BD9" s="54"/>
    </row>
    <row r="10" spans="1:6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BB10" s="57"/>
      <c r="BC10" s="57"/>
      <c r="BD10" s="57"/>
    </row>
    <row r="11" spans="1:6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BB11" s="58"/>
      <c r="BC11" s="59"/>
      <c r="BD11" s="59"/>
    </row>
    <row r="12" spans="1:6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BB12" s="58"/>
      <c r="BC12" s="59"/>
      <c r="BD12" s="59"/>
    </row>
    <row r="13" spans="1:6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BB13" s="58"/>
      <c r="BC13" s="59"/>
      <c r="BD13" s="59"/>
      <c r="BE13" s="59"/>
      <c r="BF13" s="59"/>
      <c r="BG13" s="59"/>
      <c r="BH13" s="59"/>
      <c r="BI13" s="2"/>
    </row>
    <row r="14" spans="1:6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BB14" s="58"/>
      <c r="BC14" s="59"/>
      <c r="BD14" s="59"/>
      <c r="BE14" s="59"/>
      <c r="BF14" s="59"/>
      <c r="BG14" s="59"/>
      <c r="BH14" s="59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BB15" s="4"/>
      <c r="BC15" s="59"/>
      <c r="BD15" s="59"/>
      <c r="BE15" s="59"/>
      <c r="BF15" s="59"/>
      <c r="BG15" s="59"/>
      <c r="BH15" s="59"/>
      <c r="BI15" s="2"/>
    </row>
    <row r="16" spans="1:6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1" t="s">
        <v>38</v>
      </c>
      <c r="B17" s="131" t="s">
        <v>54</v>
      </c>
      <c r="C17" s="131" t="s">
        <v>4</v>
      </c>
      <c r="D17" s="131" t="s">
        <v>0</v>
      </c>
      <c r="E17" s="131" t="s">
        <v>39</v>
      </c>
      <c r="F17" s="130" t="s">
        <v>5</v>
      </c>
      <c r="G17" s="130" t="s">
        <v>118</v>
      </c>
      <c r="H17" s="130"/>
      <c r="I17" s="130"/>
      <c r="J17" s="130"/>
      <c r="K17" s="130"/>
      <c r="L17" s="130" t="s">
        <v>120</v>
      </c>
      <c r="M17" s="130"/>
      <c r="N17" s="130"/>
      <c r="O17" s="130"/>
      <c r="P17" s="130"/>
      <c r="Q17" s="130" t="s">
        <v>122</v>
      </c>
      <c r="R17" s="130"/>
      <c r="S17" s="130"/>
      <c r="T17" s="130"/>
      <c r="U17" s="130"/>
      <c r="V17" s="130" t="s">
        <v>131</v>
      </c>
      <c r="W17" s="130"/>
      <c r="X17" s="130"/>
      <c r="Y17" s="130"/>
      <c r="Z17" s="130"/>
      <c r="AA17" s="130" t="s">
        <v>125</v>
      </c>
      <c r="AB17" s="130"/>
      <c r="AC17" s="130"/>
      <c r="AD17" s="130"/>
      <c r="AE17" s="130"/>
      <c r="AF17" s="130" t="s">
        <v>132</v>
      </c>
      <c r="AG17" s="130"/>
      <c r="AH17" s="130"/>
      <c r="AI17" s="130"/>
      <c r="AJ17" s="130"/>
      <c r="AK17" s="131" t="s">
        <v>133</v>
      </c>
      <c r="AL17" s="131" t="s">
        <v>137</v>
      </c>
      <c r="AM17" s="131" t="s">
        <v>134</v>
      </c>
      <c r="AN17" s="131" t="s">
        <v>136</v>
      </c>
      <c r="AO17" s="130" t="s">
        <v>104</v>
      </c>
      <c r="AP17" s="130"/>
      <c r="AQ17" s="130"/>
      <c r="AR17" s="130"/>
      <c r="AS17" s="130"/>
      <c r="AT17" s="130"/>
      <c r="AU17" s="130"/>
      <c r="AV17" s="131" t="s">
        <v>105</v>
      </c>
      <c r="AW17" s="131" t="s">
        <v>106</v>
      </c>
      <c r="AX17" s="131" t="s">
        <v>107</v>
      </c>
      <c r="AY17" s="131" t="s">
        <v>68</v>
      </c>
      <c r="AZ17" s="131" t="s">
        <v>3</v>
      </c>
      <c r="BA17" s="131" t="s">
        <v>54</v>
      </c>
    </row>
    <row r="18" spans="1:55" s="8" customFormat="1" ht="51" customHeight="1">
      <c r="A18" s="131"/>
      <c r="B18" s="131"/>
      <c r="C18" s="131"/>
      <c r="D18" s="131"/>
      <c r="E18" s="131"/>
      <c r="F18" s="130"/>
      <c r="G18" s="130" t="s">
        <v>119</v>
      </c>
      <c r="H18" s="130"/>
      <c r="I18" s="130"/>
      <c r="J18" s="130"/>
      <c r="K18" s="130"/>
      <c r="L18" s="130" t="s">
        <v>121</v>
      </c>
      <c r="M18" s="130"/>
      <c r="N18" s="130"/>
      <c r="O18" s="130"/>
      <c r="P18" s="130"/>
      <c r="Q18" s="130" t="s">
        <v>123</v>
      </c>
      <c r="R18" s="130"/>
      <c r="S18" s="130"/>
      <c r="T18" s="130"/>
      <c r="U18" s="130"/>
      <c r="V18" s="130" t="s">
        <v>124</v>
      </c>
      <c r="W18" s="130"/>
      <c r="X18" s="130"/>
      <c r="Y18" s="130"/>
      <c r="Z18" s="130"/>
      <c r="AA18" s="140" t="s">
        <v>126</v>
      </c>
      <c r="AB18" s="140"/>
      <c r="AC18" s="140"/>
      <c r="AD18" s="140"/>
      <c r="AE18" s="140"/>
      <c r="AF18" s="140" t="s">
        <v>127</v>
      </c>
      <c r="AG18" s="140"/>
      <c r="AH18" s="140"/>
      <c r="AI18" s="140"/>
      <c r="AJ18" s="140"/>
      <c r="AK18" s="131"/>
      <c r="AL18" s="131"/>
      <c r="AM18" s="131"/>
      <c r="AN18" s="131"/>
      <c r="AO18" s="130"/>
      <c r="AP18" s="130"/>
      <c r="AQ18" s="130"/>
      <c r="AR18" s="130"/>
      <c r="AS18" s="130"/>
      <c r="AT18" s="130"/>
      <c r="AU18" s="130"/>
      <c r="AV18" s="131"/>
      <c r="AW18" s="131"/>
      <c r="AX18" s="131"/>
      <c r="AY18" s="131"/>
      <c r="AZ18" s="131"/>
      <c r="BA18" s="131"/>
    </row>
    <row r="19" spans="1:55" s="8" customFormat="1" ht="16.5" customHeight="1">
      <c r="A19" s="131"/>
      <c r="B19" s="131"/>
      <c r="C19" s="131"/>
      <c r="D19" s="131"/>
      <c r="E19" s="131"/>
      <c r="F19" s="130"/>
      <c r="G19" s="130" t="s">
        <v>51</v>
      </c>
      <c r="H19" s="130"/>
      <c r="I19" s="130"/>
      <c r="J19" s="130"/>
      <c r="K19" s="130"/>
      <c r="L19" s="130" t="s">
        <v>135</v>
      </c>
      <c r="M19" s="130"/>
      <c r="N19" s="130"/>
      <c r="O19" s="130"/>
      <c r="P19" s="130"/>
      <c r="Q19" s="130" t="s">
        <v>51</v>
      </c>
      <c r="R19" s="130"/>
      <c r="S19" s="130"/>
      <c r="T19" s="130"/>
      <c r="U19" s="130"/>
      <c r="V19" s="130" t="s">
        <v>52</v>
      </c>
      <c r="W19" s="130"/>
      <c r="X19" s="130"/>
      <c r="Y19" s="130"/>
      <c r="Z19" s="130"/>
      <c r="AA19" s="140" t="s">
        <v>51</v>
      </c>
      <c r="AB19" s="140"/>
      <c r="AC19" s="140"/>
      <c r="AD19" s="140"/>
      <c r="AE19" s="140"/>
      <c r="AF19" s="130" t="s">
        <v>52</v>
      </c>
      <c r="AG19" s="130"/>
      <c r="AH19" s="130"/>
      <c r="AI19" s="130"/>
      <c r="AJ19" s="130"/>
      <c r="AK19" s="131"/>
      <c r="AL19" s="131"/>
      <c r="AM19" s="131"/>
      <c r="AN19" s="131"/>
      <c r="AO19" s="131" t="s">
        <v>108</v>
      </c>
      <c r="AP19" s="131" t="s">
        <v>109</v>
      </c>
      <c r="AQ19" s="131" t="s">
        <v>110</v>
      </c>
      <c r="AR19" s="131" t="s">
        <v>111</v>
      </c>
      <c r="AS19" s="131" t="s">
        <v>112</v>
      </c>
      <c r="AT19" s="131" t="s">
        <v>113</v>
      </c>
      <c r="AU19" s="131" t="s">
        <v>114</v>
      </c>
      <c r="AV19" s="131"/>
      <c r="AW19" s="131"/>
      <c r="AX19" s="131"/>
      <c r="AY19" s="131"/>
      <c r="AZ19" s="131"/>
      <c r="BA19" s="131"/>
    </row>
    <row r="20" spans="1:55" s="8" customFormat="1" ht="90" customHeight="1">
      <c r="A20" s="131"/>
      <c r="B20" s="131"/>
      <c r="C20" s="131"/>
      <c r="D20" s="131"/>
      <c r="E20" s="131"/>
      <c r="F20" s="130"/>
      <c r="G20" s="90" t="s">
        <v>40</v>
      </c>
      <c r="H20" s="90" t="s">
        <v>33</v>
      </c>
      <c r="I20" s="90" t="s">
        <v>17</v>
      </c>
      <c r="J20" s="89" t="s">
        <v>1</v>
      </c>
      <c r="K20" s="89" t="s">
        <v>2</v>
      </c>
      <c r="L20" s="90" t="s">
        <v>40</v>
      </c>
      <c r="M20" s="90" t="s">
        <v>33</v>
      </c>
      <c r="N20" s="90" t="s">
        <v>17</v>
      </c>
      <c r="O20" s="89" t="s">
        <v>1</v>
      </c>
      <c r="P20" s="89" t="s">
        <v>2</v>
      </c>
      <c r="Q20" s="90" t="s">
        <v>40</v>
      </c>
      <c r="R20" s="90" t="s">
        <v>33</v>
      </c>
      <c r="S20" s="90" t="s">
        <v>17</v>
      </c>
      <c r="T20" s="89" t="s">
        <v>1</v>
      </c>
      <c r="U20" s="89" t="s">
        <v>2</v>
      </c>
      <c r="V20" s="90" t="s">
        <v>40</v>
      </c>
      <c r="W20" s="90" t="s">
        <v>33</v>
      </c>
      <c r="X20" s="90" t="s">
        <v>17</v>
      </c>
      <c r="Y20" s="89" t="s">
        <v>1</v>
      </c>
      <c r="Z20" s="89" t="s">
        <v>2</v>
      </c>
      <c r="AA20" s="90" t="s">
        <v>40</v>
      </c>
      <c r="AB20" s="90" t="s">
        <v>33</v>
      </c>
      <c r="AC20" s="90" t="s">
        <v>17</v>
      </c>
      <c r="AD20" s="89" t="s">
        <v>1</v>
      </c>
      <c r="AE20" s="89" t="s">
        <v>2</v>
      </c>
      <c r="AF20" s="90" t="s">
        <v>40</v>
      </c>
      <c r="AG20" s="90" t="s">
        <v>33</v>
      </c>
      <c r="AH20" s="90" t="s">
        <v>17</v>
      </c>
      <c r="AI20" s="89" t="s">
        <v>1</v>
      </c>
      <c r="AJ20" s="89" t="s">
        <v>2</v>
      </c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</row>
    <row r="21" spans="1:55" ht="51" customHeight="1">
      <c r="A21" s="45">
        <v>1</v>
      </c>
      <c r="B21" s="81"/>
      <c r="C21" s="81"/>
      <c r="D21" s="89"/>
      <c r="E21" s="89" t="s">
        <v>69</v>
      </c>
      <c r="F21" s="82"/>
      <c r="G21" s="62">
        <f>'CSE-4201'!C17</f>
        <v>31</v>
      </c>
      <c r="H21" s="62">
        <f>'CSE-4201'!H17</f>
        <v>35.5</v>
      </c>
      <c r="I21" s="91">
        <f>H21+G21</f>
        <v>66.5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62">
        <f>'CSE-4202'!C17</f>
        <v>26</v>
      </c>
      <c r="M21" s="62">
        <f>'CSE-4202'!D17</f>
        <v>34</v>
      </c>
      <c r="N21" s="91">
        <f>M21+L21</f>
        <v>60</v>
      </c>
      <c r="O21" s="62" t="str">
        <f>IF(N21&gt;=80,"A+",IF(N21&gt;=75,"A",IF(N21&gt;=70,"A-",IF(N21&gt;=65,"B+",IF(N21&gt;=60,"B",IF(N21&gt;=55,"B-",IF(N21&gt;=50,"C+",IF(N21&gt;=45,"C",IF(N21&gt;=40,"D","F")))))))))</f>
        <v>B</v>
      </c>
      <c r="P21" s="62" t="str">
        <f>IF(N21&gt;=80,"4.00",IF(N21&gt;=75,"3.75",IF(N21&gt;=70,"3.50",IF(N21&gt;=65,"3.25",IF(N21&gt;=60,"3.00",IF(N21&gt;=55,"2.75",IF(N21&gt;=50,"2.50",IF(N21&gt;=45,"2.25",IF(N21&gt;=40,"2.00","0.00")))))))))</f>
        <v>3.00</v>
      </c>
      <c r="Q21" s="62">
        <f>'CSE-4213'!C17</f>
        <v>26.5</v>
      </c>
      <c r="R21" s="62">
        <f>'CSE-4213'!H17</f>
        <v>35.5</v>
      </c>
      <c r="S21" s="91">
        <f>R21+Q21</f>
        <v>62</v>
      </c>
      <c r="T21" s="62" t="str">
        <f>IF(S21&gt;=80,"A+",IF(S21&gt;=75,"A",IF(S21&gt;=70,"A-",IF(S21&gt;=65,"B+",IF(S21&gt;=60,"B",IF(S21&gt;=55,"B-",IF(S21&gt;=50,"C+",IF(S21&gt;=45,"C",IF(S21&gt;=40,"D","F")))))))))</f>
        <v>B</v>
      </c>
      <c r="U21" s="62" t="str">
        <f>IF(S21&gt;=80,"4.00",IF(S21&gt;=75,"3.75",IF(S21&gt;=70,"3.50",IF(S21&gt;=65,"3.25",IF(S21&gt;=60,"3.00",IF(S21&gt;=55,"2.75",IF(S21&gt;=50,"2.50",IF(S21&gt;=45,"2.25",IF(S21&gt;=40,"2.00","0.00")))))))))</f>
        <v>3.00</v>
      </c>
      <c r="V21" s="62">
        <f>'CSE-4214'!C17</f>
        <v>31</v>
      </c>
      <c r="W21" s="62">
        <f>'CSE-4214'!D17</f>
        <v>38.5</v>
      </c>
      <c r="X21" s="91">
        <f>W21+V21</f>
        <v>69.5</v>
      </c>
      <c r="Y21" s="62" t="str">
        <f>IF(X21&gt;=80,"A+",IF(X21&gt;=75,"A",IF(X21&gt;=70,"A-",IF(X21&gt;=65,"B+",IF(X21&gt;=60,"B",IF(X21&gt;=55,"B-",IF(X21&gt;=50,"C+",IF(X21&gt;=45,"C",IF(X21&gt;=40,"D","F")))))))))</f>
        <v>B+</v>
      </c>
      <c r="Z21" s="62" t="str">
        <f>IF(X21&gt;=80,"4.00",IF(X21&gt;=75,"3.75",IF(X21&gt;=70,"3.50",IF(X21&gt;=65,"3.25",IF(X21&gt;=60,"3.00",IF(X21&gt;=55,"2.75",IF(X21&gt;=50,"2.50",IF(X21&gt;=45,"2.25",IF(X21&gt;=40,"2.00","0.00")))))))))</f>
        <v>3.25</v>
      </c>
      <c r="AA21" s="62">
        <f>'CSE-4225'!C17</f>
        <v>27</v>
      </c>
      <c r="AB21" s="62">
        <f>'CSE-4225'!H17</f>
        <v>38.5</v>
      </c>
      <c r="AC21" s="91">
        <f>AB21+AA21</f>
        <v>65.5</v>
      </c>
      <c r="AD21" s="62" t="str">
        <f>IF(AC21&gt;=80,"A+",IF(AC21&gt;=75,"A",IF(AC21&gt;=70,"A-",IF(AC21&gt;=65,"B+",IF(AC21&gt;=60,"B",IF(AC21&gt;=55,"B-",IF(AC21&gt;=50,"C+",IF(AC21&gt;=45,"C",IF(AC21&gt;=40,"D","F")))))))))</f>
        <v>B+</v>
      </c>
      <c r="AE21" s="62" t="str">
        <f>IF(AC21&gt;=80,"4.00",IF(AC21&gt;=75,"3.75",IF(AC21&gt;=70,"3.50",IF(AC21&gt;=65,"3.25",IF(AC21&gt;=60,"3.00",IF(AC21&gt;=55,"2.75",IF(AC21&gt;=50,"2.50",IF(AC21&gt;=45,"2.25",IF(AC21&gt;=40,"2.00","0.00")))))))))</f>
        <v>3.25</v>
      </c>
      <c r="AF21" s="62">
        <f>'CSE-4226'!C17</f>
        <v>32</v>
      </c>
      <c r="AG21" s="62">
        <f>'CSE-4226'!D17</f>
        <v>35</v>
      </c>
      <c r="AH21" s="91">
        <f>AG21+AF21</f>
        <v>67</v>
      </c>
      <c r="AI21" s="62" t="str">
        <f>IF(AH21&gt;=80,"A+",IF(AH21&gt;=75,"A",IF(AH21&gt;=70,"A-",IF(AH21&gt;=65,"B+",IF(AH21&gt;=60,"B",IF(AH21&gt;=55,"B-",IF(AH21&gt;=50,"C+",IF(AH21&gt;=45,"C",IF(AH21&gt;=40,"D","F")))))))))</f>
        <v>B+</v>
      </c>
      <c r="AJ21" s="62" t="str">
        <f>IF(AH21&gt;=80,"4.00",IF(AH21&gt;=75,"3.75",IF(AH21&gt;=70,"3.50",IF(AH21&gt;=65,"3.25",IF(AH21&gt;=60,"3.00",IF(AH21&gt;=55,"2.75",IF(AH21&gt;=50,"2.50",IF(AH21&gt;=45,"2.25",IF(AH21&gt;=40,"2.00","0.00")))))))))</f>
        <v>3.25</v>
      </c>
      <c r="AK21" s="63">
        <f>(3+6+3+1.5+3+1.5)</f>
        <v>18</v>
      </c>
      <c r="AL21" s="63">
        <v>18</v>
      </c>
      <c r="AM21" s="91">
        <f>K21+P21+U21+Z21+AE21+AJ21</f>
        <v>19</v>
      </c>
      <c r="AN21" s="91">
        <f>(3*K21+6*P21+3*U21+1.5*Z21+3*AE21+1.5*AJ21)/18</f>
        <v>3.125</v>
      </c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>
        <f>AN21</f>
        <v>3.125</v>
      </c>
      <c r="AZ21" s="64" t="s">
        <v>150</v>
      </c>
      <c r="BA21" s="89" t="s">
        <v>151</v>
      </c>
      <c r="BB21" s="106"/>
      <c r="BC21" s="8"/>
    </row>
    <row r="22" spans="1:55" ht="51" customHeight="1">
      <c r="A22" s="89">
        <v>2</v>
      </c>
      <c r="B22" s="81"/>
      <c r="C22" s="81"/>
      <c r="D22" s="89"/>
      <c r="E22" s="89" t="s">
        <v>70</v>
      </c>
      <c r="F22" s="82"/>
      <c r="G22" s="62">
        <f>'CSE-4201'!C18</f>
        <v>34.5</v>
      </c>
      <c r="H22" s="62">
        <f>'CSE-4201'!H18</f>
        <v>38.5</v>
      </c>
      <c r="I22" s="91">
        <f t="shared" ref="I22:I38" si="0">H22+G22</f>
        <v>73</v>
      </c>
      <c r="J22" s="62" t="str">
        <f t="shared" ref="J22:J38" si="1">IF(I22&gt;=80,"A+",IF(I22&gt;=75,"A",IF(I22&gt;=70,"A-",IF(I22&gt;=65,"B+",IF(I22&gt;=60,"B",IF(I22&gt;=55,"B-",IF(I22&gt;=50,"C+",IF(I22&gt;=45,"C",IF(I22&gt;=40,"D","F")))))))))</f>
        <v>A-</v>
      </c>
      <c r="K22" s="62" t="str">
        <f t="shared" ref="K22:K38" si="2">IF(I22&gt;=80,"4.00",IF(I22&gt;=75,"3.75",IF(I22&gt;=70,"3.50",IF(I22&gt;=65,"3.25",IF(I22&gt;=60,"3.00",IF(I22&gt;=55,"2.75",IF(I22&gt;=50,"2.50",IF(I22&gt;=45,"2.25",IF(I22&gt;=40,"2.00","0.00")))))))))</f>
        <v>3.50</v>
      </c>
      <c r="L22" s="62">
        <f>'CSE-4202'!C18</f>
        <v>35.5</v>
      </c>
      <c r="M22" s="62">
        <f>'CSE-4202'!D18</f>
        <v>42</v>
      </c>
      <c r="N22" s="91">
        <f t="shared" ref="N22:N38" si="3">M22+L22</f>
        <v>77.5</v>
      </c>
      <c r="O22" s="62" t="str">
        <f t="shared" ref="O22:O38" si="4">IF(N22&gt;=80,"A+",IF(N22&gt;=75,"A",IF(N22&gt;=70,"A-",IF(N22&gt;=65,"B+",IF(N22&gt;=60,"B",IF(N22&gt;=55,"B-",IF(N22&gt;=50,"C+",IF(N22&gt;=45,"C",IF(N22&gt;=40,"D","F")))))))))</f>
        <v>A</v>
      </c>
      <c r="P22" s="62" t="str">
        <f t="shared" ref="P22:P38" si="5">IF(N22&gt;=80,"4.00",IF(N22&gt;=75,"3.75",IF(N22&gt;=70,"3.50",IF(N22&gt;=65,"3.25",IF(N22&gt;=60,"3.00",IF(N22&gt;=55,"2.75",IF(N22&gt;=50,"2.50",IF(N22&gt;=45,"2.25",IF(N22&gt;=40,"2.00","0.00")))))))))</f>
        <v>3.75</v>
      </c>
      <c r="Q22" s="62">
        <f>'CSE-4213'!C18</f>
        <v>33.75</v>
      </c>
      <c r="R22" s="62">
        <f>'CSE-4213'!H18</f>
        <v>42</v>
      </c>
      <c r="S22" s="91">
        <f t="shared" ref="S22:S38" si="6">R22+Q22</f>
        <v>75.75</v>
      </c>
      <c r="T22" s="62" t="str">
        <f t="shared" ref="T22:T38" si="7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8" si="8">IF(S22&gt;=80,"4.00",IF(S22&gt;=75,"3.75",IF(S22&gt;=70,"3.50",IF(S22&gt;=65,"3.25",IF(S22&gt;=60,"3.00",IF(S22&gt;=55,"2.75",IF(S22&gt;=50,"2.50",IF(S22&gt;=45,"2.25",IF(S22&gt;=40,"2.00","0.00")))))))))</f>
        <v>3.75</v>
      </c>
      <c r="V22" s="62">
        <f>'CSE-4214'!C18</f>
        <v>35</v>
      </c>
      <c r="W22" s="62">
        <f>'CSE-4214'!D18</f>
        <v>45</v>
      </c>
      <c r="X22" s="91">
        <f t="shared" ref="X22:X38" si="9">W22+V22</f>
        <v>80</v>
      </c>
      <c r="Y22" s="62" t="str">
        <f t="shared" ref="Y22:Y38" si="10">IF(X22&gt;=80,"A+",IF(X22&gt;=75,"A",IF(X22&gt;=70,"A-",IF(X22&gt;=65,"B+",IF(X22&gt;=60,"B",IF(X22&gt;=55,"B-",IF(X22&gt;=50,"C+",IF(X22&gt;=45,"C",IF(X22&gt;=40,"D","F")))))))))</f>
        <v>A+</v>
      </c>
      <c r="Z22" s="62" t="str">
        <f t="shared" ref="Z22:Z38" si="11">IF(X22&gt;=80,"4.00",IF(X22&gt;=75,"3.75",IF(X22&gt;=70,"3.50",IF(X22&gt;=65,"3.25",IF(X22&gt;=60,"3.00",IF(X22&gt;=55,"2.75",IF(X22&gt;=50,"2.50",IF(X22&gt;=45,"2.25",IF(X22&gt;=40,"2.00","0.00")))))))))</f>
        <v>4.00</v>
      </c>
      <c r="AA22" s="62">
        <f>'CSE-4225'!C18</f>
        <v>28.5</v>
      </c>
      <c r="AB22" s="62">
        <f>'CSE-4225'!H18</f>
        <v>37.5</v>
      </c>
      <c r="AC22" s="91">
        <f t="shared" ref="AC22:AC38" si="12">AB22+AA22</f>
        <v>66</v>
      </c>
      <c r="AD22" s="62" t="str">
        <f t="shared" ref="AD22:AD38" si="13">IF(AC22&gt;=80,"A+",IF(AC22&gt;=75,"A",IF(AC22&gt;=70,"A-",IF(AC22&gt;=65,"B+",IF(AC22&gt;=60,"B",IF(AC22&gt;=55,"B-",IF(AC22&gt;=50,"C+",IF(AC22&gt;=45,"C",IF(AC22&gt;=40,"D","F")))))))))</f>
        <v>B+</v>
      </c>
      <c r="AE22" s="62" t="str">
        <f t="shared" ref="AE22:AE38" si="14">IF(AC22&gt;=80,"4.00",IF(AC22&gt;=75,"3.75",IF(AC22&gt;=70,"3.50",IF(AC22&gt;=65,"3.25",IF(AC22&gt;=60,"3.00",IF(AC22&gt;=55,"2.75",IF(AC22&gt;=50,"2.50",IF(AC22&gt;=45,"2.25",IF(AC22&gt;=40,"2.00","0.00")))))))))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5">AG22+AF22</f>
        <v>68</v>
      </c>
      <c r="AI22" s="62" t="str">
        <f t="shared" ref="AI22:AI38" si="16">IF(AH22&gt;=80,"A+",IF(AH22&gt;=75,"A",IF(AH22&gt;=70,"A-",IF(AH22&gt;=65,"B+",IF(AH22&gt;=60,"B",IF(AH22&gt;=55,"B-",IF(AH22&gt;=50,"C+",IF(AH22&gt;=45,"C",IF(AH22&gt;=40,"D","F")))))))))</f>
        <v>B+</v>
      </c>
      <c r="AJ22" s="62" t="str">
        <f>IF(AH22&gt;=80,"4.00",IF(AH22&gt;=75,"3.75",IF(AH22&gt;=70,"3.50",IF(AH22&gt;=65,"3.25",IF(AH22&gt;=60,"3.00",IF(AH22&gt;=55,"2.75",IF(AH22&gt;=50,"2.50",IF(AH22&gt;=45,"2.25",IF(AH22&gt;=40,"2.00","0.00")))))))))</f>
        <v>3.25</v>
      </c>
      <c r="AK22" s="63">
        <f>(3+6+3+1.5+3+1.5)</f>
        <v>18</v>
      </c>
      <c r="AL22" s="63">
        <v>18</v>
      </c>
      <c r="AM22" s="91">
        <f t="shared" ref="AM22:AM38" si="17">K22+P22+U22+Z22+AE22+AJ22</f>
        <v>21.5</v>
      </c>
      <c r="AN22" s="91">
        <f t="shared" ref="AN22:AN38" si="18">(3*K22+6*P22+3*U22+1.5*Z22+3*AE22+1.5*AJ22)/18</f>
        <v>3.6041666666666665</v>
      </c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>
        <f t="shared" ref="AY22:AY38" si="19">AN22</f>
        <v>3.6041666666666665</v>
      </c>
      <c r="AZ22" s="64" t="s">
        <v>150</v>
      </c>
      <c r="BA22" s="89" t="s">
        <v>152</v>
      </c>
      <c r="BB22" s="106"/>
      <c r="BC22" s="8"/>
    </row>
    <row r="23" spans="1:55" ht="51" customHeight="1">
      <c r="A23" s="45">
        <v>3</v>
      </c>
      <c r="B23" s="81"/>
      <c r="C23" s="81"/>
      <c r="D23" s="89"/>
      <c r="E23" s="89" t="s">
        <v>71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si="1"/>
        <v>A-</v>
      </c>
      <c r="K23" s="62" t="str">
        <f t="shared" si="2"/>
        <v>3.50</v>
      </c>
      <c r="L23" s="62">
        <f>'CSE-4202'!C19</f>
        <v>38</v>
      </c>
      <c r="M23" s="62">
        <f>'CSE-4202'!D19</f>
        <v>37</v>
      </c>
      <c r="N23" s="91">
        <f t="shared" si="3"/>
        <v>75</v>
      </c>
      <c r="O23" s="62" t="str">
        <f t="shared" si="4"/>
        <v>A</v>
      </c>
      <c r="P23" s="62" t="str">
        <f t="shared" si="5"/>
        <v>3.75</v>
      </c>
      <c r="Q23" s="62">
        <f>'CSE-4213'!C19</f>
        <v>33.25</v>
      </c>
      <c r="R23" s="62">
        <f>'CSE-4213'!H19</f>
        <v>38.5</v>
      </c>
      <c r="S23" s="91">
        <f t="shared" si="6"/>
        <v>71.75</v>
      </c>
      <c r="T23" s="62" t="str">
        <f t="shared" si="7"/>
        <v>A-</v>
      </c>
      <c r="U23" s="62" t="str">
        <f t="shared" si="8"/>
        <v>3.50</v>
      </c>
      <c r="V23" s="62">
        <f>'CSE-4214'!C19</f>
        <v>33.5</v>
      </c>
      <c r="W23" s="62">
        <f>'CSE-4214'!D19</f>
        <v>42.5</v>
      </c>
      <c r="X23" s="91">
        <f t="shared" si="9"/>
        <v>76</v>
      </c>
      <c r="Y23" s="62" t="str">
        <f t="shared" si="10"/>
        <v>A</v>
      </c>
      <c r="Z23" s="62" t="str">
        <f t="shared" si="11"/>
        <v>3.75</v>
      </c>
      <c r="AA23" s="62">
        <f>'CSE-4225'!C19</f>
        <v>28</v>
      </c>
      <c r="AB23" s="62">
        <f>'CSE-4225'!H19</f>
        <v>34.5</v>
      </c>
      <c r="AC23" s="91">
        <f t="shared" si="12"/>
        <v>62.5</v>
      </c>
      <c r="AD23" s="62" t="str">
        <f t="shared" si="13"/>
        <v>B</v>
      </c>
      <c r="AE23" s="62" t="str">
        <f t="shared" si="14"/>
        <v>3.00</v>
      </c>
      <c r="AF23" s="62">
        <f>'CSE-4226'!C19</f>
        <v>32.5</v>
      </c>
      <c r="AG23" s="62">
        <f>'CSE-4226'!D19</f>
        <v>40</v>
      </c>
      <c r="AH23" s="91">
        <f t="shared" si="15"/>
        <v>72.5</v>
      </c>
      <c r="AI23" s="62" t="str">
        <f t="shared" si="16"/>
        <v>A-</v>
      </c>
      <c r="AJ23" s="62" t="str">
        <f t="shared" ref="AJ23:AJ38" si="20">IF(AH23&gt;=80,"4.00",IF(AH23&gt;=75,"3.75",IF(AH23&gt;=70,"3.50",IF(AH23&gt;=65,"3.25",IF(AH23&gt;=60,"3.00",IF(AH23&gt;=55,"2.75",IF(AH23&gt;=50,"2.50",IF(AH23&gt;=45,"2.25",IF(AH23&gt;=40,"2.00","0.00")))))))))</f>
        <v>3.50</v>
      </c>
      <c r="AK23" s="63">
        <f t="shared" ref="AK23:AK38" si="21">(3+6+3+1.5+3+1.5)</f>
        <v>18</v>
      </c>
      <c r="AL23" s="63">
        <v>18</v>
      </c>
      <c r="AM23" s="91">
        <f t="shared" si="17"/>
        <v>21</v>
      </c>
      <c r="AN23" s="91">
        <f t="shared" si="18"/>
        <v>3.5208333333333335</v>
      </c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>
        <f t="shared" si="19"/>
        <v>3.5208333333333335</v>
      </c>
      <c r="AZ23" s="64" t="s">
        <v>150</v>
      </c>
      <c r="BA23" s="89" t="s">
        <v>153</v>
      </c>
      <c r="BB23" s="106"/>
      <c r="BC23" s="8"/>
    </row>
    <row r="24" spans="1:55" ht="51" customHeight="1">
      <c r="A24" s="89">
        <v>4</v>
      </c>
      <c r="B24" s="81"/>
      <c r="C24" s="81"/>
      <c r="D24" s="89"/>
      <c r="E24" s="89" t="s">
        <v>72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1"/>
        <v>B+</v>
      </c>
      <c r="K24" s="62" t="str">
        <f t="shared" si="2"/>
        <v>3.25</v>
      </c>
      <c r="L24" s="62">
        <f>'CSE-4202'!C20</f>
        <v>34</v>
      </c>
      <c r="M24" s="62">
        <f>'CSE-4202'!D20</f>
        <v>31</v>
      </c>
      <c r="N24" s="91">
        <f t="shared" si="3"/>
        <v>65</v>
      </c>
      <c r="O24" s="62" t="str">
        <f t="shared" si="4"/>
        <v>B+</v>
      </c>
      <c r="P24" s="62" t="str">
        <f t="shared" si="5"/>
        <v>3.25</v>
      </c>
      <c r="Q24" s="62">
        <f>'CSE-4213'!C20</f>
        <v>32.5</v>
      </c>
      <c r="R24" s="62">
        <f>'CSE-4213'!H20</f>
        <v>35.5</v>
      </c>
      <c r="S24" s="91">
        <f t="shared" si="6"/>
        <v>68</v>
      </c>
      <c r="T24" s="62" t="str">
        <f t="shared" si="7"/>
        <v>B+</v>
      </c>
      <c r="U24" s="62" t="str">
        <f t="shared" si="8"/>
        <v>3.25</v>
      </c>
      <c r="V24" s="62">
        <f>'CSE-4214'!C20</f>
        <v>33</v>
      </c>
      <c r="W24" s="62">
        <f>'CSE-4214'!D20</f>
        <v>37</v>
      </c>
      <c r="X24" s="91">
        <f t="shared" si="9"/>
        <v>70</v>
      </c>
      <c r="Y24" s="62" t="str">
        <f t="shared" si="10"/>
        <v>A-</v>
      </c>
      <c r="Z24" s="62" t="str">
        <f t="shared" si="11"/>
        <v>3.50</v>
      </c>
      <c r="AA24" s="62">
        <f>'CSE-4225'!C20</f>
        <v>28</v>
      </c>
      <c r="AB24" s="62">
        <f>'CSE-4225'!H20</f>
        <v>34.5</v>
      </c>
      <c r="AC24" s="91">
        <f t="shared" si="12"/>
        <v>62.5</v>
      </c>
      <c r="AD24" s="62" t="str">
        <f t="shared" si="13"/>
        <v>B</v>
      </c>
      <c r="AE24" s="62" t="str">
        <f t="shared" si="14"/>
        <v>3.00</v>
      </c>
      <c r="AF24" s="62">
        <f>'CSE-4226'!C20</f>
        <v>32.5</v>
      </c>
      <c r="AG24" s="62">
        <f>'CSE-4226'!D20</f>
        <v>36</v>
      </c>
      <c r="AH24" s="91">
        <f t="shared" si="15"/>
        <v>68.5</v>
      </c>
      <c r="AI24" s="62" t="str">
        <f t="shared" si="16"/>
        <v>B+</v>
      </c>
      <c r="AJ24" s="62" t="str">
        <f t="shared" si="20"/>
        <v>3.25</v>
      </c>
      <c r="AK24" s="63">
        <f t="shared" si="21"/>
        <v>18</v>
      </c>
      <c r="AL24" s="63">
        <v>18</v>
      </c>
      <c r="AM24" s="91">
        <f t="shared" si="17"/>
        <v>19.5</v>
      </c>
      <c r="AN24" s="91">
        <f t="shared" si="18"/>
        <v>3.2291666666666665</v>
      </c>
      <c r="AO24" s="91"/>
      <c r="AP24" s="91"/>
      <c r="AQ24" s="91"/>
      <c r="AR24" s="91"/>
      <c r="AS24" s="91"/>
      <c r="AT24" s="91"/>
      <c r="AU24" s="91"/>
      <c r="AV24" s="91"/>
      <c r="AW24" s="109"/>
      <c r="AX24" s="91"/>
      <c r="AY24" s="91">
        <f t="shared" si="19"/>
        <v>3.2291666666666665</v>
      </c>
      <c r="AZ24" s="64" t="s">
        <v>150</v>
      </c>
      <c r="BA24" s="89" t="s">
        <v>154</v>
      </c>
      <c r="BB24" s="106"/>
      <c r="BC24" s="8"/>
    </row>
    <row r="25" spans="1:55" ht="51" customHeight="1">
      <c r="A25" s="45">
        <v>5</v>
      </c>
      <c r="B25" s="81"/>
      <c r="C25" s="81"/>
      <c r="D25" s="89"/>
      <c r="E25" s="89" t="s">
        <v>73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1"/>
        <v>B</v>
      </c>
      <c r="K25" s="62" t="str">
        <f t="shared" si="2"/>
        <v>3.00</v>
      </c>
      <c r="L25" s="62">
        <f>'CSE-4202'!C21</f>
        <v>31</v>
      </c>
      <c r="M25" s="62">
        <f>'CSE-4202'!D21</f>
        <v>29</v>
      </c>
      <c r="N25" s="91">
        <f t="shared" si="3"/>
        <v>60</v>
      </c>
      <c r="O25" s="62" t="str">
        <f t="shared" si="4"/>
        <v>B</v>
      </c>
      <c r="P25" s="62" t="str">
        <f t="shared" si="5"/>
        <v>3.00</v>
      </c>
      <c r="Q25" s="62">
        <f>'CSE-4213'!C21</f>
        <v>31.25</v>
      </c>
      <c r="R25" s="62">
        <f>'CSE-4213'!H21</f>
        <v>34</v>
      </c>
      <c r="S25" s="91">
        <f t="shared" si="6"/>
        <v>65.25</v>
      </c>
      <c r="T25" s="62" t="str">
        <f t="shared" si="7"/>
        <v>B+</v>
      </c>
      <c r="U25" s="62" t="str">
        <f t="shared" si="8"/>
        <v>3.25</v>
      </c>
      <c r="V25" s="62">
        <f>'CSE-4214'!C21</f>
        <v>32.25</v>
      </c>
      <c r="W25" s="62">
        <f>'CSE-4214'!D21</f>
        <v>40</v>
      </c>
      <c r="X25" s="91">
        <f t="shared" si="9"/>
        <v>72.25</v>
      </c>
      <c r="Y25" s="62" t="str">
        <f t="shared" si="10"/>
        <v>A-</v>
      </c>
      <c r="Z25" s="62" t="str">
        <f t="shared" si="11"/>
        <v>3.50</v>
      </c>
      <c r="AA25" s="62">
        <f>'CSE-4225'!C21</f>
        <v>29.5</v>
      </c>
      <c r="AB25" s="62">
        <f>'CSE-4225'!H21</f>
        <v>44.5</v>
      </c>
      <c r="AC25" s="91">
        <f t="shared" si="12"/>
        <v>74</v>
      </c>
      <c r="AD25" s="62" t="str">
        <f t="shared" si="13"/>
        <v>A-</v>
      </c>
      <c r="AE25" s="62" t="str">
        <f t="shared" si="14"/>
        <v>3.50</v>
      </c>
      <c r="AF25" s="62">
        <f>'CSE-4226'!C21</f>
        <v>35</v>
      </c>
      <c r="AG25" s="62">
        <f>'CSE-4226'!D21</f>
        <v>37.5</v>
      </c>
      <c r="AH25" s="91">
        <f t="shared" si="15"/>
        <v>72.5</v>
      </c>
      <c r="AI25" s="62" t="str">
        <f t="shared" si="16"/>
        <v>A-</v>
      </c>
      <c r="AJ25" s="62" t="str">
        <f t="shared" si="20"/>
        <v>3.50</v>
      </c>
      <c r="AK25" s="63">
        <f t="shared" si="21"/>
        <v>18</v>
      </c>
      <c r="AL25" s="63">
        <v>18</v>
      </c>
      <c r="AM25" s="91">
        <f t="shared" si="17"/>
        <v>19.75</v>
      </c>
      <c r="AN25" s="91">
        <f t="shared" si="18"/>
        <v>3.2083333333333335</v>
      </c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>
        <f t="shared" si="19"/>
        <v>3.2083333333333335</v>
      </c>
      <c r="AZ25" s="64" t="s">
        <v>150</v>
      </c>
      <c r="BA25" s="89" t="s">
        <v>155</v>
      </c>
      <c r="BB25" s="106"/>
      <c r="BC25" s="8"/>
    </row>
    <row r="26" spans="1:55" ht="51" customHeight="1">
      <c r="A26" s="89">
        <v>6</v>
      </c>
      <c r="B26" s="81"/>
      <c r="C26" s="81"/>
      <c r="D26" s="89"/>
      <c r="E26" s="89" t="s">
        <v>74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1"/>
        <v>A+</v>
      </c>
      <c r="K26" s="62" t="str">
        <f t="shared" si="2"/>
        <v>4.00</v>
      </c>
      <c r="L26" s="62">
        <f>'CSE-4202'!C22</f>
        <v>33</v>
      </c>
      <c r="M26" s="62">
        <f>'CSE-4202'!D22</f>
        <v>44</v>
      </c>
      <c r="N26" s="91">
        <f t="shared" si="3"/>
        <v>77</v>
      </c>
      <c r="O26" s="62" t="str">
        <f t="shared" si="4"/>
        <v>A</v>
      </c>
      <c r="P26" s="62" t="str">
        <f t="shared" si="5"/>
        <v>3.75</v>
      </c>
      <c r="Q26" s="62">
        <f>'CSE-4213'!C22</f>
        <v>35.75</v>
      </c>
      <c r="R26" s="62">
        <f>'CSE-4213'!H22</f>
        <v>49</v>
      </c>
      <c r="S26" s="91">
        <f t="shared" si="6"/>
        <v>84.75</v>
      </c>
      <c r="T26" s="62" t="str">
        <f t="shared" si="7"/>
        <v>A+</v>
      </c>
      <c r="U26" s="62" t="str">
        <f t="shared" si="8"/>
        <v>4.00</v>
      </c>
      <c r="V26" s="62">
        <f>'CSE-4214'!C22</f>
        <v>35.75</v>
      </c>
      <c r="W26" s="62">
        <f>'CSE-4214'!D22</f>
        <v>46</v>
      </c>
      <c r="X26" s="91">
        <f t="shared" si="9"/>
        <v>81.75</v>
      </c>
      <c r="Y26" s="62" t="str">
        <f t="shared" si="10"/>
        <v>A+</v>
      </c>
      <c r="Z26" s="62" t="str">
        <f t="shared" si="11"/>
        <v>4.00</v>
      </c>
      <c r="AA26" s="62">
        <f>'CSE-4225'!C22</f>
        <v>34.5</v>
      </c>
      <c r="AB26" s="62">
        <f>'CSE-4225'!H22</f>
        <v>45.5</v>
      </c>
      <c r="AC26" s="91">
        <f t="shared" si="12"/>
        <v>80</v>
      </c>
      <c r="AD26" s="62" t="str">
        <f t="shared" si="13"/>
        <v>A+</v>
      </c>
      <c r="AE26" s="62" t="str">
        <f t="shared" si="14"/>
        <v>4.00</v>
      </c>
      <c r="AF26" s="62">
        <f>'CSE-4226'!C22</f>
        <v>35</v>
      </c>
      <c r="AG26" s="62">
        <f>'CSE-4226'!D22</f>
        <v>40.5</v>
      </c>
      <c r="AH26" s="91">
        <f t="shared" si="15"/>
        <v>75.5</v>
      </c>
      <c r="AI26" s="62" t="str">
        <f t="shared" si="16"/>
        <v>A</v>
      </c>
      <c r="AJ26" s="62" t="str">
        <f t="shared" si="20"/>
        <v>3.75</v>
      </c>
      <c r="AK26" s="63">
        <f t="shared" si="21"/>
        <v>18</v>
      </c>
      <c r="AL26" s="63">
        <v>18</v>
      </c>
      <c r="AM26" s="91">
        <f t="shared" si="17"/>
        <v>23.5</v>
      </c>
      <c r="AN26" s="91">
        <f t="shared" si="18"/>
        <v>3.8958333333333335</v>
      </c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>
        <f t="shared" si="19"/>
        <v>3.8958333333333335</v>
      </c>
      <c r="AZ26" s="64" t="s">
        <v>150</v>
      </c>
      <c r="BA26" s="89" t="s">
        <v>156</v>
      </c>
      <c r="BB26" s="106"/>
      <c r="BC26" s="8"/>
    </row>
    <row r="27" spans="1:55" ht="51" customHeight="1">
      <c r="A27" s="45">
        <v>7</v>
      </c>
      <c r="B27" s="81"/>
      <c r="C27" s="81"/>
      <c r="D27" s="89"/>
      <c r="E27" s="89" t="s">
        <v>75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 t="shared" si="1"/>
        <v>A-</v>
      </c>
      <c r="K27" s="62" t="str">
        <f t="shared" si="2"/>
        <v>3.50</v>
      </c>
      <c r="L27" s="62">
        <f>'CSE-4202'!C23</f>
        <v>33</v>
      </c>
      <c r="M27" s="62">
        <f>'CSE-4202'!D23</f>
        <v>42</v>
      </c>
      <c r="N27" s="91">
        <f t="shared" si="3"/>
        <v>75</v>
      </c>
      <c r="O27" s="62" t="str">
        <f t="shared" si="4"/>
        <v>A</v>
      </c>
      <c r="P27" s="62" t="str">
        <f t="shared" si="5"/>
        <v>3.75</v>
      </c>
      <c r="Q27" s="62">
        <f>'CSE-4213'!C23</f>
        <v>32.25</v>
      </c>
      <c r="R27" s="62">
        <f>'CSE-4213'!H23</f>
        <v>41</v>
      </c>
      <c r="S27" s="91">
        <f t="shared" si="6"/>
        <v>73.25</v>
      </c>
      <c r="T27" s="62" t="str">
        <f t="shared" si="7"/>
        <v>A-</v>
      </c>
      <c r="U27" s="62" t="str">
        <f t="shared" si="8"/>
        <v>3.50</v>
      </c>
      <c r="V27" s="62">
        <f>'CSE-4214'!C23</f>
        <v>32.5</v>
      </c>
      <c r="W27" s="62">
        <f>'CSE-4214'!D23</f>
        <v>43</v>
      </c>
      <c r="X27" s="91">
        <f t="shared" si="9"/>
        <v>75.5</v>
      </c>
      <c r="Y27" s="62" t="str">
        <f t="shared" si="10"/>
        <v>A</v>
      </c>
      <c r="Z27" s="62" t="str">
        <f t="shared" si="11"/>
        <v>3.75</v>
      </c>
      <c r="AA27" s="62">
        <f>'CSE-4225'!C23</f>
        <v>32.5</v>
      </c>
      <c r="AB27" s="62">
        <f>'CSE-4225'!H23</f>
        <v>40.5</v>
      </c>
      <c r="AC27" s="91">
        <f t="shared" si="12"/>
        <v>73</v>
      </c>
      <c r="AD27" s="62" t="str">
        <f t="shared" si="13"/>
        <v>A-</v>
      </c>
      <c r="AE27" s="62" t="str">
        <f t="shared" si="14"/>
        <v>3.50</v>
      </c>
      <c r="AF27" s="62">
        <f>'CSE-4226'!C23</f>
        <v>34.5</v>
      </c>
      <c r="AG27" s="62">
        <f>'CSE-4226'!D23</f>
        <v>39</v>
      </c>
      <c r="AH27" s="91">
        <f t="shared" si="15"/>
        <v>73.5</v>
      </c>
      <c r="AI27" s="62" t="str">
        <f t="shared" si="16"/>
        <v>A-</v>
      </c>
      <c r="AJ27" s="62" t="str">
        <f t="shared" si="20"/>
        <v>3.50</v>
      </c>
      <c r="AK27" s="63">
        <f t="shared" si="21"/>
        <v>18</v>
      </c>
      <c r="AL27" s="63">
        <v>18</v>
      </c>
      <c r="AM27" s="91">
        <f t="shared" si="17"/>
        <v>21.5</v>
      </c>
      <c r="AN27" s="91">
        <f t="shared" si="18"/>
        <v>3.6041666666666665</v>
      </c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>
        <f t="shared" si="19"/>
        <v>3.6041666666666665</v>
      </c>
      <c r="AZ27" s="64" t="s">
        <v>150</v>
      </c>
      <c r="BA27" s="89" t="s">
        <v>157</v>
      </c>
      <c r="BB27" s="106"/>
      <c r="BC27" s="8"/>
    </row>
    <row r="28" spans="1:55" ht="51" customHeight="1">
      <c r="A28" s="89">
        <v>8</v>
      </c>
      <c r="B28" s="81"/>
      <c r="C28" s="81"/>
      <c r="D28" s="89"/>
      <c r="E28" s="89" t="s">
        <v>76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1"/>
        <v>A</v>
      </c>
      <c r="K28" s="62" t="str">
        <f t="shared" si="2"/>
        <v>3.75</v>
      </c>
      <c r="L28" s="62">
        <f>'CSE-4202'!C24</f>
        <v>36</v>
      </c>
      <c r="M28" s="62">
        <f>'CSE-4202'!D24</f>
        <v>52</v>
      </c>
      <c r="N28" s="91">
        <f t="shared" si="3"/>
        <v>88</v>
      </c>
      <c r="O28" s="62" t="str">
        <f t="shared" si="4"/>
        <v>A+</v>
      </c>
      <c r="P28" s="62" t="str">
        <f t="shared" si="5"/>
        <v>4.00</v>
      </c>
      <c r="Q28" s="62">
        <f>'CSE-4213'!C24</f>
        <v>33.5</v>
      </c>
      <c r="R28" s="62">
        <f>'CSE-4213'!H24</f>
        <v>46.5</v>
      </c>
      <c r="S28" s="91">
        <f t="shared" si="6"/>
        <v>80</v>
      </c>
      <c r="T28" s="62" t="str">
        <f t="shared" si="7"/>
        <v>A+</v>
      </c>
      <c r="U28" s="62" t="str">
        <f t="shared" si="8"/>
        <v>4.00</v>
      </c>
      <c r="V28" s="62">
        <f>'CSE-4214'!C24</f>
        <v>34.5</v>
      </c>
      <c r="W28" s="62">
        <f>'CSE-4214'!D24</f>
        <v>42.5</v>
      </c>
      <c r="X28" s="91">
        <f t="shared" si="9"/>
        <v>77</v>
      </c>
      <c r="Y28" s="62" t="str">
        <f t="shared" si="10"/>
        <v>A</v>
      </c>
      <c r="Z28" s="62" t="str">
        <f t="shared" si="11"/>
        <v>3.75</v>
      </c>
      <c r="AA28" s="62">
        <f>'CSE-4225'!C24</f>
        <v>31</v>
      </c>
      <c r="AB28" s="62">
        <f>'CSE-4225'!H24</f>
        <v>41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'CSE-4226'!C24</f>
        <v>34</v>
      </c>
      <c r="AG28" s="62">
        <f>'CSE-4226'!D24</f>
        <v>44</v>
      </c>
      <c r="AH28" s="91">
        <f t="shared" si="15"/>
        <v>78</v>
      </c>
      <c r="AI28" s="62" t="str">
        <f t="shared" si="16"/>
        <v>A</v>
      </c>
      <c r="AJ28" s="62" t="str">
        <f t="shared" si="20"/>
        <v>3.75</v>
      </c>
      <c r="AK28" s="63">
        <f t="shared" si="21"/>
        <v>18</v>
      </c>
      <c r="AL28" s="63">
        <v>18</v>
      </c>
      <c r="AM28" s="91">
        <f t="shared" si="17"/>
        <v>22.75</v>
      </c>
      <c r="AN28" s="91">
        <f t="shared" si="18"/>
        <v>3.8333333333333335</v>
      </c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>
        <f t="shared" si="19"/>
        <v>3.8333333333333335</v>
      </c>
      <c r="AZ28" s="64" t="s">
        <v>150</v>
      </c>
      <c r="BA28" s="89" t="s">
        <v>158</v>
      </c>
      <c r="BB28" s="106"/>
      <c r="BC28" s="8"/>
    </row>
    <row r="29" spans="1:55" ht="51" customHeight="1">
      <c r="A29" s="45">
        <v>9</v>
      </c>
      <c r="B29" s="81"/>
      <c r="C29" s="81"/>
      <c r="D29" s="89"/>
      <c r="E29" s="89" t="s">
        <v>77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1"/>
        <v>A-</v>
      </c>
      <c r="K29" s="62" t="str">
        <f t="shared" si="2"/>
        <v>3.50</v>
      </c>
      <c r="L29" s="62">
        <f>'CSE-4202'!C25</f>
        <v>34.5</v>
      </c>
      <c r="M29" s="62">
        <f>'CSE-4202'!D25</f>
        <v>46.5</v>
      </c>
      <c r="N29" s="91">
        <f t="shared" si="3"/>
        <v>81</v>
      </c>
      <c r="O29" s="62" t="str">
        <f t="shared" si="4"/>
        <v>A+</v>
      </c>
      <c r="P29" s="62" t="str">
        <f t="shared" si="5"/>
        <v>4.00</v>
      </c>
      <c r="Q29" s="62">
        <f>'CSE-4213'!C25</f>
        <v>30.5</v>
      </c>
      <c r="R29" s="62">
        <f>'CSE-4213'!H25</f>
        <v>42</v>
      </c>
      <c r="S29" s="91">
        <f t="shared" si="6"/>
        <v>72.5</v>
      </c>
      <c r="T29" s="62" t="str">
        <f t="shared" si="7"/>
        <v>A-</v>
      </c>
      <c r="U29" s="62" t="str">
        <f t="shared" si="8"/>
        <v>3.50</v>
      </c>
      <c r="V29" s="62">
        <f>'CSE-4214'!C25</f>
        <v>33.5</v>
      </c>
      <c r="W29" s="62">
        <f>'CSE-4214'!D25</f>
        <v>41.5</v>
      </c>
      <c r="X29" s="91">
        <f t="shared" si="9"/>
        <v>75</v>
      </c>
      <c r="Y29" s="62" t="str">
        <f t="shared" si="10"/>
        <v>A</v>
      </c>
      <c r="Z29" s="62" t="str">
        <f t="shared" si="11"/>
        <v>3.75</v>
      </c>
      <c r="AA29" s="62">
        <f>'CSE-4225'!C25</f>
        <v>29.5</v>
      </c>
      <c r="AB29" s="62">
        <f>'CSE-4225'!H25</f>
        <v>37.5</v>
      </c>
      <c r="AC29" s="91">
        <f t="shared" si="12"/>
        <v>67</v>
      </c>
      <c r="AD29" s="62" t="str">
        <f t="shared" si="13"/>
        <v>B+</v>
      </c>
      <c r="AE29" s="62" t="str">
        <f t="shared" si="14"/>
        <v>3.25</v>
      </c>
      <c r="AF29" s="62">
        <f>'CSE-4226'!C25</f>
        <v>31</v>
      </c>
      <c r="AG29" s="62">
        <f>'CSE-4226'!D25</f>
        <v>42.5</v>
      </c>
      <c r="AH29" s="91">
        <f t="shared" si="15"/>
        <v>73.5</v>
      </c>
      <c r="AI29" s="62" t="str">
        <f t="shared" si="16"/>
        <v>A-</v>
      </c>
      <c r="AJ29" s="62" t="str">
        <f t="shared" si="20"/>
        <v>3.50</v>
      </c>
      <c r="AK29" s="63">
        <f t="shared" si="21"/>
        <v>18</v>
      </c>
      <c r="AL29" s="63">
        <v>18</v>
      </c>
      <c r="AM29" s="91">
        <f t="shared" si="17"/>
        <v>21.5</v>
      </c>
      <c r="AN29" s="91">
        <f t="shared" si="18"/>
        <v>3.6458333333333335</v>
      </c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>
        <f t="shared" si="19"/>
        <v>3.6458333333333335</v>
      </c>
      <c r="AZ29" s="64" t="s">
        <v>150</v>
      </c>
      <c r="BA29" s="89" t="s">
        <v>159</v>
      </c>
      <c r="BB29" s="106"/>
      <c r="BC29" s="8"/>
    </row>
    <row r="30" spans="1:55" ht="51" customHeight="1">
      <c r="A30" s="89">
        <v>10</v>
      </c>
      <c r="B30" s="81"/>
      <c r="C30" s="81"/>
      <c r="D30" s="89"/>
      <c r="E30" s="89" t="s">
        <v>78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 t="shared" si="1"/>
        <v>B</v>
      </c>
      <c r="K30" s="62" t="str">
        <f t="shared" si="2"/>
        <v>3.00</v>
      </c>
      <c r="L30" s="62">
        <f>'CSE-4202'!C26</f>
        <v>29</v>
      </c>
      <c r="M30" s="62">
        <f>'CSE-4202'!D26</f>
        <v>28</v>
      </c>
      <c r="N30" s="91">
        <f t="shared" si="3"/>
        <v>57</v>
      </c>
      <c r="O30" s="62" t="str">
        <f t="shared" si="4"/>
        <v>B-</v>
      </c>
      <c r="P30" s="62" t="str">
        <f t="shared" si="5"/>
        <v>2.75</v>
      </c>
      <c r="Q30" s="62">
        <f>'CSE-4213'!C26</f>
        <v>29</v>
      </c>
      <c r="R30" s="62">
        <f>'CSE-4213'!H26</f>
        <v>34.5</v>
      </c>
      <c r="S30" s="91">
        <f t="shared" si="6"/>
        <v>63.5</v>
      </c>
      <c r="T30" s="62" t="str">
        <f t="shared" si="7"/>
        <v>B</v>
      </c>
      <c r="U30" s="62" t="str">
        <f t="shared" si="8"/>
        <v>3.00</v>
      </c>
      <c r="V30" s="62">
        <f>'CSE-4214'!C26</f>
        <v>30.75</v>
      </c>
      <c r="W30" s="62">
        <f>'CSE-4214'!D26</f>
        <v>31.5</v>
      </c>
      <c r="X30" s="91">
        <f t="shared" si="9"/>
        <v>62.25</v>
      </c>
      <c r="Y30" s="62" t="str">
        <f t="shared" si="10"/>
        <v>B</v>
      </c>
      <c r="Z30" s="62" t="str">
        <f t="shared" si="11"/>
        <v>3.00</v>
      </c>
      <c r="AA30" s="62">
        <f>'CSE-4225'!C26</f>
        <v>27</v>
      </c>
      <c r="AB30" s="62">
        <f>'CSE-4225'!H26</f>
        <v>35</v>
      </c>
      <c r="AC30" s="91">
        <f t="shared" si="12"/>
        <v>62</v>
      </c>
      <c r="AD30" s="62" t="str">
        <f t="shared" si="13"/>
        <v>B</v>
      </c>
      <c r="AE30" s="62" t="str">
        <f t="shared" si="14"/>
        <v>3.00</v>
      </c>
      <c r="AF30" s="62">
        <f>'CSE-4226'!C26</f>
        <v>31</v>
      </c>
      <c r="AG30" s="62">
        <f>'CSE-4226'!D26</f>
        <v>37</v>
      </c>
      <c r="AH30" s="91">
        <f t="shared" si="15"/>
        <v>68</v>
      </c>
      <c r="AI30" s="62" t="str">
        <f t="shared" si="16"/>
        <v>B+</v>
      </c>
      <c r="AJ30" s="62" t="str">
        <f t="shared" si="20"/>
        <v>3.25</v>
      </c>
      <c r="AK30" s="63">
        <f t="shared" si="21"/>
        <v>18</v>
      </c>
      <c r="AL30" s="63">
        <v>18</v>
      </c>
      <c r="AM30" s="91">
        <f t="shared" si="17"/>
        <v>18</v>
      </c>
      <c r="AN30" s="91">
        <f t="shared" si="18"/>
        <v>2.9375</v>
      </c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>
        <f t="shared" si="19"/>
        <v>2.9375</v>
      </c>
      <c r="AZ30" s="64" t="s">
        <v>150</v>
      </c>
      <c r="BA30" s="89" t="s">
        <v>160</v>
      </c>
      <c r="BB30" s="106"/>
      <c r="BC30" s="8"/>
    </row>
    <row r="31" spans="1:55" ht="51" customHeight="1">
      <c r="A31" s="45">
        <v>11</v>
      </c>
      <c r="B31" s="81"/>
      <c r="C31" s="81"/>
      <c r="D31" s="89"/>
      <c r="E31" s="89" t="s">
        <v>79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1"/>
        <v>A+</v>
      </c>
      <c r="K31" s="62" t="str">
        <f t="shared" si="2"/>
        <v>4.00</v>
      </c>
      <c r="L31" s="62">
        <f>'CSE-4202'!C27</f>
        <v>37.5</v>
      </c>
      <c r="M31" s="62">
        <f>'CSE-4202'!D27</f>
        <v>48</v>
      </c>
      <c r="N31" s="91">
        <f t="shared" si="3"/>
        <v>85.5</v>
      </c>
      <c r="O31" s="62" t="str">
        <f t="shared" si="4"/>
        <v>A+</v>
      </c>
      <c r="P31" s="62" t="str">
        <f t="shared" si="5"/>
        <v>4.00</v>
      </c>
      <c r="Q31" s="62">
        <f>'CSE-4213'!C27</f>
        <v>35.25</v>
      </c>
      <c r="R31" s="62">
        <f>'CSE-4213'!H27</f>
        <v>48</v>
      </c>
      <c r="S31" s="91">
        <f t="shared" si="6"/>
        <v>83.25</v>
      </c>
      <c r="T31" s="62" t="str">
        <f t="shared" si="7"/>
        <v>A+</v>
      </c>
      <c r="U31" s="62" t="str">
        <f t="shared" si="8"/>
        <v>4.00</v>
      </c>
      <c r="V31" s="62">
        <f>'CSE-4214'!C27</f>
        <v>37.5</v>
      </c>
      <c r="W31" s="62">
        <f>'CSE-4214'!D27</f>
        <v>51</v>
      </c>
      <c r="X31" s="91">
        <f t="shared" si="9"/>
        <v>88.5</v>
      </c>
      <c r="Y31" s="62" t="str">
        <f t="shared" si="10"/>
        <v>A+</v>
      </c>
      <c r="Z31" s="62" t="str">
        <f t="shared" si="11"/>
        <v>4.00</v>
      </c>
      <c r="AA31" s="62">
        <f>'CSE-4225'!C27</f>
        <v>36</v>
      </c>
      <c r="AB31" s="62">
        <f>'CSE-4225'!H27</f>
        <v>48</v>
      </c>
      <c r="AC31" s="91">
        <f t="shared" si="12"/>
        <v>84</v>
      </c>
      <c r="AD31" s="62" t="str">
        <f t="shared" si="13"/>
        <v>A+</v>
      </c>
      <c r="AE31" s="62" t="str">
        <f t="shared" si="14"/>
        <v>4.00</v>
      </c>
      <c r="AF31" s="62">
        <f>'CSE-4226'!C27</f>
        <v>34</v>
      </c>
      <c r="AG31" s="62">
        <f>'CSE-4226'!D27</f>
        <v>50.5</v>
      </c>
      <c r="AH31" s="91">
        <f t="shared" si="15"/>
        <v>84.5</v>
      </c>
      <c r="AI31" s="62" t="str">
        <f t="shared" si="16"/>
        <v>A+</v>
      </c>
      <c r="AJ31" s="62" t="str">
        <f t="shared" si="20"/>
        <v>4.00</v>
      </c>
      <c r="AK31" s="63">
        <f t="shared" si="21"/>
        <v>18</v>
      </c>
      <c r="AL31" s="63">
        <v>18</v>
      </c>
      <c r="AM31" s="91">
        <f t="shared" si="17"/>
        <v>24</v>
      </c>
      <c r="AN31" s="91">
        <f t="shared" si="18"/>
        <v>4</v>
      </c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>
        <f t="shared" si="19"/>
        <v>4</v>
      </c>
      <c r="AZ31" s="64" t="s">
        <v>150</v>
      </c>
      <c r="BA31" s="89" t="s">
        <v>161</v>
      </c>
      <c r="BB31" s="106"/>
      <c r="BC31" s="8"/>
    </row>
    <row r="32" spans="1:55" ht="51" customHeight="1">
      <c r="A32" s="89">
        <v>12</v>
      </c>
      <c r="B32" s="81"/>
      <c r="C32" s="81"/>
      <c r="D32" s="89"/>
      <c r="E32" s="89" t="s">
        <v>80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1"/>
        <v>A</v>
      </c>
      <c r="K32" s="62" t="str">
        <f t="shared" si="2"/>
        <v>3.75</v>
      </c>
      <c r="L32" s="62">
        <f>'CSE-4202'!C28</f>
        <v>36</v>
      </c>
      <c r="M32" s="62">
        <f>'CSE-4202'!D28</f>
        <v>47.5</v>
      </c>
      <c r="N32" s="91">
        <f t="shared" si="3"/>
        <v>83.5</v>
      </c>
      <c r="O32" s="62" t="str">
        <f t="shared" si="4"/>
        <v>A+</v>
      </c>
      <c r="P32" s="62" t="str">
        <f t="shared" si="5"/>
        <v>4.00</v>
      </c>
      <c r="Q32" s="62">
        <f>'CSE-4213'!C28</f>
        <v>36</v>
      </c>
      <c r="R32" s="62">
        <f>'CSE-4213'!H28</f>
        <v>48.5</v>
      </c>
      <c r="S32" s="91">
        <f t="shared" si="6"/>
        <v>84.5</v>
      </c>
      <c r="T32" s="62" t="str">
        <f t="shared" si="7"/>
        <v>A+</v>
      </c>
      <c r="U32" s="62" t="str">
        <f t="shared" si="8"/>
        <v>4.00</v>
      </c>
      <c r="V32" s="62">
        <f>'CSE-4214'!C28</f>
        <v>35.25</v>
      </c>
      <c r="W32" s="62">
        <f>'CSE-4214'!D28</f>
        <v>45.5</v>
      </c>
      <c r="X32" s="91">
        <f t="shared" si="9"/>
        <v>80.75</v>
      </c>
      <c r="Y32" s="62" t="str">
        <f t="shared" si="10"/>
        <v>A+</v>
      </c>
      <c r="Z32" s="62" t="str">
        <f t="shared" si="11"/>
        <v>4.00</v>
      </c>
      <c r="AA32" s="62">
        <f>'CSE-4225'!C28</f>
        <v>32.5</v>
      </c>
      <c r="AB32" s="62">
        <f>'CSE-4225'!H28</f>
        <v>44</v>
      </c>
      <c r="AC32" s="91">
        <f t="shared" si="12"/>
        <v>76.5</v>
      </c>
      <c r="AD32" s="62" t="str">
        <f t="shared" si="13"/>
        <v>A</v>
      </c>
      <c r="AE32" s="62" t="str">
        <f t="shared" si="14"/>
        <v>3.75</v>
      </c>
      <c r="AF32" s="62">
        <f>'CSE-4226'!C28</f>
        <v>35</v>
      </c>
      <c r="AG32" s="62">
        <f>'CSE-4226'!D28</f>
        <v>47</v>
      </c>
      <c r="AH32" s="91">
        <f t="shared" si="15"/>
        <v>82</v>
      </c>
      <c r="AI32" s="62" t="str">
        <f t="shared" si="16"/>
        <v>A+</v>
      </c>
      <c r="AJ32" s="62" t="str">
        <f t="shared" si="20"/>
        <v>4.00</v>
      </c>
      <c r="AK32" s="63">
        <f t="shared" si="21"/>
        <v>18</v>
      </c>
      <c r="AL32" s="63">
        <v>18</v>
      </c>
      <c r="AM32" s="91">
        <f t="shared" si="17"/>
        <v>23.5</v>
      </c>
      <c r="AN32" s="91">
        <f t="shared" si="18"/>
        <v>3.9166666666666665</v>
      </c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>
        <f t="shared" si="19"/>
        <v>3.9166666666666665</v>
      </c>
      <c r="AZ32" s="64" t="s">
        <v>150</v>
      </c>
      <c r="BA32" s="89" t="s">
        <v>162</v>
      </c>
      <c r="BB32" s="106"/>
      <c r="BC32" s="8"/>
    </row>
    <row r="33" spans="1:77" ht="51" customHeight="1">
      <c r="A33" s="45">
        <v>13</v>
      </c>
      <c r="B33" s="81"/>
      <c r="C33" s="81"/>
      <c r="D33" s="89"/>
      <c r="E33" s="89" t="s">
        <v>81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1"/>
        <v>A</v>
      </c>
      <c r="K33" s="62" t="str">
        <f t="shared" si="2"/>
        <v>3.75</v>
      </c>
      <c r="L33" s="62">
        <f>'CSE-4202'!C29</f>
        <v>34</v>
      </c>
      <c r="M33" s="62">
        <f>'CSE-4202'!D29</f>
        <v>31</v>
      </c>
      <c r="N33" s="91">
        <f t="shared" si="3"/>
        <v>65</v>
      </c>
      <c r="O33" s="62" t="str">
        <f t="shared" si="4"/>
        <v>B+</v>
      </c>
      <c r="P33" s="62" t="str">
        <f t="shared" si="5"/>
        <v>3.25</v>
      </c>
      <c r="Q33" s="62">
        <f>'CSE-4213'!C29</f>
        <v>32.5</v>
      </c>
      <c r="R33" s="62">
        <f>'CSE-4213'!H29</f>
        <v>40</v>
      </c>
      <c r="S33" s="91">
        <f t="shared" si="6"/>
        <v>72.5</v>
      </c>
      <c r="T33" s="62" t="str">
        <f t="shared" si="7"/>
        <v>A-</v>
      </c>
      <c r="U33" s="62" t="str">
        <f t="shared" si="8"/>
        <v>3.50</v>
      </c>
      <c r="V33" s="62">
        <f>'CSE-4214'!C29</f>
        <v>33</v>
      </c>
      <c r="W33" s="62">
        <f>'CSE-4214'!D29</f>
        <v>42</v>
      </c>
      <c r="X33" s="91">
        <f t="shared" si="9"/>
        <v>75</v>
      </c>
      <c r="Y33" s="62" t="str">
        <f t="shared" si="10"/>
        <v>A</v>
      </c>
      <c r="Z33" s="62" t="str">
        <f t="shared" si="11"/>
        <v>3.75</v>
      </c>
      <c r="AA33" s="62">
        <f>'CSE-4225'!C29</f>
        <v>31</v>
      </c>
      <c r="AB33" s="62">
        <f>'CSE-4225'!H29</f>
        <v>44.5</v>
      </c>
      <c r="AC33" s="91">
        <f t="shared" si="12"/>
        <v>75.5</v>
      </c>
      <c r="AD33" s="62" t="str">
        <f t="shared" si="13"/>
        <v>A</v>
      </c>
      <c r="AE33" s="62" t="str">
        <f t="shared" si="14"/>
        <v>3.75</v>
      </c>
      <c r="AF33" s="62">
        <f>'CSE-4226'!C29</f>
        <v>31.5</v>
      </c>
      <c r="AG33" s="62">
        <f>'CSE-4226'!D29</f>
        <v>39.5</v>
      </c>
      <c r="AH33" s="91">
        <f t="shared" si="15"/>
        <v>71</v>
      </c>
      <c r="AI33" s="62" t="str">
        <f t="shared" si="16"/>
        <v>A-</v>
      </c>
      <c r="AJ33" s="62" t="str">
        <f t="shared" si="20"/>
        <v>3.50</v>
      </c>
      <c r="AK33" s="63">
        <f t="shared" si="21"/>
        <v>18</v>
      </c>
      <c r="AL33" s="63">
        <v>18</v>
      </c>
      <c r="AM33" s="91">
        <f t="shared" si="17"/>
        <v>21.5</v>
      </c>
      <c r="AN33" s="91">
        <f t="shared" si="18"/>
        <v>3.5208333333333335</v>
      </c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>
        <f t="shared" si="19"/>
        <v>3.5208333333333335</v>
      </c>
      <c r="AZ33" s="64" t="s">
        <v>150</v>
      </c>
      <c r="BA33" s="89" t="s">
        <v>163</v>
      </c>
      <c r="BB33" s="106"/>
      <c r="BC33" s="8"/>
    </row>
    <row r="34" spans="1:77" ht="51" customHeight="1">
      <c r="A34" s="89">
        <v>14</v>
      </c>
      <c r="B34" s="81"/>
      <c r="C34" s="81"/>
      <c r="D34" s="89"/>
      <c r="E34" s="89" t="s">
        <v>82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1"/>
        <v>A+</v>
      </c>
      <c r="K34" s="62" t="str">
        <f t="shared" si="2"/>
        <v>4.00</v>
      </c>
      <c r="L34" s="62">
        <f>'CSE-4202'!C30</f>
        <v>34</v>
      </c>
      <c r="M34" s="62">
        <f>'CSE-4202'!D30</f>
        <v>31</v>
      </c>
      <c r="N34" s="91">
        <f t="shared" si="3"/>
        <v>65</v>
      </c>
      <c r="O34" s="62" t="str">
        <f t="shared" si="4"/>
        <v>B+</v>
      </c>
      <c r="P34" s="62" t="str">
        <f t="shared" si="5"/>
        <v>3.25</v>
      </c>
      <c r="Q34" s="62">
        <f>'CSE-4213'!C30</f>
        <v>31.25</v>
      </c>
      <c r="R34" s="62">
        <f>'CSE-4213'!H30</f>
        <v>35</v>
      </c>
      <c r="S34" s="91">
        <f t="shared" si="6"/>
        <v>66.25</v>
      </c>
      <c r="T34" s="62" t="str">
        <f t="shared" si="7"/>
        <v>B+</v>
      </c>
      <c r="U34" s="62" t="str">
        <f t="shared" si="8"/>
        <v>3.25</v>
      </c>
      <c r="V34" s="62">
        <f>'CSE-4214'!C30</f>
        <v>33</v>
      </c>
      <c r="W34" s="62">
        <f>'CSE-4214'!D30</f>
        <v>42</v>
      </c>
      <c r="X34" s="91">
        <f t="shared" si="9"/>
        <v>75</v>
      </c>
      <c r="Y34" s="62" t="str">
        <f t="shared" si="10"/>
        <v>A</v>
      </c>
      <c r="Z34" s="62" t="str">
        <f t="shared" si="11"/>
        <v>3.75</v>
      </c>
      <c r="AA34" s="62">
        <f>'CSE-4225'!C30</f>
        <v>29</v>
      </c>
      <c r="AB34" s="62">
        <f>'CSE-4225'!H30</f>
        <v>42</v>
      </c>
      <c r="AC34" s="91">
        <f t="shared" si="12"/>
        <v>71</v>
      </c>
      <c r="AD34" s="62" t="str">
        <f t="shared" si="13"/>
        <v>A-</v>
      </c>
      <c r="AE34" s="62" t="str">
        <f t="shared" si="14"/>
        <v>3.50</v>
      </c>
      <c r="AF34" s="62">
        <f>'CSE-4226'!C30</f>
        <v>32</v>
      </c>
      <c r="AG34" s="62">
        <f>'CSE-4226'!D30</f>
        <v>48</v>
      </c>
      <c r="AH34" s="91">
        <f t="shared" si="15"/>
        <v>80</v>
      </c>
      <c r="AI34" s="62" t="str">
        <f t="shared" si="16"/>
        <v>A+</v>
      </c>
      <c r="AJ34" s="62" t="str">
        <f t="shared" si="20"/>
        <v>4.00</v>
      </c>
      <c r="AK34" s="63">
        <f t="shared" si="21"/>
        <v>18</v>
      </c>
      <c r="AL34" s="63">
        <v>18</v>
      </c>
      <c r="AM34" s="91">
        <f t="shared" si="17"/>
        <v>21.75</v>
      </c>
      <c r="AN34" s="91">
        <f t="shared" si="18"/>
        <v>3.5208333333333335</v>
      </c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>
        <f t="shared" si="19"/>
        <v>3.5208333333333335</v>
      </c>
      <c r="AZ34" s="64" t="s">
        <v>150</v>
      </c>
      <c r="BA34" s="89" t="s">
        <v>164</v>
      </c>
      <c r="BB34" s="106"/>
      <c r="BC34" s="8"/>
    </row>
    <row r="35" spans="1:77" ht="51" customHeight="1">
      <c r="A35" s="45">
        <v>15</v>
      </c>
      <c r="B35" s="81"/>
      <c r="C35" s="81"/>
      <c r="D35" s="89"/>
      <c r="E35" s="89" t="s">
        <v>83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1"/>
        <v>A+</v>
      </c>
      <c r="K35" s="62" t="str">
        <f t="shared" si="2"/>
        <v>4.00</v>
      </c>
      <c r="L35" s="62">
        <f>'CSE-4202'!C31</f>
        <v>37.5</v>
      </c>
      <c r="M35" s="62">
        <f>'CSE-4202'!D31</f>
        <v>54.5</v>
      </c>
      <c r="N35" s="91">
        <f t="shared" si="3"/>
        <v>92</v>
      </c>
      <c r="O35" s="62" t="str">
        <f t="shared" si="4"/>
        <v>A+</v>
      </c>
      <c r="P35" s="62" t="str">
        <f t="shared" si="5"/>
        <v>4.00</v>
      </c>
      <c r="Q35" s="62">
        <f>'CSE-4213'!C31</f>
        <v>34.75</v>
      </c>
      <c r="R35" s="62">
        <f>'CSE-4213'!H31</f>
        <v>44.5</v>
      </c>
      <c r="S35" s="91">
        <f t="shared" si="6"/>
        <v>79.25</v>
      </c>
      <c r="T35" s="62" t="str">
        <f t="shared" si="7"/>
        <v>A</v>
      </c>
      <c r="U35" s="62" t="str">
        <f t="shared" si="8"/>
        <v>3.75</v>
      </c>
      <c r="V35" s="62">
        <f>'CSE-4214'!C31</f>
        <v>35.75</v>
      </c>
      <c r="W35" s="62">
        <f>'CSE-4214'!D31</f>
        <v>48</v>
      </c>
      <c r="X35" s="91">
        <f t="shared" si="9"/>
        <v>83.75</v>
      </c>
      <c r="Y35" s="62" t="str">
        <f t="shared" si="10"/>
        <v>A+</v>
      </c>
      <c r="Z35" s="62" t="str">
        <f t="shared" si="11"/>
        <v>4.00</v>
      </c>
      <c r="AA35" s="62">
        <f>'CSE-4225'!C31</f>
        <v>32</v>
      </c>
      <c r="AB35" s="62">
        <f>'CSE-4225'!H31</f>
        <v>48</v>
      </c>
      <c r="AC35" s="91">
        <f t="shared" si="12"/>
        <v>80</v>
      </c>
      <c r="AD35" s="62" t="str">
        <f t="shared" si="13"/>
        <v>A+</v>
      </c>
      <c r="AE35" s="62" t="str">
        <f t="shared" si="14"/>
        <v>4.00</v>
      </c>
      <c r="AF35" s="62">
        <f>'CSE-4226'!C31</f>
        <v>35</v>
      </c>
      <c r="AG35" s="62">
        <f>'CSE-4226'!D31</f>
        <v>42.5</v>
      </c>
      <c r="AH35" s="91">
        <f t="shared" si="15"/>
        <v>77.5</v>
      </c>
      <c r="AI35" s="62" t="str">
        <f t="shared" si="16"/>
        <v>A</v>
      </c>
      <c r="AJ35" s="62" t="str">
        <f t="shared" si="20"/>
        <v>3.75</v>
      </c>
      <c r="AK35" s="63">
        <f t="shared" si="21"/>
        <v>18</v>
      </c>
      <c r="AL35" s="63">
        <v>18</v>
      </c>
      <c r="AM35" s="91">
        <f t="shared" si="17"/>
        <v>23.5</v>
      </c>
      <c r="AN35" s="91">
        <f t="shared" si="18"/>
        <v>3.9375</v>
      </c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>
        <f t="shared" si="19"/>
        <v>3.9375</v>
      </c>
      <c r="AZ35" s="64" t="s">
        <v>150</v>
      </c>
      <c r="BA35" s="89" t="s">
        <v>165</v>
      </c>
      <c r="BB35" s="106"/>
      <c r="BC35" s="8"/>
    </row>
    <row r="36" spans="1:77" ht="51" customHeight="1">
      <c r="A36" s="89">
        <v>16</v>
      </c>
      <c r="B36" s="81"/>
      <c r="C36" s="81"/>
      <c r="D36" s="89"/>
      <c r="E36" s="89" t="s">
        <v>84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 t="shared" si="1"/>
        <v>A+</v>
      </c>
      <c r="K36" s="62" t="str">
        <f t="shared" si="2"/>
        <v>4.00</v>
      </c>
      <c r="L36" s="62">
        <f>'CSE-4202'!C32</f>
        <v>36.5</v>
      </c>
      <c r="M36" s="62">
        <f>'CSE-4202'!D32</f>
        <v>46</v>
      </c>
      <c r="N36" s="91">
        <f t="shared" si="3"/>
        <v>82.5</v>
      </c>
      <c r="O36" s="62" t="str">
        <f t="shared" si="4"/>
        <v>A+</v>
      </c>
      <c r="P36" s="62" t="str">
        <f t="shared" si="5"/>
        <v>4.00</v>
      </c>
      <c r="Q36" s="62">
        <f>'CSE-4213'!C32</f>
        <v>35.25</v>
      </c>
      <c r="R36" s="62">
        <f>'CSE-4213'!H32</f>
        <v>44</v>
      </c>
      <c r="S36" s="91">
        <f t="shared" si="6"/>
        <v>79.25</v>
      </c>
      <c r="T36" s="62" t="str">
        <f t="shared" si="7"/>
        <v>A</v>
      </c>
      <c r="U36" s="62" t="str">
        <f t="shared" si="8"/>
        <v>3.75</v>
      </c>
      <c r="V36" s="62">
        <f>'CSE-4214'!C32</f>
        <v>33.75</v>
      </c>
      <c r="W36" s="62">
        <f>'CSE-4214'!D32</f>
        <v>44</v>
      </c>
      <c r="X36" s="91">
        <f t="shared" si="9"/>
        <v>77.75</v>
      </c>
      <c r="Y36" s="62" t="str">
        <f t="shared" si="10"/>
        <v>A</v>
      </c>
      <c r="Z36" s="62" t="str">
        <f t="shared" si="11"/>
        <v>3.75</v>
      </c>
      <c r="AA36" s="62">
        <f>'CSE-4225'!C32</f>
        <v>34</v>
      </c>
      <c r="AB36" s="62">
        <f>'CSE-4225'!H32</f>
        <v>42</v>
      </c>
      <c r="AC36" s="91">
        <f t="shared" si="12"/>
        <v>76</v>
      </c>
      <c r="AD36" s="62" t="str">
        <f t="shared" si="13"/>
        <v>A</v>
      </c>
      <c r="AE36" s="62" t="str">
        <f t="shared" si="14"/>
        <v>3.75</v>
      </c>
      <c r="AF36" s="62">
        <f>'CSE-4226'!C32</f>
        <v>34</v>
      </c>
      <c r="AG36" s="62">
        <f>'CSE-4226'!D32</f>
        <v>41.5</v>
      </c>
      <c r="AH36" s="91">
        <f t="shared" si="15"/>
        <v>75.5</v>
      </c>
      <c r="AI36" s="62" t="str">
        <f t="shared" si="16"/>
        <v>A</v>
      </c>
      <c r="AJ36" s="62" t="str">
        <f t="shared" si="20"/>
        <v>3.75</v>
      </c>
      <c r="AK36" s="63">
        <f t="shared" si="21"/>
        <v>18</v>
      </c>
      <c r="AL36" s="63">
        <v>18</v>
      </c>
      <c r="AM36" s="91">
        <f t="shared" si="17"/>
        <v>23</v>
      </c>
      <c r="AN36" s="91">
        <f t="shared" si="18"/>
        <v>3.875</v>
      </c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>
        <f t="shared" si="19"/>
        <v>3.875</v>
      </c>
      <c r="AZ36" s="64" t="s">
        <v>150</v>
      </c>
      <c r="BA36" s="89" t="s">
        <v>166</v>
      </c>
      <c r="BB36" s="106"/>
      <c r="BC36" s="8"/>
    </row>
    <row r="37" spans="1:77" ht="51" customHeight="1">
      <c r="A37" s="45">
        <v>17</v>
      </c>
      <c r="B37" s="81"/>
      <c r="C37" s="81"/>
      <c r="D37" s="89"/>
      <c r="E37" s="89" t="s">
        <v>85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1"/>
        <v>B</v>
      </c>
      <c r="K37" s="62" t="str">
        <f t="shared" si="2"/>
        <v>3.00</v>
      </c>
      <c r="L37" s="62">
        <f>'CSE-4202'!C33</f>
        <v>32</v>
      </c>
      <c r="M37" s="62">
        <f>'CSE-4202'!D33</f>
        <v>28</v>
      </c>
      <c r="N37" s="91">
        <f t="shared" si="3"/>
        <v>60</v>
      </c>
      <c r="O37" s="62" t="str">
        <f t="shared" si="4"/>
        <v>B</v>
      </c>
      <c r="P37" s="62" t="str">
        <f t="shared" si="5"/>
        <v>3.00</v>
      </c>
      <c r="Q37" s="62">
        <f>'CSE-4213'!C33</f>
        <v>29</v>
      </c>
      <c r="R37" s="62">
        <f>'CSE-4213'!H33</f>
        <v>33</v>
      </c>
      <c r="S37" s="91">
        <f t="shared" si="6"/>
        <v>62</v>
      </c>
      <c r="T37" s="62" t="str">
        <f t="shared" si="7"/>
        <v>B</v>
      </c>
      <c r="U37" s="62" t="str">
        <f t="shared" si="8"/>
        <v>3.00</v>
      </c>
      <c r="V37" s="62">
        <f>'CSE-4214'!C33</f>
        <v>32.5</v>
      </c>
      <c r="W37" s="62">
        <f>'CSE-4214'!D33</f>
        <v>40.5</v>
      </c>
      <c r="X37" s="91">
        <f t="shared" si="9"/>
        <v>73</v>
      </c>
      <c r="Y37" s="62" t="str">
        <f t="shared" si="10"/>
        <v>A-</v>
      </c>
      <c r="Z37" s="62" t="str">
        <f t="shared" si="11"/>
        <v>3.50</v>
      </c>
      <c r="AA37" s="62">
        <f>'CSE-4225'!C33</f>
        <v>30</v>
      </c>
      <c r="AB37" s="62">
        <f>'CSE-4225'!H33</f>
        <v>34</v>
      </c>
      <c r="AC37" s="91">
        <f t="shared" si="12"/>
        <v>64</v>
      </c>
      <c r="AD37" s="62" t="str">
        <f t="shared" si="13"/>
        <v>B</v>
      </c>
      <c r="AE37" s="62" t="str">
        <f t="shared" si="14"/>
        <v>3.00</v>
      </c>
      <c r="AF37" s="62">
        <f>'CSE-4226'!C33</f>
        <v>33.5</v>
      </c>
      <c r="AG37" s="62">
        <f>'CSE-4226'!D33</f>
        <v>39</v>
      </c>
      <c r="AH37" s="91">
        <f t="shared" si="15"/>
        <v>72.5</v>
      </c>
      <c r="AI37" s="62" t="str">
        <f t="shared" si="16"/>
        <v>A-</v>
      </c>
      <c r="AJ37" s="62" t="str">
        <f t="shared" si="20"/>
        <v>3.50</v>
      </c>
      <c r="AK37" s="63">
        <f t="shared" si="21"/>
        <v>18</v>
      </c>
      <c r="AL37" s="63">
        <v>18</v>
      </c>
      <c r="AM37" s="91">
        <f t="shared" si="17"/>
        <v>19</v>
      </c>
      <c r="AN37" s="91">
        <f t="shared" si="18"/>
        <v>3.0833333333333335</v>
      </c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>
        <f t="shared" si="19"/>
        <v>3.0833333333333335</v>
      </c>
      <c r="AZ37" s="64" t="s">
        <v>150</v>
      </c>
      <c r="BA37" s="89" t="s">
        <v>167</v>
      </c>
      <c r="BB37" s="106"/>
      <c r="BC37" s="8"/>
    </row>
    <row r="38" spans="1:77" ht="51" customHeight="1">
      <c r="A38" s="89">
        <v>18</v>
      </c>
      <c r="B38" s="81"/>
      <c r="C38" s="81"/>
      <c r="D38" s="89"/>
      <c r="E38" s="89" t="s">
        <v>86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1"/>
        <v>A</v>
      </c>
      <c r="K38" s="62" t="str">
        <f t="shared" si="2"/>
        <v>3.75</v>
      </c>
      <c r="L38" s="62">
        <f>'CSE-4202'!C34</f>
        <v>31</v>
      </c>
      <c r="M38" s="62">
        <f>'CSE-4202'!D34</f>
        <v>31</v>
      </c>
      <c r="N38" s="91">
        <f t="shared" si="3"/>
        <v>62</v>
      </c>
      <c r="O38" s="62" t="str">
        <f t="shared" si="4"/>
        <v>B</v>
      </c>
      <c r="P38" s="62" t="str">
        <f t="shared" si="5"/>
        <v>3.00</v>
      </c>
      <c r="Q38" s="62">
        <f>'CSE-4213'!C34</f>
        <v>33.5</v>
      </c>
      <c r="R38" s="62">
        <f>'CSE-4213'!H34</f>
        <v>44.5</v>
      </c>
      <c r="S38" s="91">
        <f t="shared" si="6"/>
        <v>78</v>
      </c>
      <c r="T38" s="62" t="str">
        <f t="shared" si="7"/>
        <v>A</v>
      </c>
      <c r="U38" s="62" t="str">
        <f t="shared" si="8"/>
        <v>3.75</v>
      </c>
      <c r="V38" s="62">
        <f>'CSE-4214'!C34</f>
        <v>33</v>
      </c>
      <c r="W38" s="62">
        <f>'CSE-4214'!D34</f>
        <v>37</v>
      </c>
      <c r="X38" s="91">
        <f t="shared" si="9"/>
        <v>70</v>
      </c>
      <c r="Y38" s="62" t="str">
        <f t="shared" si="10"/>
        <v>A-</v>
      </c>
      <c r="Z38" s="62" t="str">
        <f t="shared" si="11"/>
        <v>3.50</v>
      </c>
      <c r="AA38" s="62">
        <f>'CSE-4225'!C34</f>
        <v>30</v>
      </c>
      <c r="AB38" s="62">
        <f>'CSE-4225'!H34</f>
        <v>43.5</v>
      </c>
      <c r="AC38" s="91">
        <f t="shared" si="12"/>
        <v>73.5</v>
      </c>
      <c r="AD38" s="62" t="str">
        <f t="shared" si="13"/>
        <v>A-</v>
      </c>
      <c r="AE38" s="62" t="str">
        <f t="shared" si="14"/>
        <v>3.50</v>
      </c>
      <c r="AF38" s="62">
        <f>'CSE-4226'!C34</f>
        <v>32</v>
      </c>
      <c r="AG38" s="62">
        <f>'CSE-4226'!D34</f>
        <v>39</v>
      </c>
      <c r="AH38" s="91">
        <f t="shared" si="15"/>
        <v>71</v>
      </c>
      <c r="AI38" s="62" t="str">
        <f t="shared" si="16"/>
        <v>A-</v>
      </c>
      <c r="AJ38" s="62" t="str">
        <f t="shared" si="20"/>
        <v>3.50</v>
      </c>
      <c r="AK38" s="63">
        <f t="shared" si="21"/>
        <v>18</v>
      </c>
      <c r="AL38" s="63">
        <v>18</v>
      </c>
      <c r="AM38" s="91">
        <f t="shared" si="17"/>
        <v>21</v>
      </c>
      <c r="AN38" s="91">
        <f t="shared" si="18"/>
        <v>3.4166666666666665</v>
      </c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>
        <f t="shared" si="19"/>
        <v>3.4166666666666665</v>
      </c>
      <c r="AZ38" s="64" t="s">
        <v>150</v>
      </c>
      <c r="BA38" s="89" t="s">
        <v>168</v>
      </c>
      <c r="BB38" s="106"/>
      <c r="BC38" s="8"/>
    </row>
    <row r="39" spans="1:77" ht="24" customHeight="1">
      <c r="B39" s="38"/>
      <c r="C39" s="11" t="s">
        <v>129</v>
      </c>
      <c r="D39" s="11"/>
      <c r="E39" s="11"/>
      <c r="F39" s="11"/>
      <c r="G39" s="11"/>
      <c r="H39" s="11"/>
      <c r="I39" s="11"/>
      <c r="J39" s="11"/>
      <c r="K39" s="11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7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BB41" s="39"/>
    </row>
    <row r="42" spans="1:77" s="8" customFormat="1" ht="24" customHeight="1">
      <c r="A42" s="43"/>
      <c r="B42" s="43"/>
      <c r="C42" s="43"/>
      <c r="D42" s="43"/>
      <c r="E42" s="43"/>
      <c r="AG42" s="126"/>
      <c r="AH42" s="126"/>
      <c r="AI42" s="126"/>
      <c r="AJ42" s="126"/>
      <c r="AK42" s="126"/>
      <c r="AL42" s="126"/>
      <c r="AO42" s="93"/>
      <c r="AP42" s="93"/>
      <c r="AQ42" s="93"/>
      <c r="AR42" s="93"/>
      <c r="AS42" s="126"/>
      <c r="AT42" s="126"/>
      <c r="AU42" s="126"/>
      <c r="AV42" s="126"/>
      <c r="AY42" s="93"/>
      <c r="BV42" s="70"/>
      <c r="BW42" s="43"/>
      <c r="BX42" s="43"/>
    </row>
    <row r="43" spans="1:77" s="8" customFormat="1" ht="28.15" customHeight="1">
      <c r="A43" s="43"/>
      <c r="B43" s="129"/>
      <c r="C43" s="129"/>
      <c r="D43" s="43"/>
      <c r="E43" s="43"/>
      <c r="F43" s="43"/>
      <c r="H43" s="129"/>
      <c r="I43" s="129"/>
      <c r="J43" s="129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27"/>
      <c r="AH43" s="127"/>
      <c r="AI43" s="127"/>
      <c r="AJ43" s="127"/>
      <c r="AK43" s="127"/>
      <c r="AL43" s="127"/>
      <c r="AO43" s="92"/>
      <c r="AP43" s="92"/>
      <c r="AQ43" s="92"/>
      <c r="AR43" s="92"/>
      <c r="AS43" s="127"/>
      <c r="AT43" s="127"/>
      <c r="AU43" s="127"/>
      <c r="AV43" s="127"/>
      <c r="AY43" s="92"/>
      <c r="BV43" s="79"/>
      <c r="BW43" s="79"/>
      <c r="BX43" s="79"/>
    </row>
    <row r="44" spans="1:77" s="8" customFormat="1" ht="28.15" customHeight="1">
      <c r="A44" s="43"/>
      <c r="B44" s="129"/>
      <c r="C44" s="129"/>
      <c r="D44" s="43"/>
      <c r="E44" s="43"/>
      <c r="F44" s="43"/>
      <c r="H44" s="129"/>
      <c r="I44" s="129"/>
      <c r="J44" s="129"/>
      <c r="K44" s="43"/>
      <c r="M44" s="43"/>
      <c r="N44" s="43"/>
      <c r="O44" s="43"/>
      <c r="P44" s="43"/>
      <c r="Q44" s="43"/>
      <c r="R44" s="43"/>
      <c r="S44" s="43"/>
      <c r="AG44" s="127"/>
      <c r="AH44" s="127"/>
      <c r="AI44" s="127"/>
      <c r="AJ44" s="127"/>
      <c r="AK44" s="127"/>
      <c r="AL44" s="127"/>
      <c r="AO44" s="92"/>
      <c r="AP44" s="92"/>
      <c r="AQ44" s="92"/>
      <c r="AR44" s="92"/>
      <c r="AS44" s="127"/>
      <c r="AT44" s="127"/>
      <c r="AU44" s="127"/>
      <c r="AV44" s="127"/>
      <c r="AY44" s="92"/>
      <c r="BV44" s="79"/>
      <c r="BW44" s="79"/>
      <c r="BX44" s="79"/>
    </row>
    <row r="45" spans="1:77" s="8" customFormat="1" ht="28.15" customHeight="1">
      <c r="A45" s="43"/>
      <c r="B45" s="43"/>
      <c r="C45" s="43"/>
      <c r="D45" s="70"/>
      <c r="E45" s="70"/>
      <c r="F45" s="43"/>
      <c r="H45" s="129"/>
      <c r="I45" s="129"/>
      <c r="J45" s="129"/>
      <c r="K45" s="43"/>
      <c r="M45" s="43"/>
      <c r="N45" s="43"/>
      <c r="O45" s="43"/>
      <c r="P45" s="43"/>
      <c r="Q45" s="43"/>
      <c r="R45" s="43"/>
      <c r="S45" s="43"/>
      <c r="AG45" s="128"/>
      <c r="AH45" s="128"/>
      <c r="AI45" s="128"/>
      <c r="AJ45" s="128"/>
      <c r="AK45" s="128"/>
      <c r="AL45" s="128"/>
      <c r="AO45" s="94"/>
      <c r="AP45" s="94"/>
      <c r="AQ45" s="94"/>
      <c r="AR45" s="94"/>
      <c r="AS45" s="128"/>
      <c r="AT45" s="128"/>
      <c r="AU45" s="128"/>
      <c r="AV45" s="128"/>
      <c r="AY45" s="94"/>
      <c r="BV45" s="43"/>
      <c r="BW45" s="43"/>
      <c r="BX45" s="43"/>
    </row>
    <row r="46" spans="1:77" s="8" customFormat="1" ht="28.15" customHeight="1">
      <c r="A46" s="43"/>
      <c r="B46" s="43"/>
      <c r="D46" s="12"/>
      <c r="E46" s="12"/>
      <c r="H46" s="129"/>
      <c r="I46" s="129"/>
      <c r="J46" s="129"/>
      <c r="K46" s="43"/>
      <c r="M46" s="43"/>
      <c r="N46" s="43"/>
      <c r="O46" s="43"/>
      <c r="P46" s="43"/>
      <c r="Q46" s="43"/>
      <c r="R46" s="43"/>
      <c r="S46" s="43"/>
      <c r="BD46" s="39"/>
      <c r="BT46" s="39"/>
      <c r="BU46" s="39"/>
      <c r="BV46" s="39"/>
      <c r="BW46" s="39"/>
      <c r="BX46" s="39"/>
      <c r="BY46" s="39"/>
    </row>
    <row r="47" spans="1:7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4"/>
      <c r="BA47" s="14"/>
      <c r="BB47" s="13"/>
    </row>
    <row r="48" spans="1:7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  <row r="113" spans="1:53" ht="15" customHeight="1">
      <c r="A113" s="8"/>
      <c r="B113" s="8"/>
      <c r="C113" s="8"/>
      <c r="D113" s="8"/>
      <c r="E113" s="8"/>
      <c r="BA113" s="8"/>
    </row>
  </sheetData>
  <mergeCells count="55">
    <mergeCell ref="A17:A20"/>
    <mergeCell ref="B17:B20"/>
    <mergeCell ref="C17:C20"/>
    <mergeCell ref="D17:D20"/>
    <mergeCell ref="E17:E20"/>
    <mergeCell ref="AM17:AM20"/>
    <mergeCell ref="BA17:BA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Z17:AZ20"/>
    <mergeCell ref="AA19:AE19"/>
    <mergeCell ref="Q18:U18"/>
    <mergeCell ref="V18:Z18"/>
    <mergeCell ref="AA18:AE18"/>
    <mergeCell ref="AO17:AU18"/>
    <mergeCell ref="AR19:AR20"/>
    <mergeCell ref="AS19:AS20"/>
    <mergeCell ref="AT19:AT20"/>
    <mergeCell ref="AV3:BA4"/>
    <mergeCell ref="AN17:AN20"/>
    <mergeCell ref="AV17:AV20"/>
    <mergeCell ref="AW17:AW20"/>
    <mergeCell ref="AX17:AX20"/>
    <mergeCell ref="AY17:AY20"/>
    <mergeCell ref="AO19:AO20"/>
    <mergeCell ref="AU19:AU20"/>
    <mergeCell ref="AP19:AP20"/>
    <mergeCell ref="AQ19:AQ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G18:K18"/>
    <mergeCell ref="L18:P18"/>
    <mergeCell ref="AS42:AV42"/>
    <mergeCell ref="AS43:AV44"/>
    <mergeCell ref="AS45:AV45"/>
    <mergeCell ref="AG45:AL45"/>
    <mergeCell ref="AG42:AL42"/>
  </mergeCells>
  <phoneticPr fontId="49" type="noConversion"/>
  <conditionalFormatting sqref="G21:H38 J21:J38 L21:M38 O21:O38 Q21:R38 T21:T38 V21:W38 Y21:Y38 AA21:AB38 AD21:AD38 AF21:AG38 AI21:AI38">
    <cfRule type="containsText" dxfId="7" priority="41" operator="containsText" text="F">
      <formula>NOT(ISERROR(SEARCH("F",G21)))</formula>
    </cfRule>
  </conditionalFormatting>
  <conditionalFormatting sqref="G21:H38 J21:M38 O21:R38 T21:W38 Y21:AB38 AD21:AG38 AI21:AJ38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Z21:AZ38">
    <cfRule type="containsText" dxfId="4" priority="113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112"/>
  <sheetViews>
    <sheetView tabSelected="1" topLeftCell="G1" zoomScale="64" zoomScaleNormal="64" workbookViewId="0">
      <selection activeCell="AY21" sqref="AY21:AY37"/>
    </sheetView>
  </sheetViews>
  <sheetFormatPr defaultColWidth="9.28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22265625" style="1" customWidth="1"/>
    <col min="5" max="5" width="14.2578125" style="1" customWidth="1"/>
    <col min="6" max="6" width="26.23046875" style="1" customWidth="1"/>
    <col min="7" max="36" width="6.58984375" style="1" customWidth="1"/>
    <col min="37" max="40" width="9.68359375" style="1" customWidth="1"/>
    <col min="41" max="47" width="8.7421875" style="1" customWidth="1"/>
    <col min="48" max="51" width="9.68359375" style="1" customWidth="1"/>
    <col min="52" max="53" width="11.97265625" style="1" customWidth="1"/>
    <col min="54" max="54" width="9.4140625" style="1" bestFit="1" customWidth="1"/>
    <col min="55" max="55" width="11.56640625" style="1" bestFit="1" customWidth="1"/>
    <col min="56" max="16384" width="9.2812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38" t="s">
        <v>128</v>
      </c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</row>
    <row r="3" spans="1:6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V3" s="132" t="s">
        <v>42</v>
      </c>
      <c r="AW3" s="133"/>
      <c r="AX3" s="133"/>
      <c r="AY3" s="133"/>
      <c r="AZ3" s="133"/>
      <c r="BA3" s="134"/>
    </row>
    <row r="4" spans="1:6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V4" s="135"/>
      <c r="AW4" s="136"/>
      <c r="AX4" s="136"/>
      <c r="AY4" s="136"/>
      <c r="AZ4" s="136"/>
      <c r="BA4" s="137"/>
    </row>
    <row r="5" spans="1:6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V5" s="96" t="s">
        <v>43</v>
      </c>
      <c r="AW5" s="88" t="s">
        <v>44</v>
      </c>
      <c r="AX5" s="84" t="s">
        <v>53</v>
      </c>
      <c r="AY5" s="85" t="s">
        <v>45</v>
      </c>
      <c r="AZ5" s="85" t="s">
        <v>46</v>
      </c>
      <c r="BA5" s="86" t="s">
        <v>47</v>
      </c>
    </row>
    <row r="6" spans="1:6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V6" s="96" t="s">
        <v>48</v>
      </c>
      <c r="AW6" s="88">
        <v>23</v>
      </c>
      <c r="AX6" s="88">
        <v>23</v>
      </c>
      <c r="AY6" s="84">
        <v>0</v>
      </c>
      <c r="AZ6" s="88">
        <v>23</v>
      </c>
      <c r="BA6" s="87">
        <v>100</v>
      </c>
    </row>
    <row r="7" spans="1:6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V7" s="96" t="s">
        <v>49</v>
      </c>
      <c r="AW7" s="88">
        <v>12</v>
      </c>
      <c r="AX7" s="88">
        <v>12</v>
      </c>
      <c r="AY7" s="84">
        <v>0</v>
      </c>
      <c r="AZ7" s="88">
        <v>12</v>
      </c>
      <c r="BA7" s="87">
        <v>100</v>
      </c>
    </row>
    <row r="8" spans="1:6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V8" s="96" t="s">
        <v>50</v>
      </c>
      <c r="AW8" s="88">
        <v>35</v>
      </c>
      <c r="AX8" s="88">
        <v>35</v>
      </c>
      <c r="AY8" s="84">
        <v>0</v>
      </c>
      <c r="AZ8" s="88">
        <v>35</v>
      </c>
      <c r="BA8" s="87">
        <v>100</v>
      </c>
    </row>
    <row r="9" spans="1:6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9" t="s">
        <v>146</v>
      </c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BB9" s="53"/>
      <c r="BC9" s="54"/>
      <c r="BD9" s="54"/>
    </row>
    <row r="10" spans="1:6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BB10" s="57"/>
      <c r="BC10" s="57"/>
      <c r="BD10" s="57"/>
    </row>
    <row r="11" spans="1:6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BB11" s="58"/>
      <c r="BC11" s="59"/>
      <c r="BD11" s="59"/>
    </row>
    <row r="12" spans="1:6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BB12" s="58"/>
      <c r="BC12" s="59"/>
      <c r="BD12" s="59"/>
    </row>
    <row r="13" spans="1:6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BB13" s="58"/>
      <c r="BC13" s="59"/>
      <c r="BD13" s="59"/>
      <c r="BE13" s="59"/>
      <c r="BF13" s="59"/>
      <c r="BG13" s="59"/>
      <c r="BH13" s="59"/>
      <c r="BI13" s="2"/>
    </row>
    <row r="14" spans="1:6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BB14" s="58"/>
      <c r="BC14" s="59"/>
      <c r="BD14" s="59"/>
      <c r="BE14" s="59"/>
      <c r="BF14" s="59"/>
      <c r="BG14" s="59"/>
      <c r="BH14" s="59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BB15" s="4"/>
      <c r="BC15" s="59"/>
      <c r="BD15" s="59"/>
      <c r="BE15" s="59"/>
      <c r="BF15" s="59"/>
      <c r="BG15" s="59"/>
      <c r="BH15" s="59"/>
      <c r="BI15" s="2"/>
    </row>
    <row r="16" spans="1:6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1" t="s">
        <v>38</v>
      </c>
      <c r="B17" s="131" t="s">
        <v>54</v>
      </c>
      <c r="C17" s="131" t="s">
        <v>4</v>
      </c>
      <c r="D17" s="131" t="s">
        <v>0</v>
      </c>
      <c r="E17" s="131" t="s">
        <v>39</v>
      </c>
      <c r="F17" s="130" t="s">
        <v>5</v>
      </c>
      <c r="G17" s="130" t="s">
        <v>118</v>
      </c>
      <c r="H17" s="130"/>
      <c r="I17" s="130"/>
      <c r="J17" s="130"/>
      <c r="K17" s="130"/>
      <c r="L17" s="130" t="s">
        <v>120</v>
      </c>
      <c r="M17" s="130"/>
      <c r="N17" s="130"/>
      <c r="O17" s="130"/>
      <c r="P17" s="130"/>
      <c r="Q17" s="130" t="s">
        <v>122</v>
      </c>
      <c r="R17" s="130"/>
      <c r="S17" s="130"/>
      <c r="T17" s="130"/>
      <c r="U17" s="130"/>
      <c r="V17" s="130" t="s">
        <v>131</v>
      </c>
      <c r="W17" s="130"/>
      <c r="X17" s="130"/>
      <c r="Y17" s="130"/>
      <c r="Z17" s="130"/>
      <c r="AA17" s="130" t="s">
        <v>125</v>
      </c>
      <c r="AB17" s="130"/>
      <c r="AC17" s="130"/>
      <c r="AD17" s="130"/>
      <c r="AE17" s="130"/>
      <c r="AF17" s="130" t="s">
        <v>132</v>
      </c>
      <c r="AG17" s="130"/>
      <c r="AH17" s="130"/>
      <c r="AI17" s="130"/>
      <c r="AJ17" s="130"/>
      <c r="AK17" s="131" t="s">
        <v>133</v>
      </c>
      <c r="AL17" s="131" t="s">
        <v>137</v>
      </c>
      <c r="AM17" s="131" t="s">
        <v>134</v>
      </c>
      <c r="AN17" s="131" t="s">
        <v>136</v>
      </c>
      <c r="AO17" s="130" t="s">
        <v>104</v>
      </c>
      <c r="AP17" s="130"/>
      <c r="AQ17" s="130"/>
      <c r="AR17" s="130"/>
      <c r="AS17" s="130"/>
      <c r="AT17" s="130"/>
      <c r="AU17" s="130"/>
      <c r="AV17" s="131" t="s">
        <v>105</v>
      </c>
      <c r="AW17" s="131" t="s">
        <v>106</v>
      </c>
      <c r="AX17" s="131" t="s">
        <v>107</v>
      </c>
      <c r="AY17" s="131" t="s">
        <v>68</v>
      </c>
      <c r="AZ17" s="131" t="s">
        <v>3</v>
      </c>
      <c r="BA17" s="131" t="s">
        <v>54</v>
      </c>
    </row>
    <row r="18" spans="1:55" s="8" customFormat="1" ht="51" customHeight="1">
      <c r="A18" s="131"/>
      <c r="B18" s="131"/>
      <c r="C18" s="131"/>
      <c r="D18" s="131"/>
      <c r="E18" s="131"/>
      <c r="F18" s="130"/>
      <c r="G18" s="130" t="s">
        <v>119</v>
      </c>
      <c r="H18" s="130"/>
      <c r="I18" s="130"/>
      <c r="J18" s="130"/>
      <c r="K18" s="130"/>
      <c r="L18" s="130" t="s">
        <v>121</v>
      </c>
      <c r="M18" s="130"/>
      <c r="N18" s="130"/>
      <c r="O18" s="130"/>
      <c r="P18" s="130"/>
      <c r="Q18" s="130" t="s">
        <v>123</v>
      </c>
      <c r="R18" s="130"/>
      <c r="S18" s="130"/>
      <c r="T18" s="130"/>
      <c r="U18" s="130"/>
      <c r="V18" s="130" t="s">
        <v>124</v>
      </c>
      <c r="W18" s="130"/>
      <c r="X18" s="130"/>
      <c r="Y18" s="130"/>
      <c r="Z18" s="130"/>
      <c r="AA18" s="140" t="s">
        <v>126</v>
      </c>
      <c r="AB18" s="140"/>
      <c r="AC18" s="140"/>
      <c r="AD18" s="140"/>
      <c r="AE18" s="140"/>
      <c r="AF18" s="140" t="s">
        <v>127</v>
      </c>
      <c r="AG18" s="140"/>
      <c r="AH18" s="140"/>
      <c r="AI18" s="140"/>
      <c r="AJ18" s="140"/>
      <c r="AK18" s="131"/>
      <c r="AL18" s="131"/>
      <c r="AM18" s="131"/>
      <c r="AN18" s="131"/>
      <c r="AO18" s="130"/>
      <c r="AP18" s="130"/>
      <c r="AQ18" s="130"/>
      <c r="AR18" s="130"/>
      <c r="AS18" s="130"/>
      <c r="AT18" s="130"/>
      <c r="AU18" s="130"/>
      <c r="AV18" s="131"/>
      <c r="AW18" s="131"/>
      <c r="AX18" s="131"/>
      <c r="AY18" s="131"/>
      <c r="AZ18" s="131"/>
      <c r="BA18" s="131"/>
    </row>
    <row r="19" spans="1:55" s="8" customFormat="1" ht="16.5" customHeight="1">
      <c r="A19" s="131"/>
      <c r="B19" s="131"/>
      <c r="C19" s="131"/>
      <c r="D19" s="131"/>
      <c r="E19" s="131"/>
      <c r="F19" s="130"/>
      <c r="G19" s="130" t="s">
        <v>51</v>
      </c>
      <c r="H19" s="130"/>
      <c r="I19" s="130"/>
      <c r="J19" s="130"/>
      <c r="K19" s="130"/>
      <c r="L19" s="130" t="s">
        <v>135</v>
      </c>
      <c r="M19" s="130"/>
      <c r="N19" s="130"/>
      <c r="O19" s="130"/>
      <c r="P19" s="130"/>
      <c r="Q19" s="130" t="s">
        <v>51</v>
      </c>
      <c r="R19" s="130"/>
      <c r="S19" s="130"/>
      <c r="T19" s="130"/>
      <c r="U19" s="130"/>
      <c r="V19" s="130" t="s">
        <v>52</v>
      </c>
      <c r="W19" s="130"/>
      <c r="X19" s="130"/>
      <c r="Y19" s="130"/>
      <c r="Z19" s="130"/>
      <c r="AA19" s="140" t="s">
        <v>51</v>
      </c>
      <c r="AB19" s="140"/>
      <c r="AC19" s="140"/>
      <c r="AD19" s="140"/>
      <c r="AE19" s="140"/>
      <c r="AF19" s="130" t="s">
        <v>52</v>
      </c>
      <c r="AG19" s="130"/>
      <c r="AH19" s="130"/>
      <c r="AI19" s="130"/>
      <c r="AJ19" s="130"/>
      <c r="AK19" s="131"/>
      <c r="AL19" s="131"/>
      <c r="AM19" s="131"/>
      <c r="AN19" s="131"/>
      <c r="AO19" s="131" t="s">
        <v>108</v>
      </c>
      <c r="AP19" s="131" t="s">
        <v>109</v>
      </c>
      <c r="AQ19" s="131" t="s">
        <v>110</v>
      </c>
      <c r="AR19" s="131" t="s">
        <v>111</v>
      </c>
      <c r="AS19" s="131" t="s">
        <v>112</v>
      </c>
      <c r="AT19" s="131" t="s">
        <v>113</v>
      </c>
      <c r="AU19" s="131" t="s">
        <v>114</v>
      </c>
      <c r="AV19" s="131"/>
      <c r="AW19" s="131"/>
      <c r="AX19" s="131"/>
      <c r="AY19" s="131"/>
      <c r="AZ19" s="131"/>
      <c r="BA19" s="131"/>
    </row>
    <row r="20" spans="1:55" s="8" customFormat="1" ht="90" customHeight="1">
      <c r="A20" s="131"/>
      <c r="B20" s="131"/>
      <c r="C20" s="131"/>
      <c r="D20" s="131"/>
      <c r="E20" s="131"/>
      <c r="F20" s="130"/>
      <c r="G20" s="90" t="s">
        <v>40</v>
      </c>
      <c r="H20" s="90" t="s">
        <v>33</v>
      </c>
      <c r="I20" s="90" t="s">
        <v>17</v>
      </c>
      <c r="J20" s="89" t="s">
        <v>1</v>
      </c>
      <c r="K20" s="89" t="s">
        <v>2</v>
      </c>
      <c r="L20" s="90" t="s">
        <v>40</v>
      </c>
      <c r="M20" s="90" t="s">
        <v>33</v>
      </c>
      <c r="N20" s="90" t="s">
        <v>17</v>
      </c>
      <c r="O20" s="89" t="s">
        <v>1</v>
      </c>
      <c r="P20" s="89" t="s">
        <v>2</v>
      </c>
      <c r="Q20" s="90" t="s">
        <v>40</v>
      </c>
      <c r="R20" s="90" t="s">
        <v>33</v>
      </c>
      <c r="S20" s="90" t="s">
        <v>17</v>
      </c>
      <c r="T20" s="89" t="s">
        <v>1</v>
      </c>
      <c r="U20" s="89" t="s">
        <v>2</v>
      </c>
      <c r="V20" s="90" t="s">
        <v>40</v>
      </c>
      <c r="W20" s="90" t="s">
        <v>33</v>
      </c>
      <c r="X20" s="90" t="s">
        <v>17</v>
      </c>
      <c r="Y20" s="89" t="s">
        <v>1</v>
      </c>
      <c r="Z20" s="89" t="s">
        <v>2</v>
      </c>
      <c r="AA20" s="90" t="s">
        <v>40</v>
      </c>
      <c r="AB20" s="90" t="s">
        <v>33</v>
      </c>
      <c r="AC20" s="90" t="s">
        <v>17</v>
      </c>
      <c r="AD20" s="89" t="s">
        <v>1</v>
      </c>
      <c r="AE20" s="89" t="s">
        <v>2</v>
      </c>
      <c r="AF20" s="90" t="s">
        <v>40</v>
      </c>
      <c r="AG20" s="90" t="s">
        <v>33</v>
      </c>
      <c r="AH20" s="90" t="s">
        <v>17</v>
      </c>
      <c r="AI20" s="89" t="s">
        <v>1</v>
      </c>
      <c r="AJ20" s="89" t="s">
        <v>2</v>
      </c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</row>
    <row r="21" spans="1:55" ht="51" customHeight="1">
      <c r="A21" s="45">
        <v>19</v>
      </c>
      <c r="B21" s="81"/>
      <c r="C21" s="81"/>
      <c r="D21" s="89"/>
      <c r="E21" s="89" t="s">
        <v>87</v>
      </c>
      <c r="F21" s="82"/>
      <c r="G21" s="62">
        <f>'CSE-4201'!C35</f>
        <v>31</v>
      </c>
      <c r="H21" s="62">
        <f>'CSE-4201'!H35</f>
        <v>38</v>
      </c>
      <c r="I21" s="91">
        <f>H21+G21</f>
        <v>69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62">
        <f>'CSE-4202'!C35</f>
        <v>31</v>
      </c>
      <c r="M21" s="62">
        <f>'CSE-4202'!D35</f>
        <v>39</v>
      </c>
      <c r="N21" s="91">
        <f>M21+L21</f>
        <v>70</v>
      </c>
      <c r="O21" s="62" t="str">
        <f>IF(N21&gt;=80,"A+",IF(N21&gt;=75,"A",IF(N21&gt;=70,"A-",IF(N21&gt;=65,"B+",IF(N21&gt;=60,"B",IF(N21&gt;=55,"B-",IF(N21&gt;=50,"C+",IF(N21&gt;=45,"C",IF(N21&gt;=40,"D","F")))))))))</f>
        <v>A-</v>
      </c>
      <c r="P21" s="62" t="str">
        <f>IF(N21&gt;=80,"4.00",IF(N21&gt;=75,"3.75",IF(N21&gt;=70,"3.50",IF(N21&gt;=65,"3.25",IF(N21&gt;=60,"3.00",IF(N21&gt;=55,"2.75",IF(N21&gt;=50,"2.50",IF(N21&gt;=45,"2.25",IF(N21&gt;=40,"2.00","0.00")))))))))</f>
        <v>3.50</v>
      </c>
      <c r="Q21" s="62">
        <f>'CSE-4213'!C35</f>
        <v>30</v>
      </c>
      <c r="R21" s="62">
        <f>'CSE-4213'!H35</f>
        <v>38.5</v>
      </c>
      <c r="S21" s="91">
        <f>R21+Q21</f>
        <v>68.5</v>
      </c>
      <c r="T21" s="62" t="str">
        <f>IF(S21&gt;=80,"A+",IF(S21&gt;=75,"A",IF(S21&gt;=70,"A-",IF(S21&gt;=65,"B+",IF(S21&gt;=60,"B",IF(S21&gt;=55,"B-",IF(S21&gt;=50,"C+",IF(S21&gt;=45,"C",IF(S21&gt;=40,"D","F")))))))))</f>
        <v>B+</v>
      </c>
      <c r="U21" s="62" t="str">
        <f>IF(S21&gt;=80,"4.00",IF(S21&gt;=75,"3.75",IF(S21&gt;=70,"3.50",IF(S21&gt;=65,"3.25",IF(S21&gt;=60,"3.00",IF(S21&gt;=55,"2.75",IF(S21&gt;=50,"2.50",IF(S21&gt;=45,"2.25",IF(S21&gt;=40,"2.00","0.00")))))))))</f>
        <v>3.25</v>
      </c>
      <c r="V21" s="62">
        <f>'CSE-4214'!C35</f>
        <v>32</v>
      </c>
      <c r="W21" s="62">
        <f>'CSE-4214'!D35</f>
        <v>38</v>
      </c>
      <c r="X21" s="91">
        <f>W21+V21</f>
        <v>70</v>
      </c>
      <c r="Y21" s="62" t="str">
        <f>IF(X21&gt;=80,"A+",IF(X21&gt;=75,"A",IF(X21&gt;=70,"A-",IF(X21&gt;=65,"B+",IF(X21&gt;=60,"B",IF(X21&gt;=55,"B-",IF(X21&gt;=50,"C+",IF(X21&gt;=45,"C",IF(X21&gt;=40,"D","F")))))))))</f>
        <v>A-</v>
      </c>
      <c r="Z21" s="62" t="str">
        <f>IF(X21&gt;=80,"4.00",IF(X21&gt;=75,"3.75",IF(X21&gt;=70,"3.50",IF(X21&gt;=65,"3.25",IF(X21&gt;=60,"3.00",IF(X21&gt;=55,"2.75",IF(X21&gt;=50,"2.50",IF(X21&gt;=45,"2.25",IF(X21&gt;=40,"2.00","0.00")))))))))</f>
        <v>3.50</v>
      </c>
      <c r="AA21" s="62">
        <f>'CSE-4225'!C35</f>
        <v>27.5</v>
      </c>
      <c r="AB21" s="62">
        <f>'CSE-4225'!H35</f>
        <v>37</v>
      </c>
      <c r="AC21" s="91">
        <f>AB21+AA21</f>
        <v>64.5</v>
      </c>
      <c r="AD21" s="62" t="str">
        <f>IF(AC21&gt;=80,"A+",IF(AC21&gt;=75,"A",IF(AC21&gt;=70,"A-",IF(AC21&gt;=65,"B+",IF(AC21&gt;=60,"B",IF(AC21&gt;=55,"B-",IF(AC21&gt;=50,"C+",IF(AC21&gt;=45,"C",IF(AC21&gt;=40,"D","F")))))))))</f>
        <v>B</v>
      </c>
      <c r="AE21" s="62" t="str">
        <f>IF(AC21&gt;=80,"4.00",IF(AC21&gt;=75,"3.75",IF(AC21&gt;=70,"3.50",IF(AC21&gt;=65,"3.25",IF(AC21&gt;=60,"3.00",IF(AC21&gt;=55,"2.75",IF(AC21&gt;=50,"2.50",IF(AC21&gt;=45,"2.25",IF(AC21&gt;=40,"2.00","0.00")))))))))</f>
        <v>3.00</v>
      </c>
      <c r="AF21" s="62">
        <f>'CSE-4226'!C35</f>
        <v>34</v>
      </c>
      <c r="AG21" s="62">
        <f>'CSE-4226'!D35</f>
        <v>38.5</v>
      </c>
      <c r="AH21" s="91">
        <f>AG21+AF21</f>
        <v>72.5</v>
      </c>
      <c r="AI21" s="62" t="str">
        <f>IF(AH21&gt;=80,"A+",IF(AH21&gt;=75,"A",IF(AH21&gt;=70,"A-",IF(AH21&gt;=65,"B+",IF(AH21&gt;=60,"B",IF(AH21&gt;=55,"B-",IF(AH21&gt;=50,"C+",IF(AH21&gt;=45,"C",IF(AH21&gt;=40,"D","F")))))))))</f>
        <v>A-</v>
      </c>
      <c r="AJ21" s="62" t="str">
        <f>IF(AH21&gt;=80,"4.00",IF(AH21&gt;=75,"3.75",IF(AH21&gt;=70,"3.50",IF(AH21&gt;=65,"3.25",IF(AH21&gt;=60,"3.00",IF(AH21&gt;=55,"2.75",IF(AH21&gt;=50,"2.50",IF(AH21&gt;=45,"2.25",IF(AH21&gt;=40,"2.00","0.00")))))))))</f>
        <v>3.50</v>
      </c>
      <c r="AK21" s="63">
        <f>'TS1'!AK21</f>
        <v>18</v>
      </c>
      <c r="AL21" s="63">
        <f>'TS1'!AL21</f>
        <v>18</v>
      </c>
      <c r="AM21" s="91">
        <f>'TS1'!AM21</f>
        <v>19</v>
      </c>
      <c r="AN21" s="91">
        <f>'TS1'!AN21</f>
        <v>3.125</v>
      </c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>
        <f>AN21</f>
        <v>3.125</v>
      </c>
      <c r="AZ21" s="64" t="s">
        <v>150</v>
      </c>
      <c r="BA21" s="89" t="s">
        <v>169</v>
      </c>
      <c r="BB21" s="106"/>
      <c r="BC21" s="8"/>
    </row>
    <row r="22" spans="1:55" ht="51" customHeight="1">
      <c r="A22" s="89">
        <v>20</v>
      </c>
      <c r="B22" s="81"/>
      <c r="C22" s="81"/>
      <c r="D22" s="89"/>
      <c r="E22" s="89" t="s">
        <v>88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H22+G22</f>
        <v>76</v>
      </c>
      <c r="J22" s="62" t="str">
        <f t="shared" ref="J22:J37" si="1">IF(I22&gt;=80,"A+",IF(I22&gt;=75,"A",IF(I22&gt;=70,"A-",IF(I22&gt;=65,"B+",IF(I22&gt;=60,"B",IF(I22&gt;=55,"B-",IF(I22&gt;=50,"C+",IF(I22&gt;=45,"C",IF(I22&gt;=40,"D","F")))))))))</f>
        <v>A</v>
      </c>
      <c r="K22" s="62" t="str">
        <f t="shared" ref="K22:K37" si="2">IF(I22&gt;=80,"4.00",IF(I22&gt;=75,"3.75",IF(I22&gt;=70,"3.50",IF(I22&gt;=65,"3.25",IF(I22&gt;=60,"3.00",IF(I22&gt;=55,"2.75",IF(I22&gt;=50,"2.50",IF(I22&gt;=45,"2.25",IF(I22&gt;=40,"2.00","0.00")))))))))</f>
        <v>3.75</v>
      </c>
      <c r="L22" s="62">
        <f>'CSE-4202'!C36</f>
        <v>36</v>
      </c>
      <c r="M22" s="62">
        <f>'CSE-4202'!D36</f>
        <v>34</v>
      </c>
      <c r="N22" s="91">
        <f t="shared" ref="N22:N37" si="3">M22+L22</f>
        <v>70</v>
      </c>
      <c r="O22" s="62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2" t="str">
        <f t="shared" ref="P22:P37" si="5">IF(N22&gt;=80,"4.00",IF(N22&gt;=75,"3.75",IF(N22&gt;=70,"3.50",IF(N22&gt;=65,"3.25",IF(N22&gt;=60,"3.00",IF(N22&gt;=55,"2.75",IF(N22&gt;=50,"2.50",IF(N22&gt;=45,"2.25",IF(N22&gt;=40,"2.00","0.00")))))))))</f>
        <v>3.50</v>
      </c>
      <c r="Q22" s="62">
        <f>'CSE-4213'!C36</f>
        <v>34.75</v>
      </c>
      <c r="R22" s="62">
        <f>'CSE-4213'!H36</f>
        <v>41</v>
      </c>
      <c r="S22" s="91">
        <f t="shared" ref="S22:S37" si="6">R22+Q22</f>
        <v>75.75</v>
      </c>
      <c r="T22" s="62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7" si="8">IF(S22&gt;=80,"4.00",IF(S22&gt;=75,"3.75",IF(S22&gt;=70,"3.50",IF(S22&gt;=65,"3.25",IF(S22&gt;=60,"3.00",IF(S22&gt;=55,"2.75",IF(S22&gt;=50,"2.50",IF(S22&gt;=45,"2.25",IF(S22&gt;=40,"2.00","0.00")))))))))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W22+V22</f>
        <v>77</v>
      </c>
      <c r="Y22" s="62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62" t="str">
        <f t="shared" ref="Z22:Z37" si="11">IF(X22&gt;=80,"4.00",IF(X22&gt;=75,"3.75",IF(X22&gt;=70,"3.50",IF(X22&gt;=65,"3.25",IF(X22&gt;=60,"3.00",IF(X22&gt;=55,"2.75",IF(X22&gt;=50,"2.50",IF(X22&gt;=45,"2.25",IF(X22&gt;=40,"2.00","0.00")))))))))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AB22+AA22</f>
        <v>76</v>
      </c>
      <c r="AD22" s="62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62" t="str">
        <f t="shared" ref="AE22:AE37" si="14">IF(AC22&gt;=80,"4.00",IF(AC22&gt;=75,"3.75",IF(AC22&gt;=70,"3.50",IF(AC22&gt;=65,"3.25",IF(AC22&gt;=60,"3.00",IF(AC22&gt;=55,"2.75",IF(AC22&gt;=50,"2.50",IF(AC22&gt;=45,"2.25",IF(AC22&gt;=40,"2.00","0.00")))))))))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AG22+AF22</f>
        <v>77.5</v>
      </c>
      <c r="AI22" s="62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62" t="str">
        <f t="shared" ref="AJ22:AJ37" si="17">IF(AH22&gt;=80,"4.00",IF(AH22&gt;=75,"3.75",IF(AH22&gt;=70,"3.50",IF(AH22&gt;=65,"3.25",IF(AH22&gt;=60,"3.00",IF(AH22&gt;=55,"2.75",IF(AH22&gt;=50,"2.50",IF(AH22&gt;=45,"2.25",IF(AH22&gt;=40,"2.00","0.00")))))))))</f>
        <v>3.75</v>
      </c>
      <c r="AK22" s="63">
        <f>'TS1'!AK22</f>
        <v>18</v>
      </c>
      <c r="AL22" s="63">
        <f>'TS1'!AL22</f>
        <v>18</v>
      </c>
      <c r="AM22" s="91">
        <f>'TS1'!AM22</f>
        <v>21.5</v>
      </c>
      <c r="AN22" s="91">
        <f>'TS1'!AN22</f>
        <v>3.6041666666666665</v>
      </c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>
        <f t="shared" ref="AY22:AY37" si="18">AN22</f>
        <v>3.6041666666666665</v>
      </c>
      <c r="AZ22" s="64" t="s">
        <v>150</v>
      </c>
      <c r="BA22" s="89" t="s">
        <v>170</v>
      </c>
      <c r="BB22" s="106"/>
      <c r="BC22" s="8"/>
    </row>
    <row r="23" spans="1:55" ht="51" customHeight="1">
      <c r="A23" s="45">
        <v>21</v>
      </c>
      <c r="B23" s="81"/>
      <c r="C23" s="81"/>
      <c r="D23" s="89"/>
      <c r="E23" s="89" t="s">
        <v>89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</v>
      </c>
      <c r="P23" s="62" t="str">
        <f t="shared" si="5"/>
        <v>3.00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 t="str">
        <f t="shared" si="8"/>
        <v>3.50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 t="str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 t="str">
        <f t="shared" si="14"/>
        <v>3.50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 t="str">
        <f t="shared" si="17"/>
        <v>3.50</v>
      </c>
      <c r="AK23" s="63">
        <f>'TS1'!AK23</f>
        <v>18</v>
      </c>
      <c r="AL23" s="63">
        <f>'TS1'!AL23</f>
        <v>18</v>
      </c>
      <c r="AM23" s="91">
        <f>'TS1'!AM23</f>
        <v>21</v>
      </c>
      <c r="AN23" s="91">
        <f>'TS1'!AN23</f>
        <v>3.5208333333333335</v>
      </c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>
        <f t="shared" si="18"/>
        <v>3.5208333333333335</v>
      </c>
      <c r="AZ23" s="64" t="s">
        <v>150</v>
      </c>
      <c r="BA23" s="89" t="s">
        <v>171</v>
      </c>
      <c r="BB23" s="106"/>
      <c r="BC23" s="8"/>
    </row>
    <row r="24" spans="1:55" ht="51" customHeight="1">
      <c r="A24" s="89">
        <v>22</v>
      </c>
      <c r="B24" s="81"/>
      <c r="C24" s="81"/>
      <c r="D24" s="89"/>
      <c r="E24" s="89" t="s">
        <v>90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B+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 t="str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 t="str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 t="str">
        <f t="shared" si="14"/>
        <v>3.50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 t="str">
        <f t="shared" si="17"/>
        <v>3.75</v>
      </c>
      <c r="AK24" s="63">
        <f>'TS1'!AK24</f>
        <v>18</v>
      </c>
      <c r="AL24" s="63">
        <f>'TS1'!AL24</f>
        <v>18</v>
      </c>
      <c r="AM24" s="91">
        <f>'TS1'!AM24</f>
        <v>19.5</v>
      </c>
      <c r="AN24" s="91">
        <f>'TS1'!AN24</f>
        <v>3.2291666666666665</v>
      </c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>
        <f t="shared" si="18"/>
        <v>3.2291666666666665</v>
      </c>
      <c r="AZ24" s="64" t="s">
        <v>150</v>
      </c>
      <c r="BA24" s="89" t="s">
        <v>172</v>
      </c>
      <c r="BB24" s="106"/>
      <c r="BC24" s="8"/>
    </row>
    <row r="25" spans="1:55" ht="51" customHeight="1">
      <c r="A25" s="45">
        <v>23</v>
      </c>
      <c r="B25" s="81"/>
      <c r="C25" s="81"/>
      <c r="D25" s="89"/>
      <c r="E25" s="89" t="s">
        <v>91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5"/>
        <v>4.00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 t="str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 t="str">
        <f t="shared" si="11"/>
        <v>4.00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 t="str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 t="str">
        <f t="shared" si="17"/>
        <v>4.00</v>
      </c>
      <c r="AK25" s="63">
        <f>'TS1'!AK25</f>
        <v>18</v>
      </c>
      <c r="AL25" s="63">
        <f>'TS1'!AL25</f>
        <v>18</v>
      </c>
      <c r="AM25" s="91">
        <f>'TS1'!AM25</f>
        <v>19.75</v>
      </c>
      <c r="AN25" s="91">
        <f>'TS1'!AN25</f>
        <v>3.2083333333333335</v>
      </c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>
        <f t="shared" si="18"/>
        <v>3.2083333333333335</v>
      </c>
      <c r="AZ25" s="64" t="s">
        <v>150</v>
      </c>
      <c r="BA25" s="89" t="s">
        <v>173</v>
      </c>
      <c r="BB25" s="106"/>
      <c r="BC25" s="8"/>
    </row>
    <row r="26" spans="1:55" ht="51" customHeight="1">
      <c r="A26" s="89">
        <v>24</v>
      </c>
      <c r="B26" s="81"/>
      <c r="C26" s="81"/>
      <c r="D26" s="89"/>
      <c r="E26" s="89" t="s">
        <v>92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 t="str">
        <f t="shared" si="2"/>
        <v>4.00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5"/>
        <v>4.00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 t="str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 t="str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 t="str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 t="str">
        <f t="shared" si="17"/>
        <v>3.75</v>
      </c>
      <c r="AK26" s="63">
        <f>'TS1'!AK26</f>
        <v>18</v>
      </c>
      <c r="AL26" s="63">
        <f>'TS1'!AL26</f>
        <v>18</v>
      </c>
      <c r="AM26" s="91">
        <f>'TS1'!AM26</f>
        <v>23.5</v>
      </c>
      <c r="AN26" s="91">
        <f>'TS1'!AN26</f>
        <v>3.8958333333333335</v>
      </c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>
        <f t="shared" si="18"/>
        <v>3.8958333333333335</v>
      </c>
      <c r="AZ26" s="64" t="s">
        <v>150</v>
      </c>
      <c r="BA26" s="89" t="s">
        <v>175</v>
      </c>
      <c r="BB26" s="106"/>
      <c r="BC26" s="8"/>
    </row>
    <row r="27" spans="1:55" ht="51" customHeight="1">
      <c r="A27" s="45">
        <v>25</v>
      </c>
      <c r="B27" s="81"/>
      <c r="C27" s="81"/>
      <c r="D27" s="89"/>
      <c r="E27" s="89" t="s">
        <v>93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B-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5"/>
        <v>3.50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</v>
      </c>
      <c r="U27" s="62" t="str">
        <f t="shared" si="8"/>
        <v>3.00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 t="str">
        <f t="shared" si="11"/>
        <v>3.50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B+</v>
      </c>
      <c r="AE27" s="62" t="str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 t="str">
        <f t="shared" si="17"/>
        <v>3.50</v>
      </c>
      <c r="AK27" s="63">
        <f>'TS1'!AK27</f>
        <v>18</v>
      </c>
      <c r="AL27" s="63">
        <f>'TS1'!AL27</f>
        <v>18</v>
      </c>
      <c r="AM27" s="91">
        <f>'TS1'!AM27</f>
        <v>21.5</v>
      </c>
      <c r="AN27" s="91">
        <f>'TS1'!AN27</f>
        <v>3.6041666666666665</v>
      </c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>
        <f t="shared" si="18"/>
        <v>3.6041666666666665</v>
      </c>
      <c r="AZ27" s="64" t="s">
        <v>150</v>
      </c>
      <c r="BA27" s="89" t="s">
        <v>176</v>
      </c>
      <c r="BB27" s="106"/>
      <c r="BC27" s="8"/>
    </row>
    <row r="28" spans="1:55" ht="51" customHeight="1">
      <c r="A28" s="89">
        <v>26</v>
      </c>
      <c r="B28" s="81"/>
      <c r="C28" s="81"/>
      <c r="D28" s="89"/>
      <c r="E28" s="89" t="s">
        <v>94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5"/>
        <v>3.50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 t="str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 t="str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 t="str">
        <f t="shared" si="17"/>
        <v>3.50</v>
      </c>
      <c r="AK28" s="63">
        <f>'TS1'!AK28</f>
        <v>18</v>
      </c>
      <c r="AL28" s="63">
        <f>'TS1'!AL28</f>
        <v>18</v>
      </c>
      <c r="AM28" s="91">
        <f>'TS1'!AM28</f>
        <v>22.75</v>
      </c>
      <c r="AN28" s="91">
        <f>'TS1'!AN28</f>
        <v>3.8333333333333335</v>
      </c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>
        <f t="shared" si="18"/>
        <v>3.8333333333333335</v>
      </c>
      <c r="AZ28" s="64" t="s">
        <v>150</v>
      </c>
      <c r="BA28" s="89" t="s">
        <v>174</v>
      </c>
      <c r="BB28" s="106"/>
      <c r="BC28" s="8"/>
    </row>
    <row r="29" spans="1:55" ht="51" customHeight="1">
      <c r="A29" s="45">
        <v>27</v>
      </c>
      <c r="B29" s="81"/>
      <c r="C29" s="81"/>
      <c r="D29" s="89"/>
      <c r="E29" s="89" t="s">
        <v>95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5"/>
        <v>4.00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 t="str">
        <f t="shared" si="8"/>
        <v>3.50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 t="str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 t="str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 t="str">
        <f t="shared" si="17"/>
        <v>4.00</v>
      </c>
      <c r="AK29" s="63">
        <f>'TS1'!AK29</f>
        <v>18</v>
      </c>
      <c r="AL29" s="63">
        <f>'TS1'!AL29</f>
        <v>18</v>
      </c>
      <c r="AM29" s="91">
        <f>'TS1'!AM29</f>
        <v>21.5</v>
      </c>
      <c r="AN29" s="91">
        <f>'TS1'!AN29</f>
        <v>3.6458333333333335</v>
      </c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>
        <f t="shared" si="18"/>
        <v>3.6458333333333335</v>
      </c>
      <c r="AZ29" s="64" t="s">
        <v>150</v>
      </c>
      <c r="BA29" s="89" t="s">
        <v>177</v>
      </c>
      <c r="BB29" s="106"/>
      <c r="BC29" s="8"/>
    </row>
    <row r="30" spans="1:55" ht="51" customHeight="1">
      <c r="A30" s="89">
        <v>28</v>
      </c>
      <c r="B30" s="81"/>
      <c r="C30" s="81"/>
      <c r="D30" s="89"/>
      <c r="E30" s="89" t="s">
        <v>96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5"/>
        <v>3.50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 t="str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 t="str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 t="str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 t="str">
        <f t="shared" si="17"/>
        <v>3.75</v>
      </c>
      <c r="AK30" s="63">
        <f>'TS1'!AK30</f>
        <v>18</v>
      </c>
      <c r="AL30" s="63">
        <f>'TS1'!AL30</f>
        <v>18</v>
      </c>
      <c r="AM30" s="91">
        <f>'TS1'!AM30</f>
        <v>18</v>
      </c>
      <c r="AN30" s="91">
        <f>'TS1'!AN30</f>
        <v>2.9375</v>
      </c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>
        <f t="shared" si="18"/>
        <v>2.9375</v>
      </c>
      <c r="AZ30" s="64" t="s">
        <v>150</v>
      </c>
      <c r="BA30" s="89" t="s">
        <v>178</v>
      </c>
      <c r="BB30" s="106"/>
      <c r="BC30" s="8"/>
    </row>
    <row r="31" spans="1:55" ht="51" customHeight="1">
      <c r="A31" s="45">
        <v>29</v>
      </c>
      <c r="B31" s="81"/>
      <c r="C31" s="81"/>
      <c r="D31" s="89"/>
      <c r="E31" s="89" t="s">
        <v>97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5"/>
        <v>4.00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 t="str">
        <f t="shared" si="8"/>
        <v>4.00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 t="str">
        <f t="shared" si="11"/>
        <v>4.00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 t="str">
        <f t="shared" si="14"/>
        <v>3.50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 t="str">
        <f t="shared" si="17"/>
        <v>3.75</v>
      </c>
      <c r="AK31" s="63">
        <f>'TS1'!AK31</f>
        <v>18</v>
      </c>
      <c r="AL31" s="63">
        <f>'TS1'!AL31</f>
        <v>18</v>
      </c>
      <c r="AM31" s="91">
        <f>'TS1'!AM31</f>
        <v>24</v>
      </c>
      <c r="AN31" s="91">
        <f>'TS1'!AN31</f>
        <v>4</v>
      </c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>
        <f t="shared" si="18"/>
        <v>4</v>
      </c>
      <c r="AZ31" s="64" t="s">
        <v>150</v>
      </c>
      <c r="BA31" s="89" t="s">
        <v>179</v>
      </c>
      <c r="BB31" s="106"/>
      <c r="BC31" s="8"/>
    </row>
    <row r="32" spans="1:55" ht="51" customHeight="1">
      <c r="A32" s="89">
        <v>30</v>
      </c>
      <c r="B32" s="81"/>
      <c r="C32" s="81"/>
      <c r="D32" s="89"/>
      <c r="E32" s="89" t="s">
        <v>98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 t="str">
        <f t="shared" si="2"/>
        <v>4.00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5"/>
        <v>4.00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 t="str">
        <f t="shared" si="8"/>
        <v>4.00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 t="str">
        <f t="shared" si="11"/>
        <v>4.00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 t="str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 t="str">
        <f t="shared" si="17"/>
        <v>4.00</v>
      </c>
      <c r="AK32" s="63">
        <f>'TS1'!AK32</f>
        <v>18</v>
      </c>
      <c r="AL32" s="63">
        <f>'TS1'!AL32</f>
        <v>18</v>
      </c>
      <c r="AM32" s="91">
        <f>'TS1'!AM32</f>
        <v>23.5</v>
      </c>
      <c r="AN32" s="91">
        <f>'TS1'!AN32</f>
        <v>3.9166666666666665</v>
      </c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>
        <f t="shared" si="18"/>
        <v>3.9166666666666665</v>
      </c>
      <c r="AZ32" s="64" t="s">
        <v>150</v>
      </c>
      <c r="BA32" s="89" t="s">
        <v>180</v>
      </c>
      <c r="BB32" s="106"/>
      <c r="BC32" s="8"/>
    </row>
    <row r="33" spans="1:77" ht="51" customHeight="1">
      <c r="A33" s="45">
        <v>31</v>
      </c>
      <c r="B33" s="81"/>
      <c r="C33" s="81"/>
      <c r="D33" s="89"/>
      <c r="E33" s="89" t="s">
        <v>99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B+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 t="str">
        <f t="shared" si="8"/>
        <v>3.50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 t="str">
        <f t="shared" si="11"/>
        <v>3.50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B+</v>
      </c>
      <c r="AE33" s="62" t="str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 t="str">
        <f t="shared" si="17"/>
        <v>3.75</v>
      </c>
      <c r="AK33" s="63">
        <f>'TS1'!AK33</f>
        <v>18</v>
      </c>
      <c r="AL33" s="63">
        <f>'TS1'!AL33</f>
        <v>18</v>
      </c>
      <c r="AM33" s="91">
        <f>'TS1'!AM33</f>
        <v>21.5</v>
      </c>
      <c r="AN33" s="91">
        <f>'TS1'!AN33</f>
        <v>3.5208333333333335</v>
      </c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>
        <f t="shared" si="18"/>
        <v>3.5208333333333335</v>
      </c>
      <c r="AZ33" s="64" t="s">
        <v>150</v>
      </c>
      <c r="BA33" s="89" t="s">
        <v>181</v>
      </c>
      <c r="BB33" s="106"/>
      <c r="BC33" s="8"/>
    </row>
    <row r="34" spans="1:77" ht="51" customHeight="1">
      <c r="A34" s="89">
        <v>32</v>
      </c>
      <c r="B34" s="81"/>
      <c r="C34" s="81"/>
      <c r="D34" s="89"/>
      <c r="E34" s="89" t="s">
        <v>100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5"/>
        <v>3.50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 t="str">
        <f t="shared" si="8"/>
        <v>3.50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 t="str">
        <f t="shared" si="11"/>
        <v>3.50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B+</v>
      </c>
      <c r="AE34" s="62" t="str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B+</v>
      </c>
      <c r="AJ34" s="62" t="str">
        <f t="shared" si="17"/>
        <v>3.25</v>
      </c>
      <c r="AK34" s="63">
        <f>'TS1'!AK34</f>
        <v>18</v>
      </c>
      <c r="AL34" s="63">
        <f>'TS1'!AL34</f>
        <v>18</v>
      </c>
      <c r="AM34" s="91">
        <f>'TS1'!AM34</f>
        <v>21.75</v>
      </c>
      <c r="AN34" s="91">
        <f>'TS1'!AN34</f>
        <v>3.5208333333333335</v>
      </c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>
        <f t="shared" si="18"/>
        <v>3.5208333333333335</v>
      </c>
      <c r="AZ34" s="64" t="s">
        <v>150</v>
      </c>
      <c r="BA34" s="89" t="s">
        <v>182</v>
      </c>
      <c r="BB34" s="106"/>
      <c r="BC34" s="8"/>
    </row>
    <row r="35" spans="1:77" ht="51" customHeight="1">
      <c r="A35" s="45">
        <v>33</v>
      </c>
      <c r="B35" s="81"/>
      <c r="C35" s="81"/>
      <c r="D35" s="89"/>
      <c r="E35" s="89" t="s">
        <v>101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B-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B-</v>
      </c>
      <c r="P35" s="62" t="str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B+</v>
      </c>
      <c r="U35" s="62" t="str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</v>
      </c>
      <c r="Z35" s="62" t="str">
        <f t="shared" si="11"/>
        <v>3.00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</v>
      </c>
      <c r="AE35" s="62" t="str">
        <f t="shared" si="14"/>
        <v>3.00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B+</v>
      </c>
      <c r="AJ35" s="62" t="str">
        <f t="shared" si="17"/>
        <v>3.25</v>
      </c>
      <c r="AK35" s="63">
        <f>'TS1'!AK35</f>
        <v>18</v>
      </c>
      <c r="AL35" s="63">
        <f>'TS1'!AL35</f>
        <v>18</v>
      </c>
      <c r="AM35" s="91">
        <f>'TS1'!AM35</f>
        <v>23.5</v>
      </c>
      <c r="AN35" s="91">
        <f>'TS1'!AN35</f>
        <v>3.9375</v>
      </c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>
        <f t="shared" si="18"/>
        <v>3.9375</v>
      </c>
      <c r="AZ35" s="64" t="s">
        <v>150</v>
      </c>
      <c r="BA35" s="89" t="s">
        <v>183</v>
      </c>
      <c r="BB35" s="106"/>
      <c r="BC35" s="8"/>
    </row>
    <row r="36" spans="1:77" ht="51" customHeight="1">
      <c r="A36" s="89">
        <v>34</v>
      </c>
      <c r="B36" s="81"/>
      <c r="C36" s="81"/>
      <c r="D36" s="89"/>
      <c r="E36" s="89" t="s">
        <v>102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 t="str">
        <f t="shared" si="8"/>
        <v>4.00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 t="str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B+</v>
      </c>
      <c r="AE36" s="62" t="str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 t="str">
        <f t="shared" si="17"/>
        <v>3.50</v>
      </c>
      <c r="AK36" s="63">
        <f>'TS1'!AK36</f>
        <v>18</v>
      </c>
      <c r="AL36" s="63">
        <f>'TS1'!AL36</f>
        <v>18</v>
      </c>
      <c r="AM36" s="91">
        <f>'TS1'!AM36</f>
        <v>23</v>
      </c>
      <c r="AN36" s="91">
        <f>'TS1'!AN36</f>
        <v>3.875</v>
      </c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>
        <f t="shared" si="18"/>
        <v>3.875</v>
      </c>
      <c r="AZ36" s="64" t="s">
        <v>150</v>
      </c>
      <c r="BA36" s="89" t="s">
        <v>184</v>
      </c>
      <c r="BB36" s="106"/>
      <c r="BC36" s="8"/>
    </row>
    <row r="37" spans="1:77" ht="51" customHeight="1">
      <c r="A37" s="45">
        <v>35</v>
      </c>
      <c r="B37" s="81"/>
      <c r="C37" s="81"/>
      <c r="D37" s="89"/>
      <c r="E37" s="89" t="s">
        <v>103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B+</v>
      </c>
      <c r="K37" s="62" t="str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</v>
      </c>
      <c r="P37" s="62" t="str">
        <f t="shared" si="5"/>
        <v>3.00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</v>
      </c>
      <c r="U37" s="62" t="str">
        <f t="shared" si="8"/>
        <v>3.00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 t="str">
        <f t="shared" si="11"/>
        <v>3.50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B-</v>
      </c>
      <c r="AE37" s="62" t="str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B+</v>
      </c>
      <c r="AJ37" s="62" t="str">
        <f t="shared" si="17"/>
        <v>3.25</v>
      </c>
      <c r="AK37" s="63">
        <f>'TS1'!AK37</f>
        <v>18</v>
      </c>
      <c r="AL37" s="63">
        <f>'TS1'!AL37</f>
        <v>18</v>
      </c>
      <c r="AM37" s="91">
        <f>'TS1'!AM37</f>
        <v>19</v>
      </c>
      <c r="AN37" s="91">
        <f>'TS1'!AN37</f>
        <v>3.0833333333333335</v>
      </c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>
        <f t="shared" si="18"/>
        <v>3.0833333333333335</v>
      </c>
      <c r="AZ37" s="64" t="s">
        <v>150</v>
      </c>
      <c r="BA37" s="89" t="s">
        <v>185</v>
      </c>
      <c r="BB37" s="106"/>
      <c r="BC37" s="8"/>
    </row>
    <row r="38" spans="1:77" ht="24" customHeight="1">
      <c r="B38" s="38"/>
      <c r="C38" s="11" t="s">
        <v>129</v>
      </c>
      <c r="D38" s="11"/>
      <c r="E38" s="11"/>
      <c r="F38" s="11"/>
      <c r="G38" s="11"/>
      <c r="H38" s="11"/>
      <c r="I38" s="11"/>
      <c r="J38" s="11"/>
      <c r="K38" s="11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10"/>
      <c r="AL38" s="46"/>
      <c r="AM38" s="46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7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BB40" s="39"/>
    </row>
    <row r="41" spans="1:77" s="8" customFormat="1" ht="24" customHeight="1">
      <c r="A41" s="43"/>
      <c r="B41" s="43"/>
      <c r="C41" s="43"/>
      <c r="D41" s="43"/>
      <c r="E41" s="43"/>
      <c r="AG41" s="126"/>
      <c r="AH41" s="126"/>
      <c r="AI41" s="126"/>
      <c r="AJ41" s="126"/>
      <c r="AK41" s="126"/>
      <c r="AL41" s="126"/>
      <c r="AO41" s="93"/>
      <c r="AP41" s="93"/>
      <c r="AQ41" s="93"/>
      <c r="AR41" s="93"/>
      <c r="AS41" s="126"/>
      <c r="AT41" s="126"/>
      <c r="AU41" s="126"/>
      <c r="AV41" s="126"/>
      <c r="AY41" s="93"/>
      <c r="BV41" s="70"/>
      <c r="BW41" s="43"/>
      <c r="BX41" s="43"/>
    </row>
    <row r="42" spans="1:77" s="8" customFormat="1" ht="28.15" customHeight="1">
      <c r="A42" s="43"/>
      <c r="B42" s="129"/>
      <c r="C42" s="129"/>
      <c r="D42" s="43"/>
      <c r="E42" s="43"/>
      <c r="F42" s="43"/>
      <c r="H42" s="129"/>
      <c r="I42" s="129"/>
      <c r="J42" s="129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27"/>
      <c r="AH42" s="127"/>
      <c r="AI42" s="127"/>
      <c r="AJ42" s="127"/>
      <c r="AK42" s="127"/>
      <c r="AL42" s="127"/>
      <c r="AO42" s="92"/>
      <c r="AP42" s="92"/>
      <c r="AQ42" s="92"/>
      <c r="AR42" s="92"/>
      <c r="AS42" s="127"/>
      <c r="AT42" s="127"/>
      <c r="AU42" s="127"/>
      <c r="AV42" s="127"/>
      <c r="AY42" s="92"/>
      <c r="BV42" s="79"/>
      <c r="BW42" s="79"/>
      <c r="BX42" s="79"/>
    </row>
    <row r="43" spans="1:77" s="8" customFormat="1" ht="28.15" customHeight="1">
      <c r="A43" s="43"/>
      <c r="B43" s="129"/>
      <c r="C43" s="129"/>
      <c r="D43" s="43"/>
      <c r="E43" s="43"/>
      <c r="F43" s="43"/>
      <c r="H43" s="129"/>
      <c r="I43" s="129"/>
      <c r="J43" s="129"/>
      <c r="K43" s="43"/>
      <c r="M43" s="43"/>
      <c r="N43" s="43"/>
      <c r="O43" s="43"/>
      <c r="P43" s="43"/>
      <c r="Q43" s="43"/>
      <c r="R43" s="43"/>
      <c r="S43" s="43"/>
      <c r="AG43" s="127"/>
      <c r="AH43" s="127"/>
      <c r="AI43" s="127"/>
      <c r="AJ43" s="127"/>
      <c r="AK43" s="127"/>
      <c r="AL43" s="127"/>
      <c r="AO43" s="92"/>
      <c r="AP43" s="92"/>
      <c r="AQ43" s="92"/>
      <c r="AR43" s="92"/>
      <c r="AS43" s="127"/>
      <c r="AT43" s="127"/>
      <c r="AU43" s="127"/>
      <c r="AV43" s="127"/>
      <c r="AY43" s="92"/>
      <c r="BV43" s="79"/>
      <c r="BW43" s="79"/>
      <c r="BX43" s="79"/>
    </row>
    <row r="44" spans="1:77" s="8" customFormat="1" ht="28.15" customHeight="1">
      <c r="A44" s="43"/>
      <c r="B44" s="43"/>
      <c r="C44" s="43"/>
      <c r="D44" s="70"/>
      <c r="E44" s="70"/>
      <c r="F44" s="43"/>
      <c r="H44" s="129"/>
      <c r="I44" s="129"/>
      <c r="J44" s="129"/>
      <c r="K44" s="43"/>
      <c r="M44" s="43"/>
      <c r="N44" s="43"/>
      <c r="O44" s="43"/>
      <c r="P44" s="43"/>
      <c r="Q44" s="43"/>
      <c r="R44" s="43"/>
      <c r="S44" s="43"/>
      <c r="AG44" s="128"/>
      <c r="AH44" s="128"/>
      <c r="AI44" s="128"/>
      <c r="AJ44" s="128"/>
      <c r="AK44" s="128"/>
      <c r="AL44" s="128"/>
      <c r="AO44" s="94"/>
      <c r="AP44" s="94"/>
      <c r="AQ44" s="94"/>
      <c r="AR44" s="94"/>
      <c r="AS44" s="128"/>
      <c r="AT44" s="128"/>
      <c r="AU44" s="128"/>
      <c r="AV44" s="128"/>
      <c r="AY44" s="94"/>
      <c r="BV44" s="43"/>
      <c r="BW44" s="43"/>
      <c r="BX44" s="43"/>
    </row>
    <row r="45" spans="1:77" s="8" customFormat="1" ht="28.15" customHeight="1">
      <c r="A45" s="43"/>
      <c r="B45" s="43"/>
      <c r="D45" s="12"/>
      <c r="E45" s="12"/>
      <c r="H45" s="129"/>
      <c r="I45" s="129"/>
      <c r="J45" s="129"/>
      <c r="K45" s="43"/>
      <c r="M45" s="43"/>
      <c r="N45" s="43"/>
      <c r="O45" s="43"/>
      <c r="P45" s="43"/>
      <c r="Q45" s="43"/>
      <c r="R45" s="43"/>
      <c r="S45" s="43"/>
      <c r="BD45" s="39"/>
      <c r="BT45" s="39"/>
      <c r="BU45" s="39"/>
      <c r="BV45" s="39"/>
      <c r="BW45" s="39"/>
      <c r="BX45" s="39"/>
      <c r="BY45" s="39"/>
    </row>
    <row r="46" spans="1:7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4"/>
      <c r="BA46" s="14"/>
      <c r="BB46" s="13"/>
    </row>
    <row r="47" spans="1:77" s="8" customFormat="1" ht="18" customHeight="1">
      <c r="AK47" s="1"/>
    </row>
    <row r="48" spans="1:7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53" ht="15" customHeight="1">
      <c r="A96" s="8"/>
      <c r="B96" s="8"/>
      <c r="C96" s="8"/>
      <c r="D96" s="8"/>
      <c r="E96" s="8"/>
      <c r="BA96" s="8"/>
    </row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</sheetData>
  <mergeCells count="55">
    <mergeCell ref="AS42:AV43"/>
    <mergeCell ref="AG44:AL44"/>
    <mergeCell ref="AS44:AV44"/>
    <mergeCell ref="AS19:AS20"/>
    <mergeCell ref="AT19:AT20"/>
    <mergeCell ref="AU19:AU20"/>
    <mergeCell ref="AG41:AL41"/>
    <mergeCell ref="AS41:AV41"/>
    <mergeCell ref="AV17:AV20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BA17:BA20"/>
    <mergeCell ref="AF17:AJ17"/>
    <mergeCell ref="AK17:AK20"/>
    <mergeCell ref="AL17:AL20"/>
    <mergeCell ref="AM17:AM20"/>
    <mergeCell ref="AN17:AN20"/>
    <mergeCell ref="AO17:AU18"/>
    <mergeCell ref="AO19:AO20"/>
    <mergeCell ref="AP19:AP20"/>
    <mergeCell ref="AQ19:AQ20"/>
    <mergeCell ref="AR19:AR20"/>
    <mergeCell ref="AF18:AJ18"/>
    <mergeCell ref="AW17:AW20"/>
    <mergeCell ref="AX17:AX20"/>
    <mergeCell ref="AV3:BA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Y17:AY20"/>
    <mergeCell ref="AZ17:AZ20"/>
  </mergeCells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Z21:AZ37">
    <cfRule type="containsText" dxfId="0" priority="47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42" workbookViewId="0">
      <selection activeCell="F10" sqref="F10:F44"/>
    </sheetView>
  </sheetViews>
  <sheetFormatPr defaultColWidth="9.28125" defaultRowHeight="15"/>
  <cols>
    <col min="1" max="1" width="4.03515625" style="26" customWidth="1"/>
    <col min="2" max="2" width="13.31640625" style="33" customWidth="1"/>
    <col min="3" max="3" width="11.703125" style="33" customWidth="1"/>
    <col min="4" max="4" width="27.44140625" style="33" customWidth="1"/>
    <col min="5" max="5" width="9.28125" style="32" customWidth="1"/>
    <col min="6" max="6" width="7.53125" style="32" customWidth="1"/>
    <col min="7" max="7" width="7.3984375" style="33" customWidth="1"/>
    <col min="8" max="8" width="13.71875" style="34" customWidth="1"/>
    <col min="9" max="18" width="9.28125" style="25"/>
    <col min="19" max="16384" width="9.28125" style="26"/>
  </cols>
  <sheetData>
    <row r="1" spans="1:8" customFormat="1" ht="32.25" customHeight="1">
      <c r="A1" s="141" t="s">
        <v>27</v>
      </c>
      <c r="B1" s="141"/>
      <c r="C1" s="141"/>
      <c r="D1" s="141"/>
      <c r="E1" s="141"/>
      <c r="F1" s="141"/>
      <c r="G1" s="141"/>
      <c r="H1" s="141"/>
    </row>
    <row r="2" spans="1:8" customFormat="1" ht="42" customHeight="1">
      <c r="A2" s="142" t="s">
        <v>67</v>
      </c>
      <c r="B2" s="142"/>
      <c r="C2" s="142"/>
      <c r="D2" s="142"/>
      <c r="E2" s="142"/>
      <c r="F2" s="142"/>
      <c r="G2" s="142"/>
      <c r="H2" s="142"/>
    </row>
    <row r="3" spans="1:8" customFormat="1" ht="15" customHeight="1">
      <c r="A3" s="146" t="s">
        <v>55</v>
      </c>
      <c r="B3" s="146"/>
      <c r="C3" s="146"/>
      <c r="D3" s="146"/>
      <c r="E3" s="147"/>
      <c r="F3" s="95"/>
      <c r="G3" s="147" t="s">
        <v>37</v>
      </c>
      <c r="H3" s="108" t="s">
        <v>139</v>
      </c>
    </row>
    <row r="4" spans="1:8" customFormat="1" ht="15" customHeight="1">
      <c r="A4" s="146"/>
      <c r="B4" s="146"/>
      <c r="C4" s="146"/>
      <c r="D4" s="146"/>
      <c r="E4" s="147"/>
      <c r="F4" s="95"/>
      <c r="G4" s="147"/>
      <c r="H4" s="107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3"/>
      <c r="B7" s="143"/>
      <c r="C7" s="143"/>
      <c r="D7" s="143"/>
      <c r="E7" s="143"/>
      <c r="F7" s="143"/>
      <c r="G7" s="143"/>
      <c r="H7" s="143"/>
    </row>
    <row r="8" spans="1:8" ht="9.75" customHeight="1">
      <c r="A8" s="143"/>
      <c r="B8" s="143"/>
      <c r="C8" s="143"/>
      <c r="D8" s="143"/>
      <c r="E8" s="143"/>
      <c r="F8" s="143"/>
      <c r="G8" s="143"/>
      <c r="H8" s="143"/>
    </row>
    <row r="9" spans="1:8" ht="111" customHeight="1">
      <c r="A9" s="31" t="s">
        <v>41</v>
      </c>
      <c r="B9" s="31" t="s">
        <v>36</v>
      </c>
      <c r="C9" s="31" t="s">
        <v>29</v>
      </c>
      <c r="D9" s="31" t="s">
        <v>30</v>
      </c>
      <c r="E9" s="71" t="s">
        <v>138</v>
      </c>
      <c r="F9" s="31" t="s">
        <v>31</v>
      </c>
      <c r="G9" s="31" t="s">
        <v>68</v>
      </c>
      <c r="H9" s="31" t="s">
        <v>3</v>
      </c>
    </row>
    <row r="10" spans="1:8" ht="18" customHeight="1">
      <c r="A10" s="72">
        <v>1</v>
      </c>
      <c r="B10" s="50"/>
      <c r="C10" s="48" t="s">
        <v>69</v>
      </c>
      <c r="D10" s="44"/>
      <c r="E10" s="73">
        <f>'TS1'!AN21</f>
        <v>3.125</v>
      </c>
      <c r="F10" s="73" t="s">
        <v>186</v>
      </c>
      <c r="G10" s="73">
        <f>E10</f>
        <v>3.125</v>
      </c>
      <c r="H10" s="73" t="s">
        <v>150</v>
      </c>
    </row>
    <row r="11" spans="1:8" ht="18" customHeight="1">
      <c r="A11" s="48">
        <v>2</v>
      </c>
      <c r="B11" s="50"/>
      <c r="C11" s="48" t="s">
        <v>70</v>
      </c>
      <c r="D11" s="44"/>
      <c r="E11" s="73">
        <f>'TS1'!AN22</f>
        <v>3.6041666666666665</v>
      </c>
      <c r="F11" s="73" t="s">
        <v>186</v>
      </c>
      <c r="G11" s="73">
        <f t="shared" ref="G11:G44" si="0">E11</f>
        <v>3.6041666666666665</v>
      </c>
      <c r="H11" s="73" t="s">
        <v>150</v>
      </c>
    </row>
    <row r="12" spans="1:8" ht="18" customHeight="1">
      <c r="A12" s="72">
        <v>3</v>
      </c>
      <c r="B12" s="50"/>
      <c r="C12" s="48" t="s">
        <v>71</v>
      </c>
      <c r="D12" s="44"/>
      <c r="E12" s="73">
        <f>'TS1'!AN23</f>
        <v>3.5208333333333335</v>
      </c>
      <c r="F12" s="73" t="s">
        <v>186</v>
      </c>
      <c r="G12" s="73">
        <f t="shared" si="0"/>
        <v>3.5208333333333335</v>
      </c>
      <c r="H12" s="73" t="s">
        <v>150</v>
      </c>
    </row>
    <row r="13" spans="1:8" ht="18" customHeight="1">
      <c r="A13" s="48">
        <v>4</v>
      </c>
      <c r="B13" s="50"/>
      <c r="C13" s="48" t="s">
        <v>72</v>
      </c>
      <c r="D13" s="44"/>
      <c r="E13" s="73">
        <f>'TS1'!AN24</f>
        <v>3.2291666666666665</v>
      </c>
      <c r="F13" s="73" t="s">
        <v>186</v>
      </c>
      <c r="G13" s="73">
        <f t="shared" si="0"/>
        <v>3.2291666666666665</v>
      </c>
      <c r="H13" s="73" t="s">
        <v>150</v>
      </c>
    </row>
    <row r="14" spans="1:8" ht="18" customHeight="1">
      <c r="A14" s="72">
        <v>5</v>
      </c>
      <c r="B14" s="50"/>
      <c r="C14" s="48" t="s">
        <v>73</v>
      </c>
      <c r="D14" s="44"/>
      <c r="E14" s="73">
        <f>'TS1'!AN25</f>
        <v>3.2083333333333335</v>
      </c>
      <c r="F14" s="73" t="s">
        <v>186</v>
      </c>
      <c r="G14" s="73">
        <f t="shared" si="0"/>
        <v>3.2083333333333335</v>
      </c>
      <c r="H14" s="73" t="s">
        <v>150</v>
      </c>
    </row>
    <row r="15" spans="1:8" ht="18" customHeight="1">
      <c r="A15" s="48">
        <v>6</v>
      </c>
      <c r="B15" s="50"/>
      <c r="C15" s="48" t="s">
        <v>74</v>
      </c>
      <c r="D15" s="44"/>
      <c r="E15" s="73">
        <f>'TS1'!AN26</f>
        <v>3.8958333333333335</v>
      </c>
      <c r="F15" s="73" t="s">
        <v>186</v>
      </c>
      <c r="G15" s="73">
        <f t="shared" si="0"/>
        <v>3.8958333333333335</v>
      </c>
      <c r="H15" s="73" t="s">
        <v>150</v>
      </c>
    </row>
    <row r="16" spans="1:8" ht="18" customHeight="1">
      <c r="A16" s="72">
        <v>7</v>
      </c>
      <c r="B16" s="50"/>
      <c r="C16" s="48" t="s">
        <v>75</v>
      </c>
      <c r="D16" s="44"/>
      <c r="E16" s="73">
        <f>'TS1'!AN27</f>
        <v>3.6041666666666665</v>
      </c>
      <c r="F16" s="73" t="s">
        <v>186</v>
      </c>
      <c r="G16" s="73">
        <f t="shared" si="0"/>
        <v>3.6041666666666665</v>
      </c>
      <c r="H16" s="73" t="s">
        <v>150</v>
      </c>
    </row>
    <row r="17" spans="1:8" ht="18" customHeight="1">
      <c r="A17" s="48">
        <v>8</v>
      </c>
      <c r="B17" s="50"/>
      <c r="C17" s="48" t="s">
        <v>76</v>
      </c>
      <c r="D17" s="44"/>
      <c r="E17" s="73">
        <f>'TS1'!AN28</f>
        <v>3.8333333333333335</v>
      </c>
      <c r="F17" s="73" t="s">
        <v>186</v>
      </c>
      <c r="G17" s="73">
        <f t="shared" si="0"/>
        <v>3.8333333333333335</v>
      </c>
      <c r="H17" s="73" t="s">
        <v>150</v>
      </c>
    </row>
    <row r="18" spans="1:8" ht="18" customHeight="1">
      <c r="A18" s="72">
        <v>9</v>
      </c>
      <c r="B18" s="50"/>
      <c r="C18" s="48" t="s">
        <v>77</v>
      </c>
      <c r="D18" s="44"/>
      <c r="E18" s="73">
        <f>'TS1'!AN29</f>
        <v>3.6458333333333335</v>
      </c>
      <c r="F18" s="73" t="s">
        <v>186</v>
      </c>
      <c r="G18" s="73">
        <f t="shared" si="0"/>
        <v>3.6458333333333335</v>
      </c>
      <c r="H18" s="73" t="s">
        <v>150</v>
      </c>
    </row>
    <row r="19" spans="1:8" ht="18" customHeight="1">
      <c r="A19" s="48">
        <v>10</v>
      </c>
      <c r="B19" s="50"/>
      <c r="C19" s="48" t="s">
        <v>78</v>
      </c>
      <c r="D19" s="44"/>
      <c r="E19" s="73">
        <f>'TS1'!AN30</f>
        <v>2.9375</v>
      </c>
      <c r="F19" s="73" t="s">
        <v>186</v>
      </c>
      <c r="G19" s="73">
        <f t="shared" si="0"/>
        <v>2.9375</v>
      </c>
      <c r="H19" s="73" t="s">
        <v>150</v>
      </c>
    </row>
    <row r="20" spans="1:8" ht="18" customHeight="1">
      <c r="A20" s="72">
        <v>11</v>
      </c>
      <c r="B20" s="50"/>
      <c r="C20" s="48" t="s">
        <v>79</v>
      </c>
      <c r="D20" s="44"/>
      <c r="E20" s="73">
        <f>'TS1'!AN31</f>
        <v>4</v>
      </c>
      <c r="F20" s="73" t="s">
        <v>186</v>
      </c>
      <c r="G20" s="73">
        <f t="shared" si="0"/>
        <v>4</v>
      </c>
      <c r="H20" s="73" t="s">
        <v>150</v>
      </c>
    </row>
    <row r="21" spans="1:8" ht="18" customHeight="1">
      <c r="A21" s="48">
        <v>12</v>
      </c>
      <c r="B21" s="50"/>
      <c r="C21" s="48" t="s">
        <v>80</v>
      </c>
      <c r="D21" s="44"/>
      <c r="E21" s="73">
        <f>'TS1'!AN32</f>
        <v>3.9166666666666665</v>
      </c>
      <c r="F21" s="73" t="s">
        <v>186</v>
      </c>
      <c r="G21" s="73">
        <f t="shared" si="0"/>
        <v>3.9166666666666665</v>
      </c>
      <c r="H21" s="73" t="s">
        <v>150</v>
      </c>
    </row>
    <row r="22" spans="1:8" ht="18" customHeight="1">
      <c r="A22" s="72">
        <v>13</v>
      </c>
      <c r="B22" s="50"/>
      <c r="C22" s="48" t="s">
        <v>81</v>
      </c>
      <c r="D22" s="44"/>
      <c r="E22" s="73">
        <f>'TS1'!AN33</f>
        <v>3.5208333333333335</v>
      </c>
      <c r="F22" s="73" t="s">
        <v>186</v>
      </c>
      <c r="G22" s="73">
        <f t="shared" si="0"/>
        <v>3.5208333333333335</v>
      </c>
      <c r="H22" s="73" t="s">
        <v>150</v>
      </c>
    </row>
    <row r="23" spans="1:8" ht="18" customHeight="1">
      <c r="A23" s="48">
        <v>14</v>
      </c>
      <c r="B23" s="50"/>
      <c r="C23" s="48" t="s">
        <v>82</v>
      </c>
      <c r="D23" s="44"/>
      <c r="E23" s="73">
        <f>'TS1'!AN34</f>
        <v>3.5208333333333335</v>
      </c>
      <c r="F23" s="73" t="s">
        <v>186</v>
      </c>
      <c r="G23" s="73">
        <f t="shared" si="0"/>
        <v>3.5208333333333335</v>
      </c>
      <c r="H23" s="73" t="s">
        <v>150</v>
      </c>
    </row>
    <row r="24" spans="1:8" ht="18" customHeight="1">
      <c r="A24" s="72">
        <v>15</v>
      </c>
      <c r="B24" s="50"/>
      <c r="C24" s="48" t="s">
        <v>83</v>
      </c>
      <c r="D24" s="44"/>
      <c r="E24" s="73">
        <f>'TS1'!AN35</f>
        <v>3.9375</v>
      </c>
      <c r="F24" s="73" t="s">
        <v>186</v>
      </c>
      <c r="G24" s="73">
        <f t="shared" si="0"/>
        <v>3.9375</v>
      </c>
      <c r="H24" s="73" t="s">
        <v>150</v>
      </c>
    </row>
    <row r="25" spans="1:8" ht="18" customHeight="1">
      <c r="A25" s="48">
        <v>16</v>
      </c>
      <c r="B25" s="50"/>
      <c r="C25" s="48" t="s">
        <v>84</v>
      </c>
      <c r="D25" s="44"/>
      <c r="E25" s="73">
        <f>'TS1'!AN36</f>
        <v>3.875</v>
      </c>
      <c r="F25" s="73" t="s">
        <v>186</v>
      </c>
      <c r="G25" s="73">
        <f t="shared" si="0"/>
        <v>3.875</v>
      </c>
      <c r="H25" s="73" t="s">
        <v>150</v>
      </c>
    </row>
    <row r="26" spans="1:8" ht="18" customHeight="1">
      <c r="A26" s="72">
        <v>17</v>
      </c>
      <c r="B26" s="50"/>
      <c r="C26" s="48" t="s">
        <v>85</v>
      </c>
      <c r="D26" s="44"/>
      <c r="E26" s="73">
        <f>'TS1'!AN37</f>
        <v>3.0833333333333335</v>
      </c>
      <c r="F26" s="73" t="s">
        <v>186</v>
      </c>
      <c r="G26" s="73">
        <f t="shared" si="0"/>
        <v>3.0833333333333335</v>
      </c>
      <c r="H26" s="73" t="s">
        <v>150</v>
      </c>
    </row>
    <row r="27" spans="1:8" ht="18" customHeight="1">
      <c r="A27" s="48">
        <v>18</v>
      </c>
      <c r="B27" s="50"/>
      <c r="C27" s="48" t="s">
        <v>86</v>
      </c>
      <c r="D27" s="44"/>
      <c r="E27" s="73">
        <f>'TS1'!AN38</f>
        <v>3.4166666666666665</v>
      </c>
      <c r="F27" s="73" t="s">
        <v>186</v>
      </c>
      <c r="G27" s="73">
        <f t="shared" si="0"/>
        <v>3.4166666666666665</v>
      </c>
      <c r="H27" s="73" t="s">
        <v>150</v>
      </c>
    </row>
    <row r="28" spans="1:8" ht="18" customHeight="1">
      <c r="A28" s="72">
        <v>19</v>
      </c>
      <c r="B28" s="50"/>
      <c r="C28" s="48" t="s">
        <v>87</v>
      </c>
      <c r="D28" s="44"/>
      <c r="E28" s="73">
        <f>'TS2'!AN21</f>
        <v>3.125</v>
      </c>
      <c r="F28" s="73" t="s">
        <v>186</v>
      </c>
      <c r="G28" s="73">
        <f t="shared" si="0"/>
        <v>3.125</v>
      </c>
      <c r="H28" s="73" t="s">
        <v>150</v>
      </c>
    </row>
    <row r="29" spans="1:8" ht="18" customHeight="1">
      <c r="A29" s="48">
        <v>20</v>
      </c>
      <c r="B29" s="50"/>
      <c r="C29" s="48" t="s">
        <v>88</v>
      </c>
      <c r="D29" s="44"/>
      <c r="E29" s="73">
        <f>'TS2'!AN22</f>
        <v>3.6041666666666665</v>
      </c>
      <c r="F29" s="73" t="s">
        <v>186</v>
      </c>
      <c r="G29" s="73">
        <f t="shared" si="0"/>
        <v>3.6041666666666665</v>
      </c>
      <c r="H29" s="73" t="s">
        <v>150</v>
      </c>
    </row>
    <row r="30" spans="1:8" ht="18" customHeight="1">
      <c r="A30" s="72">
        <v>21</v>
      </c>
      <c r="B30" s="50"/>
      <c r="C30" s="48" t="s">
        <v>89</v>
      </c>
      <c r="D30" s="44"/>
      <c r="E30" s="73">
        <f>'TS2'!AN23</f>
        <v>3.5208333333333335</v>
      </c>
      <c r="F30" s="73" t="s">
        <v>186</v>
      </c>
      <c r="G30" s="73">
        <f t="shared" si="0"/>
        <v>3.5208333333333335</v>
      </c>
      <c r="H30" s="73" t="s">
        <v>150</v>
      </c>
    </row>
    <row r="31" spans="1:8" ht="18" customHeight="1">
      <c r="A31" s="48">
        <v>22</v>
      </c>
      <c r="B31" s="50"/>
      <c r="C31" s="48" t="s">
        <v>90</v>
      </c>
      <c r="D31" s="44"/>
      <c r="E31" s="73">
        <f>'TS2'!AN24</f>
        <v>3.2291666666666665</v>
      </c>
      <c r="F31" s="73" t="s">
        <v>186</v>
      </c>
      <c r="G31" s="73">
        <f t="shared" si="0"/>
        <v>3.2291666666666665</v>
      </c>
      <c r="H31" s="73" t="s">
        <v>150</v>
      </c>
    </row>
    <row r="32" spans="1:8" ht="18" customHeight="1">
      <c r="A32" s="72">
        <v>23</v>
      </c>
      <c r="B32" s="50"/>
      <c r="C32" s="48" t="s">
        <v>91</v>
      </c>
      <c r="D32" s="44"/>
      <c r="E32" s="73">
        <f>'TS2'!AN25</f>
        <v>3.2083333333333335</v>
      </c>
      <c r="F32" s="73" t="s">
        <v>186</v>
      </c>
      <c r="G32" s="73">
        <f t="shared" si="0"/>
        <v>3.2083333333333335</v>
      </c>
      <c r="H32" s="73" t="s">
        <v>150</v>
      </c>
    </row>
    <row r="33" spans="1:8" ht="18" customHeight="1">
      <c r="A33" s="48">
        <v>24</v>
      </c>
      <c r="B33" s="50"/>
      <c r="C33" s="48" t="s">
        <v>92</v>
      </c>
      <c r="D33" s="44"/>
      <c r="E33" s="73">
        <f>'TS2'!AN26</f>
        <v>3.8958333333333335</v>
      </c>
      <c r="F33" s="73" t="s">
        <v>186</v>
      </c>
      <c r="G33" s="73">
        <f t="shared" si="0"/>
        <v>3.8958333333333335</v>
      </c>
      <c r="H33" s="73" t="s">
        <v>150</v>
      </c>
    </row>
    <row r="34" spans="1:8" ht="18" customHeight="1">
      <c r="A34" s="72">
        <v>25</v>
      </c>
      <c r="B34" s="50"/>
      <c r="C34" s="48" t="s">
        <v>93</v>
      </c>
      <c r="D34" s="44"/>
      <c r="E34" s="73">
        <f>'TS2'!AN27</f>
        <v>3.6041666666666665</v>
      </c>
      <c r="F34" s="73" t="s">
        <v>186</v>
      </c>
      <c r="G34" s="73">
        <f t="shared" si="0"/>
        <v>3.6041666666666665</v>
      </c>
      <c r="H34" s="73" t="s">
        <v>150</v>
      </c>
    </row>
    <row r="35" spans="1:8" ht="18" customHeight="1">
      <c r="A35" s="48">
        <v>26</v>
      </c>
      <c r="B35" s="50"/>
      <c r="C35" s="48" t="s">
        <v>94</v>
      </c>
      <c r="D35" s="44"/>
      <c r="E35" s="73">
        <f>'TS2'!AN28</f>
        <v>3.8333333333333335</v>
      </c>
      <c r="F35" s="73" t="s">
        <v>186</v>
      </c>
      <c r="G35" s="73">
        <f t="shared" si="0"/>
        <v>3.8333333333333335</v>
      </c>
      <c r="H35" s="73" t="s">
        <v>150</v>
      </c>
    </row>
    <row r="36" spans="1:8" ht="18" customHeight="1">
      <c r="A36" s="72">
        <v>27</v>
      </c>
      <c r="B36" s="50"/>
      <c r="C36" s="48" t="s">
        <v>95</v>
      </c>
      <c r="D36" s="44"/>
      <c r="E36" s="73">
        <f>'TS2'!AN29</f>
        <v>3.6458333333333335</v>
      </c>
      <c r="F36" s="73" t="s">
        <v>186</v>
      </c>
      <c r="G36" s="73">
        <f t="shared" si="0"/>
        <v>3.6458333333333335</v>
      </c>
      <c r="H36" s="73" t="s">
        <v>150</v>
      </c>
    </row>
    <row r="37" spans="1:8" ht="18" customHeight="1">
      <c r="A37" s="48">
        <v>28</v>
      </c>
      <c r="B37" s="50"/>
      <c r="C37" s="48" t="s">
        <v>96</v>
      </c>
      <c r="D37" s="44"/>
      <c r="E37" s="73">
        <f>'TS2'!AN30</f>
        <v>2.9375</v>
      </c>
      <c r="F37" s="73" t="s">
        <v>186</v>
      </c>
      <c r="G37" s="73">
        <f t="shared" si="0"/>
        <v>2.9375</v>
      </c>
      <c r="H37" s="73" t="s">
        <v>150</v>
      </c>
    </row>
    <row r="38" spans="1:8" ht="18" customHeight="1">
      <c r="A38" s="72">
        <v>29</v>
      </c>
      <c r="B38" s="50"/>
      <c r="C38" s="48" t="s">
        <v>97</v>
      </c>
      <c r="D38" s="44"/>
      <c r="E38" s="73">
        <f>'TS2'!AN31</f>
        <v>4</v>
      </c>
      <c r="F38" s="73" t="s">
        <v>186</v>
      </c>
      <c r="G38" s="73">
        <f t="shared" si="0"/>
        <v>4</v>
      </c>
      <c r="H38" s="73" t="s">
        <v>150</v>
      </c>
    </row>
    <row r="39" spans="1:8" ht="18" customHeight="1">
      <c r="A39" s="48">
        <v>30</v>
      </c>
      <c r="B39" s="50"/>
      <c r="C39" s="48" t="s">
        <v>98</v>
      </c>
      <c r="D39" s="44"/>
      <c r="E39" s="73">
        <f>'TS2'!AN32</f>
        <v>3.9166666666666665</v>
      </c>
      <c r="F39" s="73" t="s">
        <v>186</v>
      </c>
      <c r="G39" s="73">
        <f t="shared" si="0"/>
        <v>3.9166666666666665</v>
      </c>
      <c r="H39" s="73" t="s">
        <v>150</v>
      </c>
    </row>
    <row r="40" spans="1:8" ht="18" customHeight="1">
      <c r="A40" s="72">
        <v>31</v>
      </c>
      <c r="B40" s="50"/>
      <c r="C40" s="48" t="s">
        <v>99</v>
      </c>
      <c r="D40" s="44"/>
      <c r="E40" s="73">
        <f>'TS2'!AN33</f>
        <v>3.5208333333333335</v>
      </c>
      <c r="F40" s="73" t="s">
        <v>186</v>
      </c>
      <c r="G40" s="73">
        <f t="shared" si="0"/>
        <v>3.5208333333333335</v>
      </c>
      <c r="H40" s="73" t="s">
        <v>150</v>
      </c>
    </row>
    <row r="41" spans="1:8" ht="18" customHeight="1">
      <c r="A41" s="48">
        <v>32</v>
      </c>
      <c r="B41" s="50"/>
      <c r="C41" s="48" t="s">
        <v>100</v>
      </c>
      <c r="D41" s="44"/>
      <c r="E41" s="73">
        <f>'TS2'!AN34</f>
        <v>3.5208333333333335</v>
      </c>
      <c r="F41" s="73" t="s">
        <v>186</v>
      </c>
      <c r="G41" s="73">
        <f t="shared" si="0"/>
        <v>3.5208333333333335</v>
      </c>
      <c r="H41" s="73" t="s">
        <v>150</v>
      </c>
    </row>
    <row r="42" spans="1:8" ht="18" customHeight="1">
      <c r="A42" s="72">
        <v>33</v>
      </c>
      <c r="B42" s="50"/>
      <c r="C42" s="48" t="s">
        <v>101</v>
      </c>
      <c r="D42" s="44"/>
      <c r="E42" s="73">
        <f>'TS2'!AN35</f>
        <v>3.9375</v>
      </c>
      <c r="F42" s="73" t="s">
        <v>186</v>
      </c>
      <c r="G42" s="73">
        <f t="shared" si="0"/>
        <v>3.9375</v>
      </c>
      <c r="H42" s="73" t="s">
        <v>150</v>
      </c>
    </row>
    <row r="43" spans="1:8" ht="18" customHeight="1">
      <c r="A43" s="48">
        <v>34</v>
      </c>
      <c r="B43" s="50"/>
      <c r="C43" s="48" t="s">
        <v>102</v>
      </c>
      <c r="D43" s="44"/>
      <c r="E43" s="73">
        <f>'TS2'!AN36</f>
        <v>3.875</v>
      </c>
      <c r="F43" s="73" t="s">
        <v>186</v>
      </c>
      <c r="G43" s="73">
        <f t="shared" si="0"/>
        <v>3.875</v>
      </c>
      <c r="H43" s="73" t="s">
        <v>150</v>
      </c>
    </row>
    <row r="44" spans="1:8" ht="18" customHeight="1">
      <c r="A44" s="72">
        <v>35</v>
      </c>
      <c r="B44" s="50"/>
      <c r="C44" s="48" t="s">
        <v>103</v>
      </c>
      <c r="D44" s="44"/>
      <c r="E44" s="73">
        <f>'TS2'!AN37</f>
        <v>3.0833333333333335</v>
      </c>
      <c r="F44" s="73" t="s">
        <v>186</v>
      </c>
      <c r="G44" s="73">
        <f t="shared" si="0"/>
        <v>3.0833333333333335</v>
      </c>
      <c r="H44" s="73" t="s">
        <v>150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44" t="s">
        <v>32</v>
      </c>
      <c r="C46" s="144"/>
      <c r="D46" s="144"/>
      <c r="E46" s="144"/>
      <c r="F46" s="144"/>
      <c r="G46" s="144"/>
      <c r="H46" s="144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5"/>
      <c r="B51" s="145"/>
      <c r="C51" s="145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 (2)</vt:lpstr>
      <vt:lpstr>summary sheet (Final) (3)</vt:lpstr>
      <vt:lpstr>summary sheet (Final)!Print_Titles</vt:lpstr>
      <vt:lpstr>summary sheet (Final) (2)!Print_Titles</vt:lpstr>
      <vt:lpstr>summary sheet (Final) (3)!Print_Titles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Yamin Yasir</cp:lastModifiedBy>
  <cp:lastPrinted>2021-03-02T06:00:08Z</cp:lastPrinted>
  <dcterms:created xsi:type="dcterms:W3CDTF">2010-01-05T16:46:02Z</dcterms:created>
  <dcterms:modified xsi:type="dcterms:W3CDTF">2025-01-19T14:15:40Z</dcterms:modified>
</cp:coreProperties>
</file>