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417ce594bbc88a/Documentos/"/>
    </mc:Choice>
  </mc:AlternateContent>
  <xr:revisionPtr revIDLastSave="0" documentId="8_{5C30913A-00BB-8945-B070-048D51D35CDD}" xr6:coauthVersionLast="47" xr6:coauthVersionMax="47" xr10:uidLastSave="{00000000-0000-0000-0000-000000000000}"/>
  <bookViews>
    <workbookView xWindow="-120" yWindow="-120" windowWidth="20640" windowHeight="11160" xr2:uid="{1A7C74FC-FE13-406F-8F55-DAEB45B17CF7}"/>
  </bookViews>
  <sheets>
    <sheet name="OBRA" sheetId="1" r:id="rId1"/>
    <sheet name="MEDIÇÃ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 a="1"/>
  <c r="E6" i="2"/>
  <c r="J5" i="2"/>
  <c r="E9" i="2"/>
  <c r="E14" i="1"/>
  <c r="F13" i="1"/>
  <c r="F33" i="1"/>
  <c r="F32" i="1"/>
  <c r="F31" i="1"/>
  <c r="F36" i="1"/>
  <c r="H36" i="1"/>
  <c r="I36" i="1"/>
  <c r="K36" i="1"/>
  <c r="L36" i="1"/>
  <c r="L56" i="1"/>
  <c r="F7" i="1"/>
  <c r="H7" i="1"/>
  <c r="I7" i="1"/>
  <c r="J7" i="1"/>
  <c r="K7" i="1"/>
  <c r="L7" i="1"/>
  <c r="F8" i="1"/>
  <c r="H8" i="1"/>
  <c r="I8" i="1"/>
  <c r="J8" i="1"/>
  <c r="K8" i="1"/>
  <c r="L8" i="1"/>
  <c r="F9" i="1"/>
  <c r="H9" i="1"/>
  <c r="I9" i="1"/>
  <c r="J9" i="1"/>
  <c r="K9" i="1"/>
  <c r="L9" i="1"/>
  <c r="F10" i="1"/>
  <c r="H10" i="1"/>
  <c r="I10" i="1"/>
  <c r="J10" i="1"/>
  <c r="K10" i="1"/>
  <c r="L10" i="1"/>
  <c r="F11" i="1"/>
  <c r="H11" i="1"/>
  <c r="I11" i="1"/>
  <c r="J11" i="1"/>
  <c r="K11" i="1"/>
  <c r="L11" i="1"/>
  <c r="F12" i="1"/>
  <c r="H12" i="1"/>
  <c r="I12" i="1"/>
  <c r="J12" i="1"/>
  <c r="K12" i="1"/>
  <c r="L12" i="1"/>
  <c r="F14" i="1"/>
  <c r="H14" i="1"/>
  <c r="I14" i="1"/>
  <c r="J14" i="1"/>
  <c r="K14" i="1"/>
  <c r="L14" i="1"/>
  <c r="H13" i="1"/>
  <c r="I13" i="1"/>
  <c r="H31" i="1"/>
  <c r="I31" i="1"/>
  <c r="H32" i="1"/>
  <c r="I32" i="1"/>
  <c r="H33" i="1"/>
  <c r="I33" i="1"/>
  <c r="F23" i="1"/>
  <c r="K13" i="1"/>
  <c r="J13" i="1"/>
  <c r="K33" i="1"/>
  <c r="L33" i="1"/>
  <c r="K32" i="1"/>
  <c r="L32" i="1"/>
  <c r="K31" i="1"/>
  <c r="L31" i="1"/>
  <c r="H23" i="1"/>
  <c r="I23" i="1"/>
  <c r="E5" i="2" a="1"/>
  <c r="E5" i="2"/>
  <c r="F6" i="2"/>
  <c r="H6" i="2"/>
  <c r="I6" i="2"/>
  <c r="K6" i="2"/>
  <c r="F5" i="2"/>
  <c r="F30" i="1"/>
  <c r="E54" i="1"/>
  <c r="F53" i="1"/>
  <c r="F52" i="1"/>
  <c r="F51" i="1"/>
  <c r="F50" i="1"/>
  <c r="F49" i="1"/>
  <c r="E46" i="1"/>
  <c r="F45" i="1"/>
  <c r="F43" i="1"/>
  <c r="F39" i="1"/>
  <c r="F38" i="1"/>
  <c r="F37" i="1"/>
  <c r="F35" i="1"/>
  <c r="F34" i="1"/>
  <c r="F29" i="1"/>
  <c r="F28" i="1"/>
  <c r="E25" i="1"/>
  <c r="F24" i="1"/>
  <c r="F22" i="1"/>
  <c r="F20" i="1"/>
  <c r="F19" i="1"/>
  <c r="E15" i="1"/>
  <c r="F6" i="1"/>
  <c r="L13" i="1"/>
  <c r="J23" i="1"/>
  <c r="K23" i="1"/>
  <c r="L23" i="1"/>
  <c r="H5" i="2"/>
  <c r="I5" i="2"/>
  <c r="K5" i="2"/>
  <c r="H30" i="1"/>
  <c r="I30" i="1"/>
  <c r="F15" i="1"/>
  <c r="H6" i="1"/>
  <c r="F25" i="1"/>
  <c r="H19" i="1"/>
  <c r="H20" i="1"/>
  <c r="I20" i="1"/>
  <c r="H22" i="1"/>
  <c r="I22" i="1"/>
  <c r="H24" i="1"/>
  <c r="I24" i="1"/>
  <c r="F40" i="1"/>
  <c r="H28" i="1"/>
  <c r="H29" i="1"/>
  <c r="I29" i="1"/>
  <c r="K29" i="1"/>
  <c r="H34" i="1"/>
  <c r="I34" i="1"/>
  <c r="H35" i="1"/>
  <c r="I35" i="1"/>
  <c r="H37" i="1"/>
  <c r="I37" i="1"/>
  <c r="H38" i="1"/>
  <c r="I38" i="1"/>
  <c r="H39" i="1"/>
  <c r="I39" i="1"/>
  <c r="F46" i="1"/>
  <c r="H43" i="1"/>
  <c r="H45" i="1"/>
  <c r="I45" i="1"/>
  <c r="F54" i="1"/>
  <c r="F58" i="1"/>
  <c r="H49" i="1"/>
  <c r="H50" i="1"/>
  <c r="I50" i="1"/>
  <c r="H51" i="1"/>
  <c r="I51" i="1"/>
  <c r="H52" i="1"/>
  <c r="I52" i="1"/>
  <c r="H53" i="1"/>
  <c r="I53" i="1"/>
  <c r="E58" i="1"/>
  <c r="K30" i="1"/>
  <c r="K53" i="1"/>
  <c r="K52" i="1"/>
  <c r="K51" i="1"/>
  <c r="K50" i="1"/>
  <c r="J50" i="1"/>
  <c r="H54" i="1"/>
  <c r="I49" i="1"/>
  <c r="K45" i="1"/>
  <c r="H46" i="1"/>
  <c r="I43" i="1"/>
  <c r="K39" i="1"/>
  <c r="K38" i="1"/>
  <c r="K37" i="1"/>
  <c r="K35" i="1"/>
  <c r="K34" i="1"/>
  <c r="H40" i="1"/>
  <c r="I28" i="1"/>
  <c r="K24" i="1"/>
  <c r="J24" i="1"/>
  <c r="K22" i="1"/>
  <c r="J22" i="1"/>
  <c r="K20" i="1"/>
  <c r="J20" i="1"/>
  <c r="H25" i="1"/>
  <c r="I19" i="1"/>
  <c r="H15" i="1"/>
  <c r="I6" i="1"/>
  <c r="D10" i="2"/>
  <c r="L30" i="1"/>
  <c r="I15" i="1"/>
  <c r="K6" i="1"/>
  <c r="J6" i="1"/>
  <c r="I25" i="1"/>
  <c r="K19" i="1"/>
  <c r="J19" i="1"/>
  <c r="L20" i="1"/>
  <c r="L22" i="1"/>
  <c r="L24" i="1"/>
  <c r="I40" i="1"/>
  <c r="K28" i="1"/>
  <c r="L29" i="1"/>
  <c r="L34" i="1"/>
  <c r="L35" i="1"/>
  <c r="L37" i="1"/>
  <c r="L38" i="1"/>
  <c r="L39" i="1"/>
  <c r="I46" i="1"/>
  <c r="K43" i="1"/>
  <c r="L45" i="1"/>
  <c r="I54" i="1"/>
  <c r="I58" i="1"/>
  <c r="K49" i="1"/>
  <c r="H58" i="1"/>
  <c r="L50" i="1"/>
  <c r="L51" i="1"/>
  <c r="L52" i="1"/>
  <c r="L53" i="1"/>
  <c r="D13" i="2"/>
  <c r="D11" i="2"/>
  <c r="K54" i="1"/>
  <c r="L49" i="1"/>
  <c r="L54" i="1"/>
  <c r="K46" i="1"/>
  <c r="L43" i="1"/>
  <c r="L46" i="1"/>
  <c r="K40" i="1"/>
  <c r="L28" i="1"/>
  <c r="L40" i="1"/>
  <c r="K25" i="1"/>
  <c r="L19" i="1"/>
  <c r="L25" i="1"/>
  <c r="K15" i="1"/>
  <c r="L6" i="1"/>
  <c r="L15" i="1"/>
  <c r="L58" i="1"/>
  <c r="AM21" i="1"/>
  <c r="K58" i="1"/>
  <c r="D58" i="1"/>
  <c r="AO21" i="1"/>
  <c r="AN21" i="1"/>
  <c r="E56" i="1"/>
  <c r="F56" i="1"/>
  <c r="AQ21" i="1"/>
  <c r="D59" i="1"/>
  <c r="P21" i="1"/>
  <c r="Q21" i="1"/>
  <c r="T21" i="1"/>
  <c r="R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<sst xmlns="http://schemas.openxmlformats.org/spreadsheetml/2006/main" count="97" uniqueCount="71">
  <si>
    <t>Código de     Mão-de-Obra</t>
  </si>
  <si>
    <t>Descrição</t>
  </si>
  <si>
    <t>Qtde.</t>
  </si>
  <si>
    <t>Valor R$ Unititário Sem Impostos</t>
  </si>
  <si>
    <t>Valor R$ Total Sem Impostos</t>
  </si>
  <si>
    <t>Imposto</t>
  </si>
  <si>
    <t xml:space="preserve">Valor do Imposto </t>
  </si>
  <si>
    <t>Total com impostos</t>
  </si>
  <si>
    <t>COMERCIAL</t>
  </si>
  <si>
    <t>ADM</t>
  </si>
  <si>
    <t>Valor Total com  Taxa ADM</t>
  </si>
  <si>
    <t>AGÚA</t>
  </si>
  <si>
    <t>Canopla por hidrômetro sem previsão</t>
  </si>
  <si>
    <t>Corte em Gesso 40x40</t>
  </si>
  <si>
    <t>Sub Total</t>
  </si>
  <si>
    <t>GÁS</t>
  </si>
  <si>
    <t>METRO LINEAR</t>
  </si>
  <si>
    <t>Gas em Tubulação de Cobre (EXTERNO)</t>
  </si>
  <si>
    <t>Total</t>
  </si>
  <si>
    <t>Por apartamento</t>
  </si>
  <si>
    <t>Quant. Parc.</t>
  </si>
  <si>
    <t>Gaspex</t>
  </si>
  <si>
    <t>Total a Cobrar</t>
  </si>
  <si>
    <t>UNIDADES</t>
  </si>
  <si>
    <t xml:space="preserve">Registro de Sfera </t>
  </si>
  <si>
    <t xml:space="preserve"> </t>
  </si>
  <si>
    <t>HIDRÔMETRO</t>
  </si>
  <si>
    <t xml:space="preserve">Hidrometro Multijato 3/4" (SEM SISTEMA) 5m3/h </t>
  </si>
  <si>
    <t>Medidor de Gás G 1.0</t>
  </si>
  <si>
    <t xml:space="preserve">Medidor de Gás G 1.6 Pulsado </t>
  </si>
  <si>
    <t xml:space="preserve">Medidor de Gás G 4Pulsado </t>
  </si>
  <si>
    <t>KM</t>
  </si>
  <si>
    <t>Deslocamentos</t>
  </si>
  <si>
    <t>Seguro de obra</t>
  </si>
  <si>
    <t>SISTEMA</t>
  </si>
  <si>
    <t>Instalação + Setup de Ativação</t>
  </si>
  <si>
    <t xml:space="preserve">Válvula Solenóide </t>
  </si>
  <si>
    <t>Quantidade total de Aptos</t>
  </si>
  <si>
    <t xml:space="preserve">                                                </t>
  </si>
  <si>
    <t xml:space="preserve">ORÇAMENTO PROJETO - TABELA DE PREÇOS </t>
  </si>
  <si>
    <t>MEDIÇÃO</t>
  </si>
  <si>
    <t>FOTOMETRIA</t>
  </si>
  <si>
    <t xml:space="preserve">Código </t>
  </si>
  <si>
    <t>Parcela</t>
  </si>
  <si>
    <t>COMISSÃO</t>
  </si>
  <si>
    <t>GERAL</t>
  </si>
  <si>
    <t>Corte e recomposição de alvenaria</t>
  </si>
  <si>
    <t>Tubulação de PVC (RETROFIT) - ACOPLADA</t>
  </si>
  <si>
    <t>Tubulação de PVC (PREVISTO) - ACOPLADA</t>
  </si>
  <si>
    <t>Tubulação de PVC (INTERNO)</t>
  </si>
  <si>
    <t>Tubulação de PVC (RETROFIT) - HYDRA</t>
  </si>
  <si>
    <t>Tubulação de Cobre e PPR (INTERNO)</t>
  </si>
  <si>
    <t>Tubulação de Cobre e PPR (EXTERNO)</t>
  </si>
  <si>
    <t>Tubulação de PVC (PREVISTO) - HYDRA</t>
  </si>
  <si>
    <t xml:space="preserve">Hidrometro Multijato 1" (SEM SISTEMA) 10m3/h </t>
  </si>
  <si>
    <t>Hidrometro Multijato 1" (AF) 10m3/h - PRÉ EQUIPADO</t>
  </si>
  <si>
    <t>Hidrometro Unijato 3/4" (AF) 3m3/h - PRÉ EQUIPADO</t>
  </si>
  <si>
    <t>Hidrometro Unijato 3/4" (AF) 5m3/h - PRÉ EQUIPADO</t>
  </si>
  <si>
    <t xml:space="preserve">Hidrometro Unijato 3/4" (SEM SISTEMA) 3m3/h </t>
  </si>
  <si>
    <r>
      <t>Hidrometro Multijato 3/4" (AQ) 3m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/h - PRÉ EQUIPADO</t>
    </r>
  </si>
  <si>
    <t>Hidrometro Multijato 3/4" (AQ) 5m3/h - PRÉ EQUIPADO</t>
  </si>
  <si>
    <t>Hidrometro Multijato 1" (AQ) 10m3/h - PRÉ EQUIPADO</t>
  </si>
  <si>
    <t>Módulo de sistema RF por ponto 1/4</t>
  </si>
  <si>
    <t>Módulo de sistema IOT por pnto 1/4</t>
  </si>
  <si>
    <t>Ride transmissor 1/4</t>
  </si>
  <si>
    <t xml:space="preserve">Banheiro </t>
  </si>
  <si>
    <t>"Brinde"</t>
  </si>
  <si>
    <t>Total com Brinde</t>
  </si>
  <si>
    <t>DISTANCIA</t>
  </si>
  <si>
    <t>UNIDADE</t>
  </si>
  <si>
    <t>SEM 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</si>
</sst>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&quot;R$ 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vertAlign val="superscript"/>
      <sz val="12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9" fontId="3" fillId="2" borderId="2" xfId="0" applyNumberFormat="1" applyFont="1" applyFill="1" applyBorder="1" applyAlignment="1">
      <alignment horizontal="center"/>
    </xf>
    <xf numFmtId="164" fontId="3" fillId="2" borderId="2" xfId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4" fontId="7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/>
    </xf>
    <xf numFmtId="4" fontId="7" fillId="2" borderId="4" xfId="0" applyNumberFormat="1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center"/>
    </xf>
    <xf numFmtId="4" fontId="7" fillId="2" borderId="5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" fontId="3" fillId="4" borderId="2" xfId="0" applyNumberFormat="1" applyFont="1" applyFill="1" applyBorder="1" applyAlignment="1">
      <alignment horizontal="center"/>
    </xf>
    <xf numFmtId="9" fontId="3" fillId="4" borderId="2" xfId="0" applyNumberFormat="1" applyFont="1" applyFill="1" applyBorder="1" applyAlignment="1">
      <alignment horizontal="center"/>
    </xf>
    <xf numFmtId="164" fontId="3" fillId="4" borderId="2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4" fontId="7" fillId="2" borderId="6" xfId="0" applyNumberFormat="1" applyFont="1" applyFill="1" applyBorder="1" applyAlignment="1">
      <alignment horizontal="center"/>
    </xf>
    <xf numFmtId="3" fontId="7" fillId="2" borderId="6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" fontId="7" fillId="2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4" fontId="7" fillId="2" borderId="7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4" fontId="3" fillId="5" borderId="2" xfId="0" applyNumberFormat="1" applyFont="1" applyFill="1" applyBorder="1" applyAlignment="1">
      <alignment horizontal="center"/>
    </xf>
    <xf numFmtId="9" fontId="3" fillId="5" borderId="2" xfId="0" applyNumberFormat="1" applyFont="1" applyFill="1" applyBorder="1" applyAlignment="1">
      <alignment horizontal="center"/>
    </xf>
    <xf numFmtId="164" fontId="3" fillId="5" borderId="2" xfId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4" fontId="7" fillId="5" borderId="2" xfId="0" applyNumberFormat="1" applyFont="1" applyFill="1" applyBorder="1" applyAlignment="1">
      <alignment horizontal="center"/>
    </xf>
    <xf numFmtId="4" fontId="7" fillId="5" borderId="2" xfId="0" quotePrefix="1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4" fontId="7" fillId="0" borderId="2" xfId="0" quotePrefix="1" applyNumberFormat="1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4" fontId="7" fillId="7" borderId="0" xfId="0" applyNumberFormat="1" applyFont="1" applyFill="1" applyAlignment="1">
      <alignment horizontal="center"/>
    </xf>
    <xf numFmtId="4" fontId="7" fillId="7" borderId="0" xfId="0" quotePrefix="1" applyNumberFormat="1" applyFont="1" applyFill="1" applyAlignment="1">
      <alignment horizontal="center"/>
    </xf>
    <xf numFmtId="165" fontId="7" fillId="7" borderId="0" xfId="0" applyNumberFormat="1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4" fontId="3" fillId="7" borderId="0" xfId="0" applyNumberFormat="1" applyFont="1" applyFill="1" applyAlignment="1">
      <alignment horizontal="center"/>
    </xf>
    <xf numFmtId="9" fontId="3" fillId="7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166" fontId="3" fillId="7" borderId="0" xfId="0" applyNumberFormat="1" applyFont="1" applyFill="1" applyAlignment="1">
      <alignment horizontal="center"/>
    </xf>
    <xf numFmtId="4" fontId="8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3" fillId="5" borderId="10" xfId="0" applyFont="1" applyFill="1" applyBorder="1" applyAlignment="1">
      <alignment horizontal="center"/>
    </xf>
    <xf numFmtId="4" fontId="3" fillId="5" borderId="11" xfId="0" applyNumberFormat="1" applyFont="1" applyFill="1" applyBorder="1" applyAlignment="1">
      <alignment horizontal="center"/>
    </xf>
    <xf numFmtId="9" fontId="3" fillId="5" borderId="11" xfId="0" applyNumberFormat="1" applyFont="1" applyFill="1" applyBorder="1" applyAlignment="1">
      <alignment horizontal="center"/>
    </xf>
    <xf numFmtId="4" fontId="3" fillId="5" borderId="12" xfId="0" applyNumberFormat="1" applyFont="1" applyFill="1" applyBorder="1" applyAlignment="1">
      <alignment horizontal="center"/>
    </xf>
    <xf numFmtId="4" fontId="4" fillId="0" borderId="13" xfId="0" applyNumberFormat="1" applyFont="1" applyBorder="1" applyAlignment="1">
      <alignment horizontal="center" vertical="center" wrapText="1"/>
    </xf>
    <xf numFmtId="4" fontId="4" fillId="0" borderId="14" xfId="0" applyNumberFormat="1" applyFont="1" applyBorder="1" applyAlignment="1">
      <alignment horizontal="center" vertical="center" wrapText="1"/>
    </xf>
    <xf numFmtId="4" fontId="3" fillId="5" borderId="6" xfId="0" applyNumberFormat="1" applyFont="1" applyFill="1" applyBorder="1" applyAlignment="1">
      <alignment horizontal="center"/>
    </xf>
    <xf numFmtId="9" fontId="3" fillId="5" borderId="6" xfId="0" applyNumberFormat="1" applyFont="1" applyFill="1" applyBorder="1" applyAlignment="1">
      <alignment horizontal="center"/>
    </xf>
    <xf numFmtId="4" fontId="3" fillId="5" borderId="15" xfId="0" applyNumberFormat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/>
    </xf>
    <xf numFmtId="4" fontId="3" fillId="5" borderId="20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166" fontId="14" fillId="8" borderId="9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" fontId="9" fillId="7" borderId="0" xfId="0" applyNumberFormat="1" applyFont="1" applyFill="1" applyAlignment="1">
      <alignment horizontal="center"/>
    </xf>
    <xf numFmtId="166" fontId="7" fillId="4" borderId="5" xfId="0" applyNumberFormat="1" applyFont="1" applyFill="1" applyBorder="1" applyAlignment="1">
      <alignment horizontal="center"/>
    </xf>
    <xf numFmtId="4" fontId="7" fillId="0" borderId="8" xfId="0" quotePrefix="1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4" fontId="12" fillId="0" borderId="8" xfId="0" applyNumberFormat="1" applyFont="1" applyBorder="1" applyAlignment="1">
      <alignment horizontal="center"/>
    </xf>
    <xf numFmtId="4" fontId="12" fillId="0" borderId="8" xfId="0" quotePrefix="1" applyNumberFormat="1" applyFont="1" applyBorder="1" applyAlignment="1">
      <alignment horizontal="center"/>
    </xf>
    <xf numFmtId="4" fontId="7" fillId="4" borderId="6" xfId="0" applyNumberFormat="1" applyFont="1" applyFill="1" applyBorder="1" applyAlignment="1">
      <alignment horizontal="center"/>
    </xf>
    <xf numFmtId="4" fontId="7" fillId="4" borderId="27" xfId="0" applyNumberFormat="1" applyFont="1" applyFill="1" applyBorder="1" applyAlignment="1">
      <alignment horizontal="center"/>
    </xf>
    <xf numFmtId="165" fontId="7" fillId="4" borderId="27" xfId="0" applyNumberFormat="1" applyFont="1" applyFill="1" applyBorder="1" applyAlignment="1">
      <alignment horizontal="center"/>
    </xf>
    <xf numFmtId="0" fontId="7" fillId="7" borderId="26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 vertical="center" wrapText="1"/>
    </xf>
    <xf numFmtId="4" fontId="3" fillId="9" borderId="2" xfId="0" applyNumberFormat="1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4" fontId="3" fillId="9" borderId="2" xfId="0" applyNumberFormat="1" applyFont="1" applyFill="1" applyBorder="1" applyAlignment="1">
      <alignment horizontal="center"/>
    </xf>
    <xf numFmtId="9" fontId="3" fillId="9" borderId="2" xfId="0" applyNumberFormat="1" applyFont="1" applyFill="1" applyBorder="1" applyAlignment="1">
      <alignment horizontal="center"/>
    </xf>
    <xf numFmtId="164" fontId="3" fillId="9" borderId="2" xfId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7" fillId="9" borderId="2" xfId="0" applyFont="1" applyFill="1" applyBorder="1" applyAlignment="1">
      <alignment horizontal="center"/>
    </xf>
    <xf numFmtId="4" fontId="7" fillId="9" borderId="2" xfId="0" applyNumberFormat="1" applyFont="1" applyFill="1" applyBorder="1" applyAlignment="1">
      <alignment horizontal="center"/>
    </xf>
    <xf numFmtId="3" fontId="7" fillId="9" borderId="2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4" fontId="7" fillId="9" borderId="4" xfId="0" applyNumberFormat="1" applyFont="1" applyFill="1" applyBorder="1" applyAlignment="1">
      <alignment horizontal="center"/>
    </xf>
    <xf numFmtId="3" fontId="7" fillId="9" borderId="4" xfId="0" applyNumberFormat="1" applyFont="1" applyFill="1" applyBorder="1" applyAlignment="1">
      <alignment horizontal="center"/>
    </xf>
    <xf numFmtId="4" fontId="7" fillId="9" borderId="5" xfId="0" applyNumberFormat="1" applyFont="1" applyFill="1" applyBorder="1" applyAlignment="1">
      <alignment horizontal="center"/>
    </xf>
    <xf numFmtId="4" fontId="15" fillId="7" borderId="0" xfId="0" applyNumberFormat="1" applyFont="1" applyFill="1" applyAlignment="1">
      <alignment horizontal="center"/>
    </xf>
    <xf numFmtId="166" fontId="15" fillId="7" borderId="0" xfId="0" applyNumberFormat="1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4" fillId="10" borderId="9" xfId="0" applyFont="1" applyFill="1" applyBorder="1" applyAlignment="1">
      <alignment horizontal="center"/>
    </xf>
    <xf numFmtId="166" fontId="4" fillId="10" borderId="9" xfId="0" applyNumberFormat="1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/>
    </xf>
    <xf numFmtId="4" fontId="14" fillId="7" borderId="0" xfId="0" applyNumberFormat="1" applyFont="1" applyFill="1" applyAlignment="1">
      <alignment horizontal="center"/>
    </xf>
    <xf numFmtId="0" fontId="4" fillId="7" borderId="0" xfId="0" applyFont="1" applyFill="1"/>
    <xf numFmtId="0" fontId="14" fillId="12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" fontId="3" fillId="4" borderId="3" xfId="0" applyNumberFormat="1" applyFont="1" applyFill="1" applyBorder="1" applyAlignment="1">
      <alignment horizontal="center"/>
    </xf>
    <xf numFmtId="4" fontId="3" fillId="4" borderId="4" xfId="0" applyNumberFormat="1" applyFont="1" applyFill="1" applyBorder="1" applyAlignment="1">
      <alignment horizontal="center"/>
    </xf>
    <xf numFmtId="4" fontId="3" fillId="4" borderId="5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5BAA-3AAE-49ED-A661-E76899D656E1}">
  <dimension ref="A1:AZ118"/>
  <sheetViews>
    <sheetView tabSelected="1" zoomScaleNormal="100" workbookViewId="0">
      <selection activeCell="D10" sqref="D10"/>
    </sheetView>
  </sheetViews>
  <sheetFormatPr defaultColWidth="9.14453125" defaultRowHeight="14.25" x14ac:dyDescent="0.15"/>
  <cols>
    <col min="1" max="1" width="5.91796875" style="55" customWidth="1"/>
    <col min="2" max="2" width="12.5078125" style="1" bestFit="1" customWidth="1"/>
    <col min="3" max="3" width="58.65234375" style="1" bestFit="1" customWidth="1"/>
    <col min="4" max="4" width="19.1015625" style="1" customWidth="1"/>
    <col min="5" max="5" width="29.32421875" style="28" hidden="1" customWidth="1"/>
    <col min="6" max="6" width="12.9140625" style="28" hidden="1" customWidth="1"/>
    <col min="7" max="7" width="15.73828125" style="1" hidden="1" customWidth="1"/>
    <col min="8" max="8" width="16.27734375" style="28" hidden="1" customWidth="1"/>
    <col min="9" max="9" width="19.234375" style="28" hidden="1" customWidth="1"/>
    <col min="10" max="10" width="16.41015625" style="1" hidden="1" customWidth="1"/>
    <col min="11" max="11" width="14.2578125" style="28" hidden="1" customWidth="1"/>
    <col min="12" max="12" width="18.83203125" style="28" hidden="1" customWidth="1"/>
    <col min="13" max="13" width="18.29296875" style="55" hidden="1" customWidth="1"/>
    <col min="14" max="14" width="6.1875" style="55" customWidth="1"/>
    <col min="15" max="15" width="15.33203125" style="55" customWidth="1"/>
    <col min="16" max="16" width="17.75390625" style="55" customWidth="1"/>
    <col min="17" max="17" width="18.6953125" style="55" bestFit="1" customWidth="1"/>
    <col min="18" max="18" width="14.9296875" style="55" bestFit="1" customWidth="1"/>
    <col min="19" max="19" width="14.2578125" style="55" bestFit="1" customWidth="1"/>
    <col min="20" max="20" width="18.29296875" style="55" bestFit="1" customWidth="1"/>
    <col min="21" max="52" width="9.14453125" style="55"/>
    <col min="53" max="16384" width="9.14453125" style="1"/>
  </cols>
  <sheetData>
    <row r="1" spans="1:52" s="55" customFormat="1" ht="8.25" customHeight="1" x14ac:dyDescent="0.15">
      <c r="E1" s="62"/>
      <c r="F1" s="62"/>
      <c r="H1" s="62"/>
      <c r="I1" s="62"/>
      <c r="K1" s="62"/>
      <c r="L1" s="62"/>
    </row>
    <row r="2" spans="1:52" ht="15.6" customHeight="1" x14ac:dyDescent="0.15">
      <c r="B2" s="135" t="s">
        <v>39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52" ht="15.6" customHeight="1" x14ac:dyDescent="0.15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52" s="5" customFormat="1" ht="42" x14ac:dyDescent="0.15">
      <c r="A4" s="68"/>
      <c r="B4" s="2" t="s">
        <v>0</v>
      </c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4" t="s">
        <v>8</v>
      </c>
      <c r="K4" s="3" t="s">
        <v>9</v>
      </c>
      <c r="L4" s="3" t="s">
        <v>10</v>
      </c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</row>
    <row r="5" spans="1:52" s="5" customFormat="1" x14ac:dyDescent="0.15">
      <c r="A5" s="68"/>
      <c r="B5" s="129" t="s">
        <v>11</v>
      </c>
      <c r="C5" s="130"/>
      <c r="D5" s="130"/>
      <c r="E5" s="130"/>
      <c r="F5" s="130"/>
      <c r="G5" s="130"/>
      <c r="H5" s="130"/>
      <c r="I5" s="130"/>
      <c r="J5" s="130"/>
      <c r="K5" s="130"/>
      <c r="L5" s="131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</row>
    <row r="6" spans="1:52" ht="15" customHeight="1" x14ac:dyDescent="0.15">
      <c r="B6" s="6">
        <v>1001</v>
      </c>
      <c r="C6" s="6" t="s">
        <v>49</v>
      </c>
      <c r="D6" s="6">
        <v>0</v>
      </c>
      <c r="E6" s="7">
        <v>230</v>
      </c>
      <c r="F6" s="7">
        <f t="shared" ref="F6" si="0">E6*D6</f>
        <v>0</v>
      </c>
      <c r="G6" s="8">
        <v>0.15</v>
      </c>
      <c r="H6" s="7">
        <f t="shared" ref="H6" si="1">F6*G6</f>
        <v>0</v>
      </c>
      <c r="I6" s="7">
        <f t="shared" ref="I6" si="2">F6+H6</f>
        <v>0</v>
      </c>
      <c r="J6" s="9">
        <f>I6*0.05</f>
        <v>0</v>
      </c>
      <c r="K6" s="7">
        <f>I6*0.3</f>
        <v>0</v>
      </c>
      <c r="L6" s="7">
        <f>I6+K6+J6</f>
        <v>0</v>
      </c>
    </row>
    <row r="7" spans="1:52" ht="15" customHeight="1" x14ac:dyDescent="0.15">
      <c r="B7" s="6">
        <v>1100</v>
      </c>
      <c r="C7" s="6" t="s">
        <v>48</v>
      </c>
      <c r="D7" s="6">
        <v>0</v>
      </c>
      <c r="E7" s="7">
        <v>200</v>
      </c>
      <c r="F7" s="7">
        <f t="shared" ref="F7:F14" si="3">E7*D7</f>
        <v>0</v>
      </c>
      <c r="G7" s="8">
        <v>0.15</v>
      </c>
      <c r="H7" s="7">
        <f t="shared" ref="H7:H14" si="4">F7*G7</f>
        <v>0</v>
      </c>
      <c r="I7" s="7">
        <f t="shared" ref="I7:I14" si="5">F7+H7</f>
        <v>0</v>
      </c>
      <c r="J7" s="9">
        <f t="shared" ref="J7:J14" si="6">I7*0.05</f>
        <v>0</v>
      </c>
      <c r="K7" s="7">
        <f t="shared" ref="K7:K14" si="7">I7*0.3</f>
        <v>0</v>
      </c>
      <c r="L7" s="7">
        <f t="shared" ref="L7:L14" si="8">I7+K7+J7</f>
        <v>0</v>
      </c>
    </row>
    <row r="8" spans="1:52" ht="15" customHeight="1" x14ac:dyDescent="0.15">
      <c r="B8" s="6">
        <v>1102</v>
      </c>
      <c r="C8" s="6" t="s">
        <v>53</v>
      </c>
      <c r="D8" s="6">
        <v>0</v>
      </c>
      <c r="E8" s="7">
        <v>400</v>
      </c>
      <c r="F8" s="7">
        <f t="shared" si="3"/>
        <v>0</v>
      </c>
      <c r="G8" s="8">
        <v>0.15</v>
      </c>
      <c r="H8" s="7">
        <f t="shared" si="4"/>
        <v>0</v>
      </c>
      <c r="I8" s="7">
        <f t="shared" si="5"/>
        <v>0</v>
      </c>
      <c r="J8" s="9">
        <f t="shared" si="6"/>
        <v>0</v>
      </c>
      <c r="K8" s="7">
        <f t="shared" si="7"/>
        <v>0</v>
      </c>
      <c r="L8" s="7">
        <f t="shared" si="8"/>
        <v>0</v>
      </c>
    </row>
    <row r="9" spans="1:52" ht="15" customHeight="1" x14ac:dyDescent="0.15">
      <c r="B9" s="6">
        <v>1002</v>
      </c>
      <c r="C9" s="6" t="s">
        <v>47</v>
      </c>
      <c r="D9" s="6">
        <v>0</v>
      </c>
      <c r="E9" s="7">
        <v>550</v>
      </c>
      <c r="F9" s="7">
        <f t="shared" si="3"/>
        <v>0</v>
      </c>
      <c r="G9" s="8">
        <v>0.15</v>
      </c>
      <c r="H9" s="7">
        <f t="shared" si="4"/>
        <v>0</v>
      </c>
      <c r="I9" s="7">
        <f t="shared" si="5"/>
        <v>0</v>
      </c>
      <c r="J9" s="9">
        <f t="shared" si="6"/>
        <v>0</v>
      </c>
      <c r="K9" s="7">
        <f t="shared" si="7"/>
        <v>0</v>
      </c>
      <c r="L9" s="7">
        <f t="shared" si="8"/>
        <v>0</v>
      </c>
    </row>
    <row r="10" spans="1:52" ht="15" customHeight="1" x14ac:dyDescent="0.15">
      <c r="B10" s="6">
        <v>1025</v>
      </c>
      <c r="C10" s="6" t="s">
        <v>50</v>
      </c>
      <c r="D10" s="6">
        <v>0</v>
      </c>
      <c r="E10" s="7">
        <v>1000</v>
      </c>
      <c r="F10" s="7">
        <f t="shared" si="3"/>
        <v>0</v>
      </c>
      <c r="G10" s="8">
        <v>0.15</v>
      </c>
      <c r="H10" s="7">
        <f t="shared" si="4"/>
        <v>0</v>
      </c>
      <c r="I10" s="7">
        <f t="shared" si="5"/>
        <v>0</v>
      </c>
      <c r="J10" s="9">
        <f t="shared" si="6"/>
        <v>0</v>
      </c>
      <c r="K10" s="7">
        <f t="shared" si="7"/>
        <v>0</v>
      </c>
      <c r="L10" s="7">
        <f t="shared" si="8"/>
        <v>0</v>
      </c>
    </row>
    <row r="11" spans="1:52" ht="15" customHeight="1" x14ac:dyDescent="0.15">
      <c r="B11" s="6">
        <v>1003</v>
      </c>
      <c r="C11" s="6" t="s">
        <v>51</v>
      </c>
      <c r="D11" s="6">
        <v>0</v>
      </c>
      <c r="E11" s="7">
        <v>650</v>
      </c>
      <c r="F11" s="7">
        <f t="shared" si="3"/>
        <v>0</v>
      </c>
      <c r="G11" s="8">
        <v>0.15</v>
      </c>
      <c r="H11" s="7">
        <f t="shared" si="4"/>
        <v>0</v>
      </c>
      <c r="I11" s="7">
        <f t="shared" si="5"/>
        <v>0</v>
      </c>
      <c r="J11" s="9">
        <f t="shared" si="6"/>
        <v>0</v>
      </c>
      <c r="K11" s="7">
        <f t="shared" si="7"/>
        <v>0</v>
      </c>
      <c r="L11" s="7">
        <f t="shared" si="8"/>
        <v>0</v>
      </c>
    </row>
    <row r="12" spans="1:52" ht="15" customHeight="1" x14ac:dyDescent="0.15">
      <c r="B12" s="10">
        <v>1004</v>
      </c>
      <c r="C12" s="6" t="s">
        <v>52</v>
      </c>
      <c r="D12" s="6">
        <v>0</v>
      </c>
      <c r="E12" s="7">
        <v>850</v>
      </c>
      <c r="F12" s="7">
        <f t="shared" si="3"/>
        <v>0</v>
      </c>
      <c r="G12" s="8">
        <v>0.15</v>
      </c>
      <c r="H12" s="7">
        <f t="shared" si="4"/>
        <v>0</v>
      </c>
      <c r="I12" s="7">
        <f t="shared" si="5"/>
        <v>0</v>
      </c>
      <c r="J12" s="9">
        <f t="shared" si="6"/>
        <v>0</v>
      </c>
      <c r="K12" s="7">
        <f t="shared" si="7"/>
        <v>0</v>
      </c>
      <c r="L12" s="7">
        <f t="shared" si="8"/>
        <v>0</v>
      </c>
    </row>
    <row r="13" spans="1:52" ht="15" customHeight="1" x14ac:dyDescent="0.15">
      <c r="B13" s="6">
        <v>1005</v>
      </c>
      <c r="C13" s="6" t="s">
        <v>12</v>
      </c>
      <c r="D13" s="6">
        <v>0</v>
      </c>
      <c r="E13" s="7">
        <v>60</v>
      </c>
      <c r="F13" s="7">
        <f t="shared" ref="F13" si="9">E13*D13</f>
        <v>0</v>
      </c>
      <c r="G13" s="8">
        <v>0.15</v>
      </c>
      <c r="H13" s="7">
        <f t="shared" ref="H13" si="10">F13*G13</f>
        <v>0</v>
      </c>
      <c r="I13" s="7">
        <f t="shared" ref="I13" si="11">F13+H13</f>
        <v>0</v>
      </c>
      <c r="J13" s="9">
        <f t="shared" si="6"/>
        <v>0</v>
      </c>
      <c r="K13" s="7">
        <f t="shared" ref="K13" si="12">I13*0.3</f>
        <v>0</v>
      </c>
      <c r="L13" s="7">
        <f t="shared" ref="L13" si="13">I13+K13+J13</f>
        <v>0</v>
      </c>
    </row>
    <row r="14" spans="1:52" ht="15" customHeight="1" x14ac:dyDescent="0.15">
      <c r="B14" s="6">
        <v>10235</v>
      </c>
      <c r="C14" s="6" t="s">
        <v>65</v>
      </c>
      <c r="D14" s="6">
        <v>1</v>
      </c>
      <c r="E14" s="7">
        <f>700*D55</f>
        <v>105000</v>
      </c>
      <c r="F14" s="7">
        <f t="shared" si="3"/>
        <v>105000</v>
      </c>
      <c r="G14" s="8">
        <v>0.15</v>
      </c>
      <c r="H14" s="7">
        <f t="shared" si="4"/>
        <v>15750</v>
      </c>
      <c r="I14" s="7">
        <f t="shared" si="5"/>
        <v>120750</v>
      </c>
      <c r="J14" s="9">
        <f t="shared" si="6"/>
        <v>6037.5</v>
      </c>
      <c r="K14" s="7">
        <f t="shared" si="7"/>
        <v>36225</v>
      </c>
      <c r="L14" s="7">
        <f t="shared" si="8"/>
        <v>163012.5</v>
      </c>
    </row>
    <row r="15" spans="1:52" ht="15" hidden="1" customHeight="1" x14ac:dyDescent="0.15">
      <c r="C15" s="11" t="s">
        <v>14</v>
      </c>
      <c r="D15" s="11">
        <v>0</v>
      </c>
      <c r="E15" s="12">
        <f>SUM(E6:E14)</f>
        <v>108940</v>
      </c>
      <c r="F15" s="12">
        <f>SUM(F6:F14)</f>
        <v>105000</v>
      </c>
      <c r="G15" s="13"/>
      <c r="H15" s="12">
        <f>SUM(H6:H14)</f>
        <v>15750</v>
      </c>
      <c r="I15" s="12">
        <f>SUM(I6:I14)</f>
        <v>120750</v>
      </c>
      <c r="J15" s="13"/>
      <c r="K15" s="12">
        <f>SUM(K6:K14)</f>
        <v>36225</v>
      </c>
      <c r="L15" s="12">
        <f>SUM(L6:L14)</f>
        <v>163012.5</v>
      </c>
    </row>
    <row r="16" spans="1:52" ht="15" hidden="1" customHeight="1" x14ac:dyDescent="0.15">
      <c r="B16" s="14"/>
      <c r="C16" s="15"/>
      <c r="D16" s="15"/>
      <c r="E16" s="16"/>
      <c r="F16" s="16"/>
      <c r="G16" s="17"/>
      <c r="H16" s="16"/>
      <c r="I16" s="16"/>
      <c r="J16" s="17"/>
      <c r="K16" s="16"/>
      <c r="L16" s="18"/>
    </row>
    <row r="17" spans="1:52" ht="15" customHeight="1" x14ac:dyDescent="0.15">
      <c r="B17" s="137" t="s">
        <v>15</v>
      </c>
      <c r="C17" s="138"/>
      <c r="D17" s="138"/>
      <c r="E17" s="138"/>
      <c r="F17" s="138"/>
      <c r="G17" s="138"/>
      <c r="H17" s="138"/>
      <c r="I17" s="138"/>
      <c r="J17" s="138"/>
      <c r="K17" s="138"/>
      <c r="L17" s="139"/>
    </row>
    <row r="18" spans="1:52" ht="15" customHeight="1" x14ac:dyDescent="0.15">
      <c r="B18" s="19"/>
      <c r="C18" s="20"/>
      <c r="D18" s="21" t="s">
        <v>16</v>
      </c>
      <c r="E18" s="22"/>
      <c r="F18" s="140"/>
      <c r="G18" s="141"/>
      <c r="H18" s="141"/>
      <c r="I18" s="141"/>
      <c r="J18" s="141"/>
      <c r="K18" s="141"/>
      <c r="L18" s="142"/>
      <c r="O18" s="57"/>
      <c r="P18" s="57"/>
      <c r="Q18" s="57"/>
      <c r="R18" s="59"/>
      <c r="S18" s="57"/>
      <c r="T18" s="57"/>
    </row>
    <row r="19" spans="1:52" s="27" customFormat="1" ht="15" customHeight="1" x14ac:dyDescent="0.15">
      <c r="A19" s="90"/>
      <c r="B19" s="19">
        <v>1006</v>
      </c>
      <c r="C19" s="20" t="s">
        <v>17</v>
      </c>
      <c r="D19" s="23">
        <v>0</v>
      </c>
      <c r="E19" s="22">
        <v>290</v>
      </c>
      <c r="F19" s="24">
        <f>E19*D19</f>
        <v>0</v>
      </c>
      <c r="G19" s="25">
        <v>0.15</v>
      </c>
      <c r="H19" s="24">
        <f>F19*G19</f>
        <v>0</v>
      </c>
      <c r="I19" s="24">
        <f>F19+H19</f>
        <v>0</v>
      </c>
      <c r="J19" s="26">
        <f>I19*0.05</f>
        <v>0</v>
      </c>
      <c r="K19" s="24">
        <f t="shared" ref="K19:K39" si="14">I19*0.3</f>
        <v>0</v>
      </c>
      <c r="L19" s="24">
        <f>I19+K19+J19</f>
        <v>0</v>
      </c>
      <c r="M19" s="90"/>
      <c r="N19" s="90"/>
      <c r="O19" s="57"/>
      <c r="P19" s="67" t="s">
        <v>18</v>
      </c>
      <c r="Q19" s="61" t="s">
        <v>19</v>
      </c>
      <c r="R19" s="61" t="s">
        <v>43</v>
      </c>
      <c r="S19" s="61" t="s">
        <v>20</v>
      </c>
      <c r="T19" s="91" t="s">
        <v>44</v>
      </c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</row>
    <row r="20" spans="1:52" s="27" customFormat="1" ht="15" customHeight="1" x14ac:dyDescent="0.15">
      <c r="A20" s="90"/>
      <c r="B20" s="19">
        <v>1102</v>
      </c>
      <c r="C20" s="20" t="s">
        <v>21</v>
      </c>
      <c r="D20" s="23">
        <v>0</v>
      </c>
      <c r="E20" s="22">
        <v>270</v>
      </c>
      <c r="F20" s="24">
        <f>E20*D20</f>
        <v>0</v>
      </c>
      <c r="G20" s="25">
        <v>0.15</v>
      </c>
      <c r="H20" s="24">
        <f>F20*G20</f>
        <v>0</v>
      </c>
      <c r="I20" s="24">
        <f>F20+H20</f>
        <v>0</v>
      </c>
      <c r="J20" s="26">
        <f>I20*0.05</f>
        <v>0</v>
      </c>
      <c r="K20" s="24">
        <f t="shared" si="14"/>
        <v>0</v>
      </c>
      <c r="L20" s="24">
        <f>I20+K20+J20</f>
        <v>0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</row>
    <row r="21" spans="1:52" ht="15" customHeight="1" x14ac:dyDescent="0.15">
      <c r="B21" s="132" t="s">
        <v>45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4"/>
      <c r="O21" s="62" t="s">
        <v>22</v>
      </c>
      <c r="P21" s="66">
        <f>AM21+F56</f>
        <v>260780.625</v>
      </c>
      <c r="Q21" s="66">
        <f>P21/D55</f>
        <v>1738.5374999999999</v>
      </c>
      <c r="R21" s="66">
        <f>P21/S21</f>
        <v>21731.71875</v>
      </c>
      <c r="S21" s="61">
        <v>12</v>
      </c>
      <c r="T21" s="66">
        <f>P21*0.025</f>
        <v>6519.515625</v>
      </c>
      <c r="AL21" s="117" t="s">
        <v>22</v>
      </c>
      <c r="AM21" s="118">
        <f>L58</f>
        <v>260780.625</v>
      </c>
      <c r="AN21" s="118">
        <f>AM21/D55</f>
        <v>1738.5374999999999</v>
      </c>
      <c r="AO21" s="118">
        <f>AM21/AP21</f>
        <v>21731.71875</v>
      </c>
      <c r="AP21" s="119">
        <v>12</v>
      </c>
      <c r="AQ21" s="118">
        <f>AM21*0.025</f>
        <v>6519.515625</v>
      </c>
    </row>
    <row r="22" spans="1:52" s="27" customFormat="1" ht="15" customHeight="1" x14ac:dyDescent="0.15">
      <c r="A22" s="90"/>
      <c r="B22" s="104">
        <v>1007</v>
      </c>
      <c r="C22" s="102" t="s">
        <v>13</v>
      </c>
      <c r="D22" s="105">
        <v>150</v>
      </c>
      <c r="E22" s="103">
        <v>45</v>
      </c>
      <c r="F22" s="106">
        <f>E22*D22</f>
        <v>6750</v>
      </c>
      <c r="G22" s="107">
        <v>0.15</v>
      </c>
      <c r="H22" s="106">
        <f>F22*G22</f>
        <v>1012.5</v>
      </c>
      <c r="I22" s="106">
        <f>F22+H22</f>
        <v>7762.5</v>
      </c>
      <c r="J22" s="108">
        <f>I22*0.05</f>
        <v>388.125</v>
      </c>
      <c r="K22" s="106">
        <f t="shared" si="14"/>
        <v>2328.75</v>
      </c>
      <c r="L22" s="106">
        <f>I22+K22+J22</f>
        <v>10479.375</v>
      </c>
      <c r="M22" s="90"/>
      <c r="N22" s="90"/>
      <c r="O22" s="62"/>
      <c r="P22" s="62"/>
      <c r="Q22" s="55"/>
      <c r="R22" s="62"/>
      <c r="S22" s="66"/>
      <c r="T22" s="66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</row>
    <row r="23" spans="1:52" s="27" customFormat="1" ht="15" customHeight="1" x14ac:dyDescent="0.15">
      <c r="A23" s="90"/>
      <c r="B23" s="104">
        <v>1052</v>
      </c>
      <c r="C23" s="102" t="s">
        <v>46</v>
      </c>
      <c r="D23" s="105">
        <v>150</v>
      </c>
      <c r="E23" s="103">
        <v>150</v>
      </c>
      <c r="F23" s="106">
        <f>E23*D23</f>
        <v>22500</v>
      </c>
      <c r="G23" s="107">
        <v>0.15</v>
      </c>
      <c r="H23" s="106">
        <f>F23*G23</f>
        <v>3375</v>
      </c>
      <c r="I23" s="106">
        <f>F23+H23</f>
        <v>25875</v>
      </c>
      <c r="J23" s="108">
        <f t="shared" ref="J23" si="15">I23*0.05</f>
        <v>1293.75</v>
      </c>
      <c r="K23" s="106">
        <f t="shared" ref="K23" si="16">I23*0.3</f>
        <v>7762.5</v>
      </c>
      <c r="L23" s="106">
        <f t="shared" ref="L23" si="17">I23+K23+J23</f>
        <v>34931.25</v>
      </c>
      <c r="M23" s="90"/>
      <c r="N23" s="90"/>
      <c r="O23" s="62"/>
      <c r="P23" s="62"/>
      <c r="Q23" s="55"/>
      <c r="R23" s="62"/>
      <c r="S23" s="66"/>
      <c r="T23" s="66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</row>
    <row r="24" spans="1:52" s="27" customFormat="1" x14ac:dyDescent="0.15">
      <c r="A24" s="90"/>
      <c r="B24" s="104">
        <v>1008</v>
      </c>
      <c r="C24" s="102" t="s">
        <v>24</v>
      </c>
      <c r="D24" s="105">
        <v>0</v>
      </c>
      <c r="E24" s="103">
        <v>100</v>
      </c>
      <c r="F24" s="106">
        <f>E24*D24</f>
        <v>0</v>
      </c>
      <c r="G24" s="107">
        <v>0.15</v>
      </c>
      <c r="H24" s="106">
        <f>F24*G24</f>
        <v>0</v>
      </c>
      <c r="I24" s="106">
        <f>F24+H24</f>
        <v>0</v>
      </c>
      <c r="J24" s="108">
        <f t="shared" ref="J24" si="18">I24*0.05</f>
        <v>0</v>
      </c>
      <c r="K24" s="106">
        <f t="shared" si="14"/>
        <v>0</v>
      </c>
      <c r="L24" s="106">
        <f t="shared" ref="L24" si="19">I24+K24+J24</f>
        <v>0</v>
      </c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</row>
    <row r="25" spans="1:52" ht="15" hidden="1" customHeight="1" x14ac:dyDescent="0.15">
      <c r="B25" s="109"/>
      <c r="C25" s="110" t="s">
        <v>14</v>
      </c>
      <c r="D25" s="110"/>
      <c r="E25" s="111">
        <f>SUM(E19:E24)</f>
        <v>855</v>
      </c>
      <c r="F25" s="111">
        <f>SUM(F19:F24)</f>
        <v>29250</v>
      </c>
      <c r="G25" s="112" t="s">
        <v>25</v>
      </c>
      <c r="H25" s="111">
        <f>SUM(H19:H24)</f>
        <v>4387.5</v>
      </c>
      <c r="I25" s="111">
        <f>SUM(I19:I24)</f>
        <v>33637.5</v>
      </c>
      <c r="J25" s="112"/>
      <c r="K25" s="111">
        <f>SUM(K19:K24)</f>
        <v>10091.25</v>
      </c>
      <c r="L25" s="111">
        <f>SUM(L19:L24)</f>
        <v>45410.625</v>
      </c>
    </row>
    <row r="26" spans="1:52" ht="15" hidden="1" customHeight="1" x14ac:dyDescent="0.15">
      <c r="B26" s="109"/>
      <c r="C26" s="113"/>
      <c r="D26" s="113"/>
      <c r="E26" s="114"/>
      <c r="F26" s="114"/>
      <c r="G26" s="115"/>
      <c r="H26" s="114"/>
      <c r="I26" s="114"/>
      <c r="J26" s="115"/>
      <c r="K26" s="114"/>
      <c r="L26" s="116"/>
    </row>
    <row r="27" spans="1:52" ht="15" customHeight="1" x14ac:dyDescent="0.15">
      <c r="B27" s="129" t="s">
        <v>26</v>
      </c>
      <c r="C27" s="130"/>
      <c r="D27" s="130"/>
      <c r="E27" s="130"/>
      <c r="F27" s="130"/>
      <c r="G27" s="130"/>
      <c r="H27" s="130"/>
      <c r="I27" s="130"/>
      <c r="J27" s="130"/>
      <c r="K27" s="130"/>
      <c r="L27" s="131"/>
    </row>
    <row r="28" spans="1:52" x14ac:dyDescent="0.15">
      <c r="B28" s="6">
        <v>1009</v>
      </c>
      <c r="C28" s="29" t="s">
        <v>56</v>
      </c>
      <c r="D28" s="6">
        <v>0</v>
      </c>
      <c r="E28" s="7">
        <v>150</v>
      </c>
      <c r="F28" s="7">
        <f t="shared" ref="F28:F39" si="20">E28*D28</f>
        <v>0</v>
      </c>
      <c r="G28" s="8">
        <v>0.15</v>
      </c>
      <c r="H28" s="7">
        <f t="shared" ref="H28:H39" si="21">F28*G28</f>
        <v>0</v>
      </c>
      <c r="I28" s="7">
        <f t="shared" ref="I28:I39" si="22">F28+H28</f>
        <v>0</v>
      </c>
      <c r="J28" s="9">
        <v>0</v>
      </c>
      <c r="K28" s="7">
        <f t="shared" si="14"/>
        <v>0</v>
      </c>
      <c r="L28" s="7">
        <f>I28+K28+J28</f>
        <v>0</v>
      </c>
    </row>
    <row r="29" spans="1:52" x14ac:dyDescent="0.15">
      <c r="B29" s="6">
        <v>1010</v>
      </c>
      <c r="C29" s="6" t="s">
        <v>57</v>
      </c>
      <c r="D29" s="6">
        <v>150</v>
      </c>
      <c r="E29" s="7">
        <v>180</v>
      </c>
      <c r="F29" s="7">
        <f t="shared" si="20"/>
        <v>27000</v>
      </c>
      <c r="G29" s="8">
        <v>0.15</v>
      </c>
      <c r="H29" s="7">
        <f t="shared" si="21"/>
        <v>4050</v>
      </c>
      <c r="I29" s="7">
        <f t="shared" si="22"/>
        <v>31050</v>
      </c>
      <c r="J29" s="9">
        <v>0</v>
      </c>
      <c r="K29" s="7">
        <f t="shared" si="14"/>
        <v>9315</v>
      </c>
      <c r="L29" s="7">
        <f t="shared" ref="L29:L39" si="23">I29+K29+J29</f>
        <v>40365</v>
      </c>
    </row>
    <row r="30" spans="1:52" x14ac:dyDescent="0.15">
      <c r="B30" s="6">
        <v>1025</v>
      </c>
      <c r="C30" s="6" t="s">
        <v>55</v>
      </c>
      <c r="D30" s="6">
        <v>0</v>
      </c>
      <c r="E30" s="7">
        <v>790</v>
      </c>
      <c r="F30" s="7">
        <f t="shared" ref="F30:F32" si="24">E30*D30</f>
        <v>0</v>
      </c>
      <c r="G30" s="8">
        <v>0.15</v>
      </c>
      <c r="H30" s="7">
        <f t="shared" ref="H30:H32" si="25">F30*G30</f>
        <v>0</v>
      </c>
      <c r="I30" s="7">
        <f t="shared" ref="I30:I32" si="26">F30+H30</f>
        <v>0</v>
      </c>
      <c r="J30" s="9">
        <v>0</v>
      </c>
      <c r="K30" s="7">
        <f t="shared" ref="K30:K32" si="27">I30*0.3</f>
        <v>0</v>
      </c>
      <c r="L30" s="7">
        <f t="shared" ref="L30" si="28">I30+K30+J30</f>
        <v>0</v>
      </c>
    </row>
    <row r="31" spans="1:52" ht="19.5" x14ac:dyDescent="0.15">
      <c r="B31" s="6">
        <v>1009</v>
      </c>
      <c r="C31" s="29" t="s">
        <v>59</v>
      </c>
      <c r="D31" s="6">
        <v>0</v>
      </c>
      <c r="E31" s="7">
        <v>230</v>
      </c>
      <c r="F31" s="7">
        <f t="shared" si="24"/>
        <v>0</v>
      </c>
      <c r="G31" s="8">
        <v>0.15</v>
      </c>
      <c r="H31" s="7">
        <f t="shared" si="25"/>
        <v>0</v>
      </c>
      <c r="I31" s="7">
        <f t="shared" si="26"/>
        <v>0</v>
      </c>
      <c r="J31" s="9">
        <v>0</v>
      </c>
      <c r="K31" s="7">
        <f t="shared" si="27"/>
        <v>0</v>
      </c>
      <c r="L31" s="7">
        <f>I31+K31+J31</f>
        <v>0</v>
      </c>
    </row>
    <row r="32" spans="1:52" x14ac:dyDescent="0.15">
      <c r="B32" s="6">
        <v>1010</v>
      </c>
      <c r="C32" s="6" t="s">
        <v>60</v>
      </c>
      <c r="D32" s="6">
        <v>0</v>
      </c>
      <c r="E32" s="7">
        <v>350</v>
      </c>
      <c r="F32" s="7">
        <f t="shared" si="24"/>
        <v>0</v>
      </c>
      <c r="G32" s="8">
        <v>0.15</v>
      </c>
      <c r="H32" s="7">
        <f t="shared" si="25"/>
        <v>0</v>
      </c>
      <c r="I32" s="7">
        <f t="shared" si="26"/>
        <v>0</v>
      </c>
      <c r="J32" s="9">
        <v>0</v>
      </c>
      <c r="K32" s="7">
        <f t="shared" si="27"/>
        <v>0</v>
      </c>
      <c r="L32" s="7">
        <f t="shared" ref="L32:L33" si="29">I32+K32+J32</f>
        <v>0</v>
      </c>
    </row>
    <row r="33" spans="2:12" x14ac:dyDescent="0.15">
      <c r="B33" s="6">
        <v>1025</v>
      </c>
      <c r="C33" s="6" t="s">
        <v>61</v>
      </c>
      <c r="D33" s="6">
        <v>0</v>
      </c>
      <c r="E33" s="7">
        <v>890</v>
      </c>
      <c r="F33" s="7">
        <f t="shared" ref="F33" si="30">E33*D33</f>
        <v>0</v>
      </c>
      <c r="G33" s="8">
        <v>0.15</v>
      </c>
      <c r="H33" s="7">
        <f t="shared" ref="H33" si="31">F33*G33</f>
        <v>0</v>
      </c>
      <c r="I33" s="7">
        <f t="shared" ref="I33" si="32">F33+H33</f>
        <v>0</v>
      </c>
      <c r="J33" s="9">
        <v>0</v>
      </c>
      <c r="K33" s="7">
        <f t="shared" ref="K33" si="33">I33*0.3</f>
        <v>0</v>
      </c>
      <c r="L33" s="7">
        <f t="shared" si="29"/>
        <v>0</v>
      </c>
    </row>
    <row r="34" spans="2:12" x14ac:dyDescent="0.15">
      <c r="B34" s="6">
        <v>1009</v>
      </c>
      <c r="C34" s="29" t="s">
        <v>58</v>
      </c>
      <c r="D34" s="6">
        <v>0</v>
      </c>
      <c r="E34" s="7">
        <v>90</v>
      </c>
      <c r="F34" s="7">
        <f t="shared" si="20"/>
        <v>0</v>
      </c>
      <c r="G34" s="8">
        <v>0.15</v>
      </c>
      <c r="H34" s="7">
        <f t="shared" si="21"/>
        <v>0</v>
      </c>
      <c r="I34" s="7">
        <f t="shared" si="22"/>
        <v>0</v>
      </c>
      <c r="J34" s="9">
        <v>0</v>
      </c>
      <c r="K34" s="7">
        <f t="shared" si="14"/>
        <v>0</v>
      </c>
      <c r="L34" s="7">
        <f t="shared" si="23"/>
        <v>0</v>
      </c>
    </row>
    <row r="35" spans="2:12" x14ac:dyDescent="0.15">
      <c r="B35" s="6">
        <v>1010</v>
      </c>
      <c r="C35" s="6" t="s">
        <v>27</v>
      </c>
      <c r="D35" s="6">
        <v>0</v>
      </c>
      <c r="E35" s="7">
        <v>200</v>
      </c>
      <c r="F35" s="7">
        <f t="shared" si="20"/>
        <v>0</v>
      </c>
      <c r="G35" s="8">
        <v>0.15</v>
      </c>
      <c r="H35" s="7">
        <f t="shared" si="21"/>
        <v>0</v>
      </c>
      <c r="I35" s="7">
        <f t="shared" si="22"/>
        <v>0</v>
      </c>
      <c r="J35" s="9">
        <v>0</v>
      </c>
      <c r="K35" s="7">
        <f t="shared" si="14"/>
        <v>0</v>
      </c>
      <c r="L35" s="7">
        <f t="shared" si="23"/>
        <v>0</v>
      </c>
    </row>
    <row r="36" spans="2:12" x14ac:dyDescent="0.15">
      <c r="B36" s="6">
        <v>1011</v>
      </c>
      <c r="C36" s="6" t="s">
        <v>54</v>
      </c>
      <c r="D36" s="6">
        <v>0</v>
      </c>
      <c r="E36" s="7">
        <v>1000</v>
      </c>
      <c r="F36" s="7">
        <f t="shared" ref="F36" si="34">E36*D36</f>
        <v>0</v>
      </c>
      <c r="G36" s="8">
        <v>0.15</v>
      </c>
      <c r="H36" s="7">
        <f t="shared" ref="H36" si="35">F36*G36</f>
        <v>0</v>
      </c>
      <c r="I36" s="7">
        <f t="shared" ref="I36" si="36">F36+H36</f>
        <v>0</v>
      </c>
      <c r="J36" s="9">
        <v>0</v>
      </c>
      <c r="K36" s="7">
        <f t="shared" ref="K36" si="37">I36*0.3</f>
        <v>0</v>
      </c>
      <c r="L36" s="7">
        <f t="shared" ref="L36" si="38">I36+K36+J36</f>
        <v>0</v>
      </c>
    </row>
    <row r="37" spans="2:12" ht="15" customHeight="1" x14ac:dyDescent="0.15">
      <c r="B37" s="10">
        <v>1104</v>
      </c>
      <c r="C37" s="29" t="s">
        <v>28</v>
      </c>
      <c r="D37" s="6">
        <v>0</v>
      </c>
      <c r="E37" s="7">
        <v>350</v>
      </c>
      <c r="F37" s="7">
        <f t="shared" si="20"/>
        <v>0</v>
      </c>
      <c r="G37" s="8">
        <v>0.15</v>
      </c>
      <c r="H37" s="7">
        <f t="shared" si="21"/>
        <v>0</v>
      </c>
      <c r="I37" s="7">
        <f t="shared" si="22"/>
        <v>0</v>
      </c>
      <c r="J37" s="9">
        <v>0</v>
      </c>
      <c r="K37" s="7">
        <f t="shared" si="14"/>
        <v>0</v>
      </c>
      <c r="L37" s="7">
        <f t="shared" si="23"/>
        <v>0</v>
      </c>
    </row>
    <row r="38" spans="2:12" ht="15" customHeight="1" x14ac:dyDescent="0.15">
      <c r="B38" s="10">
        <v>1011</v>
      </c>
      <c r="C38" s="29" t="s">
        <v>29</v>
      </c>
      <c r="D38" s="6">
        <v>0</v>
      </c>
      <c r="E38" s="7">
        <v>470</v>
      </c>
      <c r="F38" s="7">
        <f t="shared" si="20"/>
        <v>0</v>
      </c>
      <c r="G38" s="8">
        <v>0.15</v>
      </c>
      <c r="H38" s="7">
        <f t="shared" si="21"/>
        <v>0</v>
      </c>
      <c r="I38" s="7">
        <f t="shared" si="22"/>
        <v>0</v>
      </c>
      <c r="J38" s="9">
        <v>0</v>
      </c>
      <c r="K38" s="7">
        <f t="shared" si="14"/>
        <v>0</v>
      </c>
      <c r="L38" s="7">
        <f t="shared" si="23"/>
        <v>0</v>
      </c>
    </row>
    <row r="39" spans="2:12" ht="15" customHeight="1" x14ac:dyDescent="0.15">
      <c r="B39" s="6">
        <v>1012</v>
      </c>
      <c r="C39" s="29" t="s">
        <v>30</v>
      </c>
      <c r="D39" s="6">
        <v>0</v>
      </c>
      <c r="E39" s="7">
        <v>900</v>
      </c>
      <c r="F39" s="7">
        <f t="shared" si="20"/>
        <v>0</v>
      </c>
      <c r="G39" s="8">
        <v>0.15</v>
      </c>
      <c r="H39" s="7">
        <f t="shared" si="21"/>
        <v>0</v>
      </c>
      <c r="I39" s="7">
        <f t="shared" si="22"/>
        <v>0</v>
      </c>
      <c r="J39" s="9">
        <v>0</v>
      </c>
      <c r="K39" s="7">
        <f t="shared" si="14"/>
        <v>0</v>
      </c>
      <c r="L39" s="7">
        <f t="shared" si="23"/>
        <v>0</v>
      </c>
    </row>
    <row r="40" spans="2:12" ht="15" hidden="1" customHeight="1" x14ac:dyDescent="0.15">
      <c r="B40" s="6"/>
      <c r="C40" s="11" t="s">
        <v>14</v>
      </c>
      <c r="D40" s="11"/>
      <c r="E40" s="12">
        <v>0</v>
      </c>
      <c r="F40" s="12">
        <f>SUM(F28:F39)</f>
        <v>27000</v>
      </c>
      <c r="G40" s="13"/>
      <c r="H40" s="12">
        <f>SUM(H28:H39)</f>
        <v>4050</v>
      </c>
      <c r="I40" s="12">
        <f>SUM(I28:I39)</f>
        <v>31050</v>
      </c>
      <c r="J40" s="13"/>
      <c r="K40" s="12">
        <f>SUM(K28:K39)</f>
        <v>9315</v>
      </c>
      <c r="L40" s="12">
        <f>SUM(L28:L39)</f>
        <v>40365</v>
      </c>
    </row>
    <row r="41" spans="2:12" ht="15" hidden="1" customHeight="1" x14ac:dyDescent="0.15">
      <c r="B41" s="14"/>
      <c r="C41" s="32"/>
      <c r="D41" s="33"/>
      <c r="E41" s="12"/>
      <c r="F41" s="12"/>
      <c r="G41" s="13"/>
      <c r="H41" s="12"/>
      <c r="I41" s="12"/>
      <c r="J41" s="13">
        <v>0</v>
      </c>
      <c r="K41" s="12"/>
      <c r="L41" s="12"/>
    </row>
    <row r="42" spans="2:12" ht="15" customHeight="1" x14ac:dyDescent="0.15">
      <c r="B42" s="6"/>
      <c r="C42" s="34"/>
      <c r="D42" s="11" t="s">
        <v>31</v>
      </c>
      <c r="E42" s="12"/>
      <c r="F42" s="12"/>
      <c r="G42" s="13"/>
      <c r="H42" s="12"/>
      <c r="I42" s="12"/>
      <c r="J42" s="13">
        <v>0</v>
      </c>
      <c r="K42" s="12"/>
      <c r="L42" s="12"/>
    </row>
    <row r="43" spans="2:12" ht="15" customHeight="1" x14ac:dyDescent="0.15">
      <c r="B43" s="6">
        <v>1016</v>
      </c>
      <c r="C43" s="29" t="s">
        <v>32</v>
      </c>
      <c r="D43" s="30">
        <v>30</v>
      </c>
      <c r="E43" s="31">
        <v>20</v>
      </c>
      <c r="F43" s="7">
        <f t="shared" ref="F43:F45" si="39">E43*D43</f>
        <v>600</v>
      </c>
      <c r="G43" s="8"/>
      <c r="H43" s="7">
        <f t="shared" ref="H43:H45" si="40">F43*G43</f>
        <v>0</v>
      </c>
      <c r="I43" s="7">
        <f t="shared" ref="I43:I45" si="41">F43+H43</f>
        <v>600</v>
      </c>
      <c r="J43" s="9">
        <v>0</v>
      </c>
      <c r="K43" s="7">
        <f t="shared" ref="K43" si="42">I43*0.3</f>
        <v>180</v>
      </c>
      <c r="L43" s="7">
        <f>I43+K43+J43</f>
        <v>780</v>
      </c>
    </row>
    <row r="44" spans="2:12" ht="15" customHeight="1" x14ac:dyDescent="0.15">
      <c r="B44" s="35"/>
      <c r="C44" s="29"/>
      <c r="D44" s="11" t="s">
        <v>23</v>
      </c>
      <c r="E44" s="31"/>
      <c r="F44" s="7"/>
      <c r="G44" s="8"/>
      <c r="H44" s="7"/>
      <c r="I44" s="7"/>
      <c r="J44" s="8">
        <v>0</v>
      </c>
      <c r="K44" s="7"/>
      <c r="L44" s="7"/>
    </row>
    <row r="45" spans="2:12" ht="15" customHeight="1" x14ac:dyDescent="0.15">
      <c r="B45" s="6">
        <v>1105</v>
      </c>
      <c r="C45" s="10" t="s">
        <v>33</v>
      </c>
      <c r="D45" s="6">
        <v>150</v>
      </c>
      <c r="E45" s="31">
        <v>50</v>
      </c>
      <c r="F45" s="7">
        <f t="shared" si="39"/>
        <v>7500</v>
      </c>
      <c r="G45" s="8">
        <v>0.15</v>
      </c>
      <c r="H45" s="7">
        <f t="shared" si="40"/>
        <v>1125</v>
      </c>
      <c r="I45" s="7">
        <f t="shared" si="41"/>
        <v>8625</v>
      </c>
      <c r="J45" s="9">
        <v>0</v>
      </c>
      <c r="K45" s="7">
        <f t="shared" ref="K45" si="43">I45*0.3</f>
        <v>2587.5</v>
      </c>
      <c r="L45" s="7">
        <f>I45+K45+J45</f>
        <v>11212.5</v>
      </c>
    </row>
    <row r="46" spans="2:12" ht="15" hidden="1" customHeight="1" x14ac:dyDescent="0.15">
      <c r="B46" s="6"/>
      <c r="C46" s="36" t="s">
        <v>14</v>
      </c>
      <c r="D46" s="36"/>
      <c r="E46" s="37">
        <f>SUM(E43:E45)</f>
        <v>70</v>
      </c>
      <c r="F46" s="37">
        <f>SUM(F43:F45)</f>
        <v>8100</v>
      </c>
      <c r="G46" s="38" t="s">
        <v>25</v>
      </c>
      <c r="H46" s="37">
        <f>SUM(H43:H45)</f>
        <v>1125</v>
      </c>
      <c r="I46" s="37">
        <f>SUM(I43:I45)</f>
        <v>9225</v>
      </c>
      <c r="J46" s="38"/>
      <c r="K46" s="37">
        <f>SUM(K43:K45)</f>
        <v>2767.5</v>
      </c>
      <c r="L46" s="37">
        <f>SUM(L43:L45)</f>
        <v>11992.5</v>
      </c>
    </row>
    <row r="47" spans="2:12" ht="15" hidden="1" customHeight="1" x14ac:dyDescent="0.15">
      <c r="B47" s="14"/>
      <c r="C47" s="39"/>
      <c r="D47" s="39"/>
      <c r="E47" s="40"/>
      <c r="F47" s="40"/>
      <c r="G47" s="41"/>
      <c r="H47" s="40"/>
      <c r="I47" s="40"/>
      <c r="J47" s="41">
        <v>0</v>
      </c>
      <c r="K47" s="40"/>
      <c r="L47" s="42"/>
    </row>
    <row r="48" spans="2:12" ht="15" customHeight="1" x14ac:dyDescent="0.15">
      <c r="B48" s="126" t="s">
        <v>34</v>
      </c>
      <c r="C48" s="127"/>
      <c r="D48" s="127"/>
      <c r="E48" s="127"/>
      <c r="F48" s="127"/>
      <c r="G48" s="127"/>
      <c r="H48" s="127"/>
      <c r="I48" s="127"/>
      <c r="J48" s="127"/>
      <c r="K48" s="127"/>
      <c r="L48" s="128"/>
    </row>
    <row r="49" spans="2:22" ht="15" customHeight="1" x14ac:dyDescent="0.15">
      <c r="B49" s="43">
        <v>1020</v>
      </c>
      <c r="C49" s="44" t="s">
        <v>35</v>
      </c>
      <c r="D49" s="43">
        <v>0</v>
      </c>
      <c r="E49" s="45">
        <v>80</v>
      </c>
      <c r="F49" s="45">
        <f>E49*D49</f>
        <v>0</v>
      </c>
      <c r="G49" s="46">
        <v>0.15</v>
      </c>
      <c r="H49" s="45">
        <f>F49*G49</f>
        <v>0</v>
      </c>
      <c r="I49" s="45">
        <f>F49+H49</f>
        <v>0</v>
      </c>
      <c r="J49" s="47">
        <v>0</v>
      </c>
      <c r="K49" s="45">
        <f>I49*0.3</f>
        <v>0</v>
      </c>
      <c r="L49" s="45">
        <f>I49+K49+J49</f>
        <v>0</v>
      </c>
    </row>
    <row r="50" spans="2:22" ht="15" customHeight="1" x14ac:dyDescent="0.15">
      <c r="B50" s="43">
        <v>1021</v>
      </c>
      <c r="C50" s="44" t="s">
        <v>62</v>
      </c>
      <c r="D50" s="43">
        <v>0</v>
      </c>
      <c r="E50" s="45">
        <v>120</v>
      </c>
      <c r="F50" s="45">
        <f>E50*D50</f>
        <v>0</v>
      </c>
      <c r="G50" s="46">
        <v>0.15</v>
      </c>
      <c r="H50" s="45">
        <f>F50*G50</f>
        <v>0</v>
      </c>
      <c r="I50" s="45">
        <f>F50+H50</f>
        <v>0</v>
      </c>
      <c r="J50" s="47">
        <f t="shared" ref="J50" si="44">I50*0.05</f>
        <v>0</v>
      </c>
      <c r="K50" s="45">
        <f t="shared" ref="K50:K53" si="45">I50*0.3</f>
        <v>0</v>
      </c>
      <c r="L50" s="45">
        <f t="shared" ref="L50:L53" si="46">I50+K50+J50</f>
        <v>0</v>
      </c>
    </row>
    <row r="51" spans="2:22" ht="15" customHeight="1" x14ac:dyDescent="0.15">
      <c r="B51" s="43">
        <v>1022</v>
      </c>
      <c r="C51" s="43" t="s">
        <v>63</v>
      </c>
      <c r="D51" s="43">
        <v>0</v>
      </c>
      <c r="E51" s="45">
        <v>100</v>
      </c>
      <c r="F51" s="45">
        <f>E51*D51</f>
        <v>0</v>
      </c>
      <c r="G51" s="46">
        <v>0.15</v>
      </c>
      <c r="H51" s="45">
        <f>F51*G51</f>
        <v>0</v>
      </c>
      <c r="I51" s="45">
        <f>F51+H51</f>
        <v>0</v>
      </c>
      <c r="J51" s="47">
        <v>0</v>
      </c>
      <c r="K51" s="45">
        <f t="shared" si="45"/>
        <v>0</v>
      </c>
      <c r="L51" s="45">
        <f t="shared" si="46"/>
        <v>0</v>
      </c>
    </row>
    <row r="52" spans="2:22" ht="15" customHeight="1" x14ac:dyDescent="0.15">
      <c r="B52" s="43">
        <v>1017</v>
      </c>
      <c r="C52" s="43" t="s">
        <v>64</v>
      </c>
      <c r="D52" s="43">
        <v>0</v>
      </c>
      <c r="E52" s="45">
        <v>50</v>
      </c>
      <c r="F52" s="45">
        <f>E52*D52</f>
        <v>0</v>
      </c>
      <c r="G52" s="46">
        <v>0.15</v>
      </c>
      <c r="H52" s="45">
        <f>F52*G52</f>
        <v>0</v>
      </c>
      <c r="I52" s="45">
        <f>F52+H52</f>
        <v>0</v>
      </c>
      <c r="J52" s="47">
        <v>0</v>
      </c>
      <c r="K52" s="45">
        <f t="shared" si="45"/>
        <v>0</v>
      </c>
      <c r="L52" s="45">
        <f t="shared" si="46"/>
        <v>0</v>
      </c>
    </row>
    <row r="53" spans="2:22" ht="15" customHeight="1" x14ac:dyDescent="0.15">
      <c r="B53" s="43">
        <v>1023</v>
      </c>
      <c r="C53" s="43" t="s">
        <v>36</v>
      </c>
      <c r="D53" s="43">
        <v>0</v>
      </c>
      <c r="E53" s="45">
        <v>100</v>
      </c>
      <c r="F53" s="45">
        <f>E53*D53</f>
        <v>0</v>
      </c>
      <c r="G53" s="46">
        <v>0.15</v>
      </c>
      <c r="H53" s="45">
        <f>F53*G53</f>
        <v>0</v>
      </c>
      <c r="I53" s="45">
        <f>F53+H53</f>
        <v>0</v>
      </c>
      <c r="J53" s="47">
        <v>0</v>
      </c>
      <c r="K53" s="45">
        <f t="shared" si="45"/>
        <v>0</v>
      </c>
      <c r="L53" s="45">
        <f t="shared" si="46"/>
        <v>0</v>
      </c>
    </row>
    <row r="54" spans="2:22" ht="15" hidden="1" customHeight="1" x14ac:dyDescent="0.15">
      <c r="B54" s="43">
        <v>1020</v>
      </c>
      <c r="C54" s="48" t="s">
        <v>14</v>
      </c>
      <c r="D54" s="48"/>
      <c r="E54" s="49">
        <f>SUM(E49:E53)</f>
        <v>450</v>
      </c>
      <c r="F54" s="49">
        <f>SUM(F49:F53)</f>
        <v>0</v>
      </c>
      <c r="G54" s="49" t="s">
        <v>25</v>
      </c>
      <c r="H54" s="50">
        <f>SUM(H49:H53)</f>
        <v>0</v>
      </c>
      <c r="I54" s="50">
        <f>SUM(I49:I53)</f>
        <v>0</v>
      </c>
      <c r="J54" s="49"/>
      <c r="K54" s="50">
        <f>SUM(K49:K53)</f>
        <v>0</v>
      </c>
      <c r="L54" s="50">
        <f>SUM(L49:L53)</f>
        <v>0</v>
      </c>
    </row>
    <row r="55" spans="2:22" ht="24" customHeight="1" x14ac:dyDescent="0.25">
      <c r="B55" s="55"/>
      <c r="C55" s="51" t="s">
        <v>37</v>
      </c>
      <c r="D55" s="52">
        <v>150</v>
      </c>
      <c r="E55" s="53"/>
      <c r="F55" s="54"/>
      <c r="G55" s="53"/>
      <c r="H55" s="54"/>
      <c r="I55" s="54"/>
      <c r="J55" s="53"/>
      <c r="K55" s="54"/>
      <c r="L55" s="54"/>
    </row>
    <row r="56" spans="2:22" ht="15" customHeight="1" x14ac:dyDescent="0.15">
      <c r="B56" s="55"/>
      <c r="C56" s="94" t="s">
        <v>66</v>
      </c>
      <c r="D56" s="95">
        <v>0</v>
      </c>
      <c r="E56" s="96">
        <f>AN21*0.05</f>
        <v>86.926874999999995</v>
      </c>
      <c r="F56" s="97">
        <f>E56*D56</f>
        <v>0</v>
      </c>
      <c r="G56" s="96"/>
      <c r="H56" s="97"/>
      <c r="I56" s="97"/>
      <c r="J56" s="96"/>
      <c r="K56" s="97"/>
      <c r="L56" s="93">
        <f>D56</f>
        <v>0</v>
      </c>
    </row>
    <row r="57" spans="2:22" s="55" customFormat="1" ht="15" customHeight="1" x14ac:dyDescent="0.15">
      <c r="C57" s="101"/>
      <c r="D57" s="101"/>
      <c r="E57" s="57"/>
      <c r="F57" s="58"/>
      <c r="G57" s="57"/>
      <c r="H57" s="58"/>
      <c r="I57" s="58"/>
      <c r="J57" s="57"/>
      <c r="K57" s="58"/>
      <c r="L57" s="58"/>
    </row>
    <row r="58" spans="2:22" ht="15" customHeight="1" x14ac:dyDescent="0.15">
      <c r="B58" s="55"/>
      <c r="C58" s="60" t="s">
        <v>18</v>
      </c>
      <c r="D58" s="92">
        <f>AM21</f>
        <v>260780.625</v>
      </c>
      <c r="E58" s="98">
        <f>E54+E46+E40+E25+E15</f>
        <v>110315</v>
      </c>
      <c r="F58" s="98">
        <f>F54+F46+F40+F25+F15</f>
        <v>169350</v>
      </c>
      <c r="G58" s="98" t="s">
        <v>25</v>
      </c>
      <c r="H58" s="98">
        <f>H54+H46+H40+H25+H15</f>
        <v>25312.5</v>
      </c>
      <c r="I58" s="99">
        <f>I54+I46+I40+I25+I15</f>
        <v>194662.5</v>
      </c>
      <c r="J58" s="100"/>
      <c r="K58" s="99">
        <f>K54+K46+K40+K25+K15</f>
        <v>58398.75</v>
      </c>
      <c r="L58" s="99">
        <f>L54+L46+L40+L25+L15+L56</f>
        <v>260780.625</v>
      </c>
    </row>
    <row r="59" spans="2:22" s="55" customFormat="1" ht="15" customHeight="1" x14ac:dyDescent="0.15">
      <c r="C59" s="98" t="s">
        <v>67</v>
      </c>
      <c r="D59" s="98">
        <f>D58+F56</f>
        <v>260780.625</v>
      </c>
      <c r="E59" s="57"/>
      <c r="F59" s="57"/>
    </row>
    <row r="60" spans="2:22" s="55" customFormat="1" ht="15" customHeight="1" x14ac:dyDescent="0.15">
      <c r="C60" s="56"/>
      <c r="D60" s="56"/>
      <c r="E60" s="57"/>
      <c r="F60" s="57"/>
    </row>
    <row r="61" spans="2:22" s="55" customFormat="1" x14ac:dyDescent="0.15">
      <c r="E61" s="61"/>
      <c r="F61" s="61"/>
      <c r="H61" s="62"/>
      <c r="I61" s="62"/>
      <c r="K61" s="62"/>
      <c r="L61" s="62"/>
      <c r="M61" s="66"/>
      <c r="N61" s="66"/>
    </row>
    <row r="62" spans="2:22" s="55" customFormat="1" x14ac:dyDescent="0.15">
      <c r="E62" s="62"/>
      <c r="F62" s="62"/>
      <c r="H62" s="62"/>
      <c r="I62" s="62"/>
      <c r="K62" s="62"/>
      <c r="L62" s="62"/>
      <c r="M62" s="66"/>
      <c r="N62" s="66"/>
    </row>
    <row r="63" spans="2:22" s="55" customFormat="1" x14ac:dyDescent="0.15">
      <c r="C63" s="63" t="s">
        <v>25</v>
      </c>
      <c r="D63" s="62" t="s">
        <v>25</v>
      </c>
      <c r="E63" s="62" t="s">
        <v>38</v>
      </c>
      <c r="H63" s="62"/>
      <c r="I63" s="62"/>
      <c r="K63" s="62"/>
      <c r="L63" s="62"/>
      <c r="M63" s="66"/>
    </row>
    <row r="64" spans="2:22" s="55" customFormat="1" x14ac:dyDescent="0.15">
      <c r="C64" s="64"/>
      <c r="D64" s="62"/>
      <c r="E64" s="62"/>
      <c r="H64" s="62"/>
      <c r="I64" s="62"/>
      <c r="K64" s="62"/>
      <c r="L64" s="62"/>
      <c r="R64" s="62"/>
      <c r="S64" s="62"/>
      <c r="U64" s="62"/>
      <c r="V64" s="67"/>
    </row>
    <row r="65" spans="3:12" s="55" customFormat="1" x14ac:dyDescent="0.15">
      <c r="C65" s="65"/>
      <c r="D65" s="62"/>
      <c r="E65" s="62"/>
      <c r="G65" s="62"/>
      <c r="H65" s="62"/>
      <c r="J65" s="62"/>
      <c r="K65" s="62"/>
    </row>
    <row r="66" spans="3:12" s="55" customFormat="1" x14ac:dyDescent="0.15">
      <c r="C66" s="64"/>
      <c r="D66" s="62"/>
      <c r="E66" s="62"/>
      <c r="G66" s="62"/>
      <c r="H66" s="62"/>
      <c r="J66" s="62"/>
      <c r="K66" s="62"/>
    </row>
    <row r="67" spans="3:12" s="55" customFormat="1" x14ac:dyDescent="0.15">
      <c r="C67" s="64"/>
      <c r="D67" s="62"/>
      <c r="E67" s="62"/>
      <c r="G67" s="62"/>
      <c r="H67" s="62"/>
      <c r="J67" s="62"/>
      <c r="K67" s="62"/>
    </row>
    <row r="68" spans="3:12" s="55" customFormat="1" x14ac:dyDescent="0.15">
      <c r="C68" s="64"/>
      <c r="D68" s="62"/>
      <c r="E68" s="62"/>
      <c r="G68" s="62"/>
      <c r="H68" s="62"/>
      <c r="J68" s="62"/>
      <c r="K68" s="62"/>
    </row>
    <row r="69" spans="3:12" s="55" customFormat="1" x14ac:dyDescent="0.15">
      <c r="C69" s="64"/>
      <c r="D69" s="62"/>
      <c r="E69" s="62"/>
      <c r="G69" s="62"/>
      <c r="H69" s="62"/>
      <c r="J69" s="62"/>
      <c r="K69" s="62"/>
    </row>
    <row r="70" spans="3:12" s="55" customFormat="1" x14ac:dyDescent="0.15">
      <c r="C70" s="64"/>
      <c r="D70" s="62"/>
      <c r="E70" s="62"/>
      <c r="G70" s="62"/>
      <c r="H70" s="62"/>
      <c r="J70" s="62"/>
      <c r="K70" s="62"/>
    </row>
    <row r="71" spans="3:12" s="55" customFormat="1" x14ac:dyDescent="0.15">
      <c r="D71" s="62"/>
      <c r="E71" s="62"/>
      <c r="G71" s="62"/>
      <c r="H71" s="62"/>
      <c r="J71" s="62"/>
      <c r="K71" s="62"/>
    </row>
    <row r="72" spans="3:12" s="55" customFormat="1" x14ac:dyDescent="0.15">
      <c r="D72" s="62"/>
      <c r="E72" s="62"/>
      <c r="G72" s="62"/>
      <c r="H72" s="62"/>
      <c r="J72" s="62"/>
      <c r="K72" s="62"/>
    </row>
    <row r="73" spans="3:12" s="55" customFormat="1" x14ac:dyDescent="0.15">
      <c r="D73" s="62"/>
      <c r="E73" s="62"/>
      <c r="G73" s="62"/>
      <c r="H73" s="62"/>
      <c r="J73" s="62"/>
      <c r="K73" s="62"/>
    </row>
    <row r="74" spans="3:12" s="55" customFormat="1" x14ac:dyDescent="0.15">
      <c r="E74" s="62"/>
      <c r="F74" s="62"/>
      <c r="H74" s="62"/>
      <c r="I74" s="62"/>
      <c r="K74" s="62"/>
      <c r="L74" s="62"/>
    </row>
    <row r="75" spans="3:12" s="55" customFormat="1" x14ac:dyDescent="0.15">
      <c r="E75" s="62"/>
      <c r="F75" s="62"/>
      <c r="H75" s="62"/>
      <c r="I75" s="62"/>
      <c r="K75" s="62"/>
      <c r="L75" s="62"/>
    </row>
    <row r="76" spans="3:12" s="55" customFormat="1" x14ac:dyDescent="0.15">
      <c r="E76" s="62"/>
      <c r="F76" s="62"/>
      <c r="H76" s="62"/>
      <c r="I76" s="62"/>
      <c r="K76" s="62"/>
      <c r="L76" s="62"/>
    </row>
    <row r="77" spans="3:12" s="55" customFormat="1" x14ac:dyDescent="0.15">
      <c r="E77" s="62"/>
      <c r="F77" s="62"/>
      <c r="H77" s="62"/>
      <c r="I77" s="62"/>
      <c r="K77" s="62"/>
      <c r="L77" s="62"/>
    </row>
    <row r="78" spans="3:12" s="55" customFormat="1" x14ac:dyDescent="0.15">
      <c r="E78" s="62"/>
      <c r="F78" s="62"/>
      <c r="H78" s="62"/>
      <c r="I78" s="62"/>
      <c r="K78" s="62"/>
      <c r="L78" s="62"/>
    </row>
    <row r="79" spans="3:12" s="55" customFormat="1" x14ac:dyDescent="0.15">
      <c r="E79" s="62"/>
      <c r="F79" s="62"/>
      <c r="H79" s="62"/>
      <c r="I79" s="62"/>
      <c r="K79" s="62"/>
      <c r="L79" s="62"/>
    </row>
    <row r="80" spans="3:12" s="55" customFormat="1" x14ac:dyDescent="0.15">
      <c r="E80" s="62"/>
      <c r="F80" s="62"/>
      <c r="H80" s="62"/>
      <c r="I80" s="62"/>
      <c r="K80" s="62"/>
      <c r="L80" s="62"/>
    </row>
    <row r="81" spans="5:12" s="55" customFormat="1" x14ac:dyDescent="0.15">
      <c r="E81" s="62"/>
      <c r="F81" s="62"/>
      <c r="H81" s="62"/>
      <c r="I81" s="62"/>
      <c r="K81" s="62"/>
      <c r="L81" s="62"/>
    </row>
    <row r="82" spans="5:12" s="55" customFormat="1" x14ac:dyDescent="0.15">
      <c r="E82" s="62"/>
      <c r="F82" s="62"/>
      <c r="H82" s="62"/>
      <c r="I82" s="62"/>
      <c r="K82" s="62"/>
      <c r="L82" s="62"/>
    </row>
    <row r="83" spans="5:12" s="55" customFormat="1" x14ac:dyDescent="0.15">
      <c r="E83" s="62"/>
      <c r="F83" s="62"/>
      <c r="H83" s="62"/>
      <c r="I83" s="62"/>
      <c r="K83" s="62"/>
      <c r="L83" s="62"/>
    </row>
    <row r="84" spans="5:12" s="55" customFormat="1" x14ac:dyDescent="0.15">
      <c r="E84" s="62"/>
      <c r="F84" s="62"/>
      <c r="H84" s="62"/>
      <c r="I84" s="62"/>
      <c r="K84" s="62"/>
      <c r="L84" s="62"/>
    </row>
    <row r="85" spans="5:12" s="55" customFormat="1" x14ac:dyDescent="0.15">
      <c r="E85" s="62"/>
      <c r="F85" s="62"/>
      <c r="H85" s="62"/>
      <c r="I85" s="62"/>
      <c r="K85" s="62"/>
      <c r="L85" s="62"/>
    </row>
    <row r="86" spans="5:12" s="55" customFormat="1" x14ac:dyDescent="0.15">
      <c r="E86" s="62"/>
      <c r="F86" s="62"/>
      <c r="H86" s="62"/>
      <c r="I86" s="62"/>
      <c r="K86" s="62"/>
      <c r="L86" s="62"/>
    </row>
    <row r="87" spans="5:12" s="55" customFormat="1" x14ac:dyDescent="0.15">
      <c r="E87" s="62"/>
      <c r="F87" s="62"/>
      <c r="H87" s="62"/>
      <c r="I87" s="62"/>
      <c r="K87" s="62"/>
      <c r="L87" s="62"/>
    </row>
    <row r="88" spans="5:12" s="55" customFormat="1" x14ac:dyDescent="0.15">
      <c r="E88" s="62"/>
      <c r="F88" s="62"/>
      <c r="H88" s="62"/>
      <c r="I88" s="62"/>
      <c r="K88" s="62"/>
      <c r="L88" s="62"/>
    </row>
    <row r="89" spans="5:12" s="55" customFormat="1" x14ac:dyDescent="0.15">
      <c r="E89" s="62"/>
      <c r="F89" s="62"/>
      <c r="H89" s="62"/>
      <c r="I89" s="62"/>
      <c r="K89" s="62"/>
      <c r="L89" s="62"/>
    </row>
    <row r="90" spans="5:12" s="55" customFormat="1" x14ac:dyDescent="0.15">
      <c r="E90" s="62"/>
      <c r="F90" s="62"/>
      <c r="H90" s="62"/>
      <c r="I90" s="62"/>
      <c r="K90" s="62"/>
      <c r="L90" s="62"/>
    </row>
    <row r="91" spans="5:12" s="55" customFormat="1" x14ac:dyDescent="0.15">
      <c r="E91" s="62"/>
      <c r="F91" s="62"/>
      <c r="H91" s="62"/>
      <c r="I91" s="62"/>
      <c r="K91" s="62"/>
      <c r="L91" s="62"/>
    </row>
    <row r="92" spans="5:12" s="55" customFormat="1" x14ac:dyDescent="0.15">
      <c r="E92" s="62"/>
      <c r="F92" s="62"/>
      <c r="H92" s="62"/>
      <c r="I92" s="62"/>
      <c r="K92" s="62"/>
      <c r="L92" s="62"/>
    </row>
    <row r="93" spans="5:12" s="55" customFormat="1" x14ac:dyDescent="0.15">
      <c r="E93" s="62"/>
      <c r="F93" s="62"/>
      <c r="H93" s="62"/>
      <c r="I93" s="62"/>
      <c r="K93" s="62"/>
      <c r="L93" s="62"/>
    </row>
    <row r="94" spans="5:12" s="55" customFormat="1" x14ac:dyDescent="0.15">
      <c r="E94" s="62"/>
      <c r="F94" s="62"/>
      <c r="H94" s="62"/>
      <c r="I94" s="62"/>
      <c r="K94" s="62"/>
      <c r="L94" s="62"/>
    </row>
    <row r="95" spans="5:12" s="55" customFormat="1" x14ac:dyDescent="0.15">
      <c r="E95" s="62"/>
      <c r="F95" s="62"/>
      <c r="H95" s="62"/>
      <c r="I95" s="62"/>
      <c r="K95" s="62"/>
      <c r="L95" s="62"/>
    </row>
    <row r="96" spans="5:12" s="55" customFormat="1" x14ac:dyDescent="0.15">
      <c r="E96" s="62"/>
      <c r="F96" s="62"/>
      <c r="H96" s="62"/>
      <c r="I96" s="62"/>
      <c r="K96" s="62"/>
      <c r="L96" s="62"/>
    </row>
    <row r="97" spans="5:12" s="55" customFormat="1" x14ac:dyDescent="0.15">
      <c r="E97" s="62"/>
      <c r="F97" s="62"/>
      <c r="H97" s="62"/>
      <c r="I97" s="62"/>
      <c r="K97" s="62"/>
      <c r="L97" s="62"/>
    </row>
    <row r="98" spans="5:12" s="55" customFormat="1" x14ac:dyDescent="0.15">
      <c r="E98" s="62"/>
      <c r="F98" s="62"/>
      <c r="H98" s="62"/>
      <c r="I98" s="62"/>
      <c r="K98" s="62"/>
      <c r="L98" s="62"/>
    </row>
    <row r="99" spans="5:12" s="55" customFormat="1" x14ac:dyDescent="0.15">
      <c r="E99" s="62"/>
      <c r="F99" s="62"/>
      <c r="H99" s="62"/>
      <c r="I99" s="62"/>
      <c r="K99" s="62"/>
      <c r="L99" s="62"/>
    </row>
    <row r="100" spans="5:12" s="55" customFormat="1" x14ac:dyDescent="0.15">
      <c r="E100" s="62"/>
      <c r="F100" s="62"/>
      <c r="H100" s="62"/>
      <c r="I100" s="62"/>
      <c r="K100" s="62"/>
      <c r="L100" s="62"/>
    </row>
    <row r="101" spans="5:12" s="55" customFormat="1" x14ac:dyDescent="0.15">
      <c r="E101" s="62"/>
      <c r="F101" s="62"/>
      <c r="H101" s="62"/>
      <c r="I101" s="62"/>
      <c r="K101" s="62"/>
      <c r="L101" s="62"/>
    </row>
    <row r="102" spans="5:12" s="55" customFormat="1" x14ac:dyDescent="0.15">
      <c r="E102" s="62"/>
      <c r="F102" s="62"/>
      <c r="H102" s="62"/>
      <c r="I102" s="62"/>
      <c r="K102" s="62"/>
      <c r="L102" s="62"/>
    </row>
    <row r="103" spans="5:12" s="55" customFormat="1" x14ac:dyDescent="0.15">
      <c r="E103" s="62"/>
      <c r="F103" s="62"/>
      <c r="H103" s="62"/>
      <c r="I103" s="62"/>
      <c r="K103" s="62"/>
      <c r="L103" s="62"/>
    </row>
    <row r="104" spans="5:12" s="55" customFormat="1" x14ac:dyDescent="0.15">
      <c r="E104" s="62"/>
      <c r="F104" s="62"/>
      <c r="H104" s="62"/>
      <c r="I104" s="62"/>
      <c r="K104" s="62"/>
      <c r="L104" s="62"/>
    </row>
    <row r="105" spans="5:12" s="55" customFormat="1" x14ac:dyDescent="0.15">
      <c r="E105" s="62"/>
      <c r="F105" s="62"/>
      <c r="H105" s="62"/>
      <c r="I105" s="62"/>
      <c r="K105" s="62"/>
      <c r="L105" s="62"/>
    </row>
    <row r="106" spans="5:12" s="55" customFormat="1" x14ac:dyDescent="0.15">
      <c r="E106" s="62"/>
      <c r="F106" s="62"/>
      <c r="H106" s="62"/>
      <c r="I106" s="62"/>
      <c r="K106" s="62"/>
      <c r="L106" s="62"/>
    </row>
    <row r="107" spans="5:12" s="55" customFormat="1" x14ac:dyDescent="0.15">
      <c r="E107" s="62"/>
      <c r="F107" s="62"/>
      <c r="H107" s="62"/>
      <c r="I107" s="62"/>
      <c r="K107" s="62"/>
      <c r="L107" s="62"/>
    </row>
    <row r="108" spans="5:12" s="55" customFormat="1" x14ac:dyDescent="0.15">
      <c r="E108" s="62"/>
      <c r="F108" s="62"/>
      <c r="H108" s="62"/>
      <c r="I108" s="62"/>
      <c r="K108" s="62"/>
      <c r="L108" s="62"/>
    </row>
    <row r="109" spans="5:12" s="55" customFormat="1" x14ac:dyDescent="0.15">
      <c r="E109" s="62"/>
      <c r="F109" s="62"/>
      <c r="H109" s="62"/>
      <c r="I109" s="62"/>
      <c r="K109" s="62"/>
      <c r="L109" s="62"/>
    </row>
    <row r="110" spans="5:12" s="55" customFormat="1" x14ac:dyDescent="0.15">
      <c r="E110" s="62"/>
      <c r="F110" s="62"/>
      <c r="H110" s="62"/>
      <c r="I110" s="62"/>
      <c r="K110" s="62"/>
      <c r="L110" s="62"/>
    </row>
    <row r="111" spans="5:12" s="55" customFormat="1" x14ac:dyDescent="0.15">
      <c r="E111" s="62"/>
      <c r="F111" s="62"/>
      <c r="H111" s="62"/>
      <c r="I111" s="62"/>
      <c r="K111" s="62"/>
      <c r="L111" s="62"/>
    </row>
    <row r="112" spans="5:12" s="55" customFormat="1" x14ac:dyDescent="0.15">
      <c r="E112" s="62"/>
      <c r="F112" s="62"/>
      <c r="H112" s="62"/>
      <c r="I112" s="62"/>
      <c r="K112" s="62"/>
      <c r="L112" s="62"/>
    </row>
    <row r="113" spans="5:12" s="55" customFormat="1" x14ac:dyDescent="0.15">
      <c r="E113" s="62"/>
      <c r="F113" s="62"/>
      <c r="H113" s="62"/>
      <c r="I113" s="62"/>
      <c r="K113" s="62"/>
      <c r="L113" s="62"/>
    </row>
    <row r="114" spans="5:12" s="55" customFormat="1" x14ac:dyDescent="0.15">
      <c r="E114" s="62"/>
      <c r="F114" s="62"/>
      <c r="H114" s="62"/>
      <c r="I114" s="62"/>
      <c r="K114" s="62"/>
      <c r="L114" s="62"/>
    </row>
    <row r="115" spans="5:12" s="55" customFormat="1" x14ac:dyDescent="0.15">
      <c r="E115" s="62"/>
      <c r="F115" s="62"/>
      <c r="H115" s="62"/>
      <c r="I115" s="62"/>
      <c r="K115" s="62"/>
      <c r="L115" s="62"/>
    </row>
    <row r="116" spans="5:12" s="55" customFormat="1" x14ac:dyDescent="0.15">
      <c r="E116" s="62"/>
      <c r="F116" s="62"/>
      <c r="H116" s="62"/>
      <c r="I116" s="62"/>
      <c r="K116" s="62"/>
      <c r="L116" s="62"/>
    </row>
    <row r="117" spans="5:12" s="55" customFormat="1" x14ac:dyDescent="0.15">
      <c r="E117" s="62"/>
      <c r="F117" s="62"/>
      <c r="H117" s="62"/>
      <c r="I117" s="62"/>
      <c r="K117" s="62"/>
      <c r="L117" s="62"/>
    </row>
    <row r="118" spans="5:12" s="55" customFormat="1" x14ac:dyDescent="0.15">
      <c r="E118" s="62"/>
      <c r="F118" s="62"/>
      <c r="H118" s="62"/>
      <c r="I118" s="62"/>
      <c r="K118" s="62"/>
      <c r="L118" s="62"/>
    </row>
  </sheetData>
  <sheetProtection algorithmName="SHA-512" hashValue="qFMVL2PBtioZL931CdEvYBNiueKLN9EQwuDh4/232Nq00KaCqjCOa3oEOhbUvhnNefsqle2JvH9C2+RjRfkrVw==" saltValue="h0V0kYNdLyMPUocFWGjyMg==" spinCount="100000" sheet="1" objects="1" scenarios="1"/>
  <protectedRanges>
    <protectedRange algorithmName="SHA-512" hashValue="2sQBPNkRiZgntVkwNg9nPEwuCylxu/51fPWaG7sby2PrIglse1kFxOTeYxOInNKzvGIGbAZWIy1SyGGL0hKsBw==" saltValue="BP+H1ICZN8rPfV1LheOp7w==" spinCount="100000" sqref="B21 D1:D20 D22:D1048576" name="Intervalo1"/>
  </protectedRanges>
  <mergeCells count="7">
    <mergeCell ref="B48:L48"/>
    <mergeCell ref="B27:L27"/>
    <mergeCell ref="B21:L21"/>
    <mergeCell ref="B2:L3"/>
    <mergeCell ref="B5:L5"/>
    <mergeCell ref="B17:L17"/>
    <mergeCell ref="F18:L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94A0-4517-4CBE-9075-64C5E0E86787}">
  <dimension ref="A1:BS74"/>
  <sheetViews>
    <sheetView workbookViewId="0">
      <selection activeCell="L1" sqref="D1:L1048576"/>
    </sheetView>
  </sheetViews>
  <sheetFormatPr defaultColWidth="9.14453125" defaultRowHeight="14.25" x14ac:dyDescent="0.15"/>
  <cols>
    <col min="1" max="1" width="9.14453125" style="55"/>
    <col min="2" max="2" width="12.5078125" style="1" bestFit="1" customWidth="1"/>
    <col min="3" max="3" width="50.84765625" style="1" customWidth="1"/>
    <col min="4" max="4" width="17.75390625" style="1" bestFit="1" customWidth="1"/>
    <col min="5" max="5" width="11.703125" style="28" hidden="1" customWidth="1"/>
    <col min="6" max="6" width="12.9140625" style="28" hidden="1" customWidth="1"/>
    <col min="7" max="7" width="15.73828125" style="1" hidden="1" customWidth="1"/>
    <col min="8" max="8" width="16.27734375" style="28" hidden="1" customWidth="1"/>
    <col min="9" max="9" width="19.234375" style="28" hidden="1" customWidth="1"/>
    <col min="10" max="10" width="14.2578125" style="28" hidden="1" customWidth="1"/>
    <col min="11" max="11" width="18.83203125" style="28" hidden="1" customWidth="1"/>
    <col min="12" max="12" width="18.29296875" style="55" customWidth="1"/>
    <col min="13" max="13" width="11.703125" style="55" customWidth="1"/>
    <col min="14" max="14" width="15.33203125" style="55" customWidth="1"/>
    <col min="15" max="15" width="14.9296875" style="55" bestFit="1" customWidth="1"/>
    <col min="16" max="16" width="18.6953125" style="55" bestFit="1" customWidth="1"/>
    <col min="17" max="17" width="13.71875" style="55" bestFit="1" customWidth="1"/>
    <col min="18" max="18" width="14.2578125" style="55" bestFit="1" customWidth="1"/>
    <col min="19" max="71" width="9.14453125" style="55"/>
    <col min="72" max="16384" width="9.14453125" style="1"/>
  </cols>
  <sheetData>
    <row r="1" spans="1:71" s="55" customFormat="1" ht="15.6" customHeight="1" x14ac:dyDescent="0.15">
      <c r="B1" s="143" t="s">
        <v>39</v>
      </c>
      <c r="C1" s="143"/>
      <c r="D1" s="143"/>
      <c r="E1" s="143"/>
      <c r="F1" s="143"/>
      <c r="G1" s="143"/>
      <c r="H1" s="143"/>
      <c r="I1" s="143"/>
      <c r="J1" s="143"/>
      <c r="K1" s="143"/>
    </row>
    <row r="2" spans="1:71" s="55" customFormat="1" ht="15.6" customHeight="1" thickBot="1" x14ac:dyDescent="0.2">
      <c r="B2" s="143"/>
      <c r="C2" s="143"/>
      <c r="D2" s="143"/>
      <c r="E2" s="143"/>
      <c r="F2" s="143"/>
      <c r="G2" s="143"/>
      <c r="H2" s="143"/>
      <c r="I2" s="143"/>
      <c r="J2" s="143"/>
      <c r="K2" s="143"/>
    </row>
    <row r="3" spans="1:71" s="5" customFormat="1" ht="57" thickBot="1" x14ac:dyDescent="0.2">
      <c r="A3" s="68"/>
      <c r="B3" s="81" t="s">
        <v>42</v>
      </c>
      <c r="C3" s="82" t="s">
        <v>1</v>
      </c>
      <c r="D3" s="83" t="s">
        <v>23</v>
      </c>
      <c r="E3" s="73" t="s">
        <v>3</v>
      </c>
      <c r="F3" s="73" t="s">
        <v>4</v>
      </c>
      <c r="G3" s="73" t="s">
        <v>5</v>
      </c>
      <c r="H3" s="73" t="s">
        <v>6</v>
      </c>
      <c r="I3" s="73" t="s">
        <v>7</v>
      </c>
      <c r="J3" s="73" t="s">
        <v>9</v>
      </c>
      <c r="K3" s="74" t="s">
        <v>10</v>
      </c>
      <c r="L3" s="7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</row>
    <row r="4" spans="1:71" s="5" customFormat="1" ht="15" thickBot="1" x14ac:dyDescent="0.2">
      <c r="A4" s="68"/>
      <c r="B4" s="144" t="s">
        <v>40</v>
      </c>
      <c r="C4" s="145"/>
      <c r="D4" s="145"/>
      <c r="E4" s="145"/>
      <c r="F4" s="145"/>
      <c r="G4" s="145"/>
      <c r="H4" s="145"/>
      <c r="I4" s="145"/>
      <c r="J4" s="145"/>
      <c r="K4" s="146"/>
      <c r="L4" s="7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</row>
    <row r="5" spans="1:71" x14ac:dyDescent="0.15">
      <c r="B5" s="87">
        <v>1023</v>
      </c>
      <c r="C5" s="86" t="s">
        <v>34</v>
      </c>
      <c r="D5" s="84">
        <v>0</v>
      </c>
      <c r="E5" s="75" cm="1">
        <f t="array" ref="E5">_xlfn.IFS(D5&gt;1000,1.2,D5&gt;800,1.4,D5&gt;600,1.6,D5&gt;400,1.8,D5&gt;300,2,D5&gt;200,2.5,D5&gt;100,3,D5&gt;20,3.5,D5&lt;20,4.8)</f>
        <v>4.8</v>
      </c>
      <c r="F5" s="75">
        <f>E5*D5</f>
        <v>0</v>
      </c>
      <c r="G5" s="76">
        <v>0</v>
      </c>
      <c r="H5" s="75">
        <f>F5*G5</f>
        <v>0</v>
      </c>
      <c r="I5" s="75">
        <f>F5+H5</f>
        <v>0</v>
      </c>
      <c r="J5" s="75">
        <f>F5*0.3</f>
        <v>0</v>
      </c>
      <c r="K5" s="77">
        <f>I5+J5</f>
        <v>0</v>
      </c>
      <c r="L5" s="79"/>
    </row>
    <row r="6" spans="1:71" ht="15" thickBot="1" x14ac:dyDescent="0.2">
      <c r="B6" s="69">
        <v>1033</v>
      </c>
      <c r="C6" s="85" t="s">
        <v>41</v>
      </c>
      <c r="D6" s="85">
        <v>200</v>
      </c>
      <c r="E6" s="80" cm="1">
        <f t="array" ref="E6">_xlfn.IFS(D6&gt;1000,1.8,D6&gt;800,1.9,D6&gt;600,2,D6&gt;400,2.1,D6&gt;300,2.2,D6&gt;200,2.3,D6&gt;100,2.5,D6&gt;19,2.8,D6&lt;15,60/D6,D6&lt;20,4.8)</f>
        <v>2.5</v>
      </c>
      <c r="F6" s="70">
        <f>E6*D6</f>
        <v>500</v>
      </c>
      <c r="G6" s="71">
        <v>0</v>
      </c>
      <c r="H6" s="70">
        <f>F6*G6</f>
        <v>0</v>
      </c>
      <c r="I6" s="70">
        <f>F6+H6</f>
        <v>500</v>
      </c>
      <c r="J6" s="70">
        <v>0</v>
      </c>
      <c r="K6" s="72">
        <f>I6+J6</f>
        <v>500</v>
      </c>
    </row>
    <row r="7" spans="1:71" s="55" customFormat="1" x14ac:dyDescent="0.15">
      <c r="C7" s="56"/>
      <c r="D7" s="56"/>
      <c r="E7" s="57"/>
      <c r="F7" s="57"/>
      <c r="G7" s="57"/>
      <c r="H7" s="58"/>
      <c r="I7" s="58"/>
      <c r="J7" s="58"/>
      <c r="K7" s="58"/>
    </row>
    <row r="8" spans="1:71" s="55" customFormat="1" ht="15" customHeight="1" x14ac:dyDescent="0.15">
      <c r="D8" s="125" t="s">
        <v>31</v>
      </c>
      <c r="E8" s="122"/>
      <c r="F8" s="57"/>
      <c r="G8" s="57"/>
      <c r="H8" s="57"/>
      <c r="I8" s="57"/>
      <c r="J8" s="57"/>
      <c r="K8" s="57"/>
    </row>
    <row r="9" spans="1:71" s="55" customFormat="1" ht="15" customHeight="1" thickBot="1" x14ac:dyDescent="0.2">
      <c r="C9" s="56" t="s">
        <v>68</v>
      </c>
      <c r="D9" s="56">
        <v>300</v>
      </c>
      <c r="E9" s="123">
        <f>(D9/30*5.5)*2</f>
        <v>110</v>
      </c>
      <c r="F9" s="57"/>
    </row>
    <row r="10" spans="1:71" s="55" customFormat="1" ht="15" customHeight="1" thickBot="1" x14ac:dyDescent="0.2">
      <c r="C10" s="88" t="s">
        <v>18</v>
      </c>
      <c r="D10" s="89">
        <f>K5+K6+E9</f>
        <v>610</v>
      </c>
      <c r="E10" s="123"/>
      <c r="F10" s="57"/>
    </row>
    <row r="11" spans="1:71" s="55" customFormat="1" ht="15" customHeight="1" thickBot="1" x14ac:dyDescent="0.2">
      <c r="C11" s="120" t="s">
        <v>69</v>
      </c>
      <c r="D11" s="121">
        <f>D10/(D6+D5)</f>
        <v>3.05</v>
      </c>
      <c r="E11" s="61"/>
      <c r="J11" s="62"/>
      <c r="K11" s="62"/>
    </row>
    <row r="12" spans="1:71" s="55" customFormat="1" ht="15" customHeight="1" thickBot="1" x14ac:dyDescent="0.2">
      <c r="B12" s="124"/>
      <c r="C12" s="147" t="s">
        <v>70</v>
      </c>
      <c r="D12" s="148"/>
      <c r="E12" s="124"/>
      <c r="F12" s="62"/>
      <c r="H12" s="62"/>
      <c r="I12" s="62"/>
      <c r="J12" s="62"/>
      <c r="K12" s="62"/>
    </row>
    <row r="13" spans="1:71" s="55" customFormat="1" ht="15" customHeight="1" thickBot="1" x14ac:dyDescent="0.2">
      <c r="C13" s="120" t="s">
        <v>44</v>
      </c>
      <c r="D13" s="121">
        <f>D10</f>
        <v>610</v>
      </c>
      <c r="E13" s="62" t="s">
        <v>38</v>
      </c>
      <c r="H13" s="62"/>
      <c r="I13" s="62"/>
      <c r="J13" s="62"/>
      <c r="K13" s="62"/>
    </row>
    <row r="14" spans="1:71" s="55" customFormat="1" ht="15" customHeight="1" x14ac:dyDescent="0.15">
      <c r="C14" s="64"/>
      <c r="D14" s="62"/>
      <c r="E14" s="62"/>
      <c r="H14" s="62"/>
      <c r="I14" s="62"/>
      <c r="J14" s="62"/>
      <c r="K14" s="62"/>
    </row>
    <row r="15" spans="1:71" s="55" customFormat="1" ht="15" customHeight="1" x14ac:dyDescent="0.15">
      <c r="C15" s="65"/>
      <c r="D15" s="62"/>
      <c r="E15" s="62"/>
      <c r="G15" s="62"/>
      <c r="H15" s="62"/>
      <c r="J15" s="62"/>
    </row>
    <row r="16" spans="1:71" s="55" customFormat="1" ht="15" customHeight="1" x14ac:dyDescent="0.15">
      <c r="C16" s="64"/>
      <c r="D16" s="62"/>
      <c r="E16" s="62"/>
      <c r="G16" s="62"/>
      <c r="H16" s="62"/>
      <c r="J16" s="62"/>
    </row>
    <row r="17" spans="3:13" s="55" customFormat="1" ht="15" customHeight="1" x14ac:dyDescent="0.15">
      <c r="C17" s="64"/>
      <c r="D17" s="62"/>
      <c r="E17" s="62"/>
      <c r="G17" s="62"/>
      <c r="H17" s="62"/>
      <c r="J17" s="62"/>
    </row>
    <row r="18" spans="3:13" s="55" customFormat="1" ht="15" customHeight="1" x14ac:dyDescent="0.15">
      <c r="C18" s="64"/>
      <c r="D18" s="62"/>
      <c r="E18" s="62"/>
      <c r="G18" s="62"/>
      <c r="H18" s="62"/>
      <c r="J18" s="62"/>
    </row>
    <row r="19" spans="3:13" s="55" customFormat="1" ht="15" customHeight="1" x14ac:dyDescent="0.15">
      <c r="C19" s="64"/>
      <c r="D19" s="62"/>
      <c r="E19" s="62"/>
      <c r="G19" s="62"/>
      <c r="H19" s="62"/>
      <c r="J19" s="62"/>
    </row>
    <row r="20" spans="3:13" s="55" customFormat="1" ht="15" customHeight="1" x14ac:dyDescent="0.15">
      <c r="C20" s="64"/>
      <c r="D20" s="62"/>
      <c r="E20" s="62"/>
      <c r="G20" s="62"/>
      <c r="H20" s="62"/>
      <c r="J20" s="62"/>
    </row>
    <row r="21" spans="3:13" s="55" customFormat="1" ht="15" customHeight="1" x14ac:dyDescent="0.15">
      <c r="D21" s="62"/>
      <c r="E21" s="62"/>
      <c r="G21" s="62"/>
      <c r="H21" s="62"/>
      <c r="J21" s="62"/>
    </row>
    <row r="22" spans="3:13" s="55" customFormat="1" ht="15" customHeight="1" x14ac:dyDescent="0.15">
      <c r="D22" s="62"/>
      <c r="E22" s="62"/>
      <c r="G22" s="62"/>
      <c r="H22" s="62"/>
      <c r="J22" s="62"/>
    </row>
    <row r="23" spans="3:13" s="55" customFormat="1" ht="15" customHeight="1" x14ac:dyDescent="0.15">
      <c r="D23" s="62"/>
      <c r="E23" s="62"/>
      <c r="G23" s="62"/>
      <c r="H23" s="62"/>
      <c r="J23" s="62"/>
    </row>
    <row r="24" spans="3:13" s="55" customFormat="1" ht="15" customHeight="1" x14ac:dyDescent="0.15">
      <c r="E24" s="62"/>
      <c r="F24" s="62"/>
      <c r="H24" s="62"/>
      <c r="I24" s="62"/>
      <c r="J24" s="62"/>
      <c r="K24" s="62"/>
    </row>
    <row r="25" spans="3:13" s="55" customFormat="1" ht="24" customHeight="1" x14ac:dyDescent="0.15">
      <c r="E25" s="62"/>
      <c r="F25" s="62"/>
      <c r="H25" s="62"/>
      <c r="I25" s="62"/>
      <c r="J25" s="62"/>
      <c r="K25" s="62"/>
    </row>
    <row r="26" spans="3:13" s="55" customFormat="1" ht="15" customHeight="1" x14ac:dyDescent="0.15">
      <c r="E26" s="62"/>
      <c r="F26" s="62"/>
      <c r="H26" s="62"/>
      <c r="I26" s="62"/>
      <c r="J26" s="62"/>
      <c r="K26" s="62"/>
    </row>
    <row r="27" spans="3:13" s="55" customFormat="1" ht="15" customHeight="1" x14ac:dyDescent="0.15">
      <c r="E27" s="62"/>
      <c r="F27" s="62"/>
      <c r="H27" s="62"/>
      <c r="I27" s="62"/>
      <c r="J27" s="62"/>
      <c r="K27" s="62"/>
    </row>
    <row r="28" spans="3:13" s="55" customFormat="1" ht="15" customHeight="1" x14ac:dyDescent="0.15">
      <c r="E28" s="62"/>
      <c r="F28" s="62"/>
      <c r="H28" s="62"/>
      <c r="I28" s="62"/>
      <c r="J28" s="62"/>
      <c r="K28" s="62"/>
    </row>
    <row r="29" spans="3:13" s="55" customFormat="1" ht="15" customHeight="1" x14ac:dyDescent="0.15">
      <c r="E29" s="62"/>
      <c r="F29" s="62"/>
      <c r="H29" s="62"/>
      <c r="I29" s="62"/>
      <c r="J29" s="62"/>
      <c r="K29" s="62"/>
    </row>
    <row r="30" spans="3:13" s="55" customFormat="1" ht="15" customHeight="1" x14ac:dyDescent="0.15">
      <c r="E30" s="62"/>
      <c r="F30" s="62"/>
      <c r="H30" s="62"/>
      <c r="I30" s="62"/>
      <c r="J30" s="62"/>
      <c r="K30" s="62"/>
    </row>
    <row r="31" spans="3:13" s="55" customFormat="1" x14ac:dyDescent="0.15">
      <c r="E31" s="62"/>
      <c r="F31" s="62"/>
      <c r="H31" s="62"/>
      <c r="I31" s="62"/>
      <c r="J31" s="62"/>
      <c r="K31" s="62"/>
      <c r="L31" s="66"/>
      <c r="M31" s="66"/>
    </row>
    <row r="32" spans="3:13" s="55" customFormat="1" x14ac:dyDescent="0.15">
      <c r="E32" s="62"/>
      <c r="F32" s="62"/>
      <c r="H32" s="62"/>
      <c r="I32" s="62"/>
      <c r="J32" s="62"/>
      <c r="K32" s="62"/>
      <c r="L32" s="66"/>
      <c r="M32" s="66"/>
    </row>
    <row r="33" spans="5:21" s="55" customFormat="1" x14ac:dyDescent="0.15">
      <c r="E33" s="62"/>
      <c r="F33" s="62"/>
      <c r="H33" s="62"/>
      <c r="I33" s="62"/>
      <c r="J33" s="62"/>
      <c r="K33" s="62"/>
      <c r="L33" s="66"/>
    </row>
    <row r="34" spans="5:21" s="55" customFormat="1" x14ac:dyDescent="0.15">
      <c r="E34" s="62"/>
      <c r="F34" s="62"/>
      <c r="H34" s="62"/>
      <c r="I34" s="62"/>
      <c r="J34" s="62"/>
      <c r="K34" s="62"/>
      <c r="Q34" s="62"/>
      <c r="R34" s="62"/>
      <c r="T34" s="62"/>
      <c r="U34" s="67"/>
    </row>
    <row r="35" spans="5:21" s="55" customFormat="1" x14ac:dyDescent="0.15">
      <c r="E35" s="62"/>
      <c r="F35" s="62"/>
      <c r="H35" s="62"/>
      <c r="I35" s="62"/>
      <c r="J35" s="62"/>
      <c r="K35" s="62"/>
    </row>
    <row r="36" spans="5:21" s="55" customFormat="1" x14ac:dyDescent="0.15">
      <c r="E36" s="62"/>
      <c r="F36" s="62"/>
      <c r="H36" s="62"/>
      <c r="I36" s="62"/>
      <c r="J36" s="62"/>
      <c r="K36" s="62"/>
    </row>
    <row r="37" spans="5:21" s="55" customFormat="1" x14ac:dyDescent="0.15">
      <c r="E37" s="62"/>
      <c r="F37" s="62"/>
      <c r="H37" s="62"/>
      <c r="I37" s="62"/>
      <c r="J37" s="62"/>
      <c r="K37" s="62"/>
    </row>
    <row r="38" spans="5:21" s="55" customFormat="1" x14ac:dyDescent="0.15">
      <c r="E38" s="62"/>
      <c r="F38" s="62"/>
      <c r="H38" s="62"/>
      <c r="I38" s="62"/>
      <c r="J38" s="62"/>
      <c r="K38" s="62"/>
    </row>
    <row r="39" spans="5:21" s="55" customFormat="1" x14ac:dyDescent="0.15">
      <c r="E39" s="62"/>
      <c r="F39" s="62"/>
      <c r="H39" s="62"/>
      <c r="I39" s="62"/>
      <c r="J39" s="62"/>
      <c r="K39" s="62"/>
    </row>
    <row r="40" spans="5:21" s="55" customFormat="1" x14ac:dyDescent="0.15">
      <c r="E40" s="62"/>
      <c r="F40" s="62"/>
      <c r="H40" s="62"/>
      <c r="I40" s="62"/>
      <c r="J40" s="62"/>
      <c r="K40" s="62"/>
    </row>
    <row r="41" spans="5:21" s="55" customFormat="1" x14ac:dyDescent="0.15">
      <c r="E41" s="62"/>
      <c r="F41" s="62"/>
      <c r="H41" s="62"/>
      <c r="I41" s="62"/>
      <c r="J41" s="62"/>
      <c r="K41" s="62"/>
    </row>
    <row r="42" spans="5:21" s="55" customFormat="1" x14ac:dyDescent="0.15">
      <c r="E42" s="62"/>
      <c r="F42" s="62"/>
      <c r="H42" s="62"/>
      <c r="I42" s="62"/>
      <c r="J42" s="62"/>
      <c r="K42" s="62"/>
    </row>
    <row r="43" spans="5:21" s="55" customFormat="1" x14ac:dyDescent="0.15">
      <c r="E43" s="62"/>
      <c r="F43" s="62"/>
      <c r="H43" s="62"/>
      <c r="I43" s="62"/>
      <c r="J43" s="62"/>
      <c r="K43" s="62"/>
    </row>
    <row r="44" spans="5:21" s="55" customFormat="1" x14ac:dyDescent="0.15">
      <c r="E44" s="62"/>
      <c r="F44" s="62"/>
      <c r="H44" s="62"/>
      <c r="I44" s="62"/>
      <c r="J44" s="62"/>
      <c r="K44" s="62"/>
    </row>
    <row r="45" spans="5:21" s="55" customFormat="1" x14ac:dyDescent="0.15">
      <c r="E45" s="62"/>
      <c r="F45" s="62"/>
      <c r="H45" s="62"/>
      <c r="I45" s="62"/>
      <c r="J45" s="62"/>
      <c r="K45" s="62"/>
    </row>
    <row r="46" spans="5:21" s="55" customFormat="1" x14ac:dyDescent="0.15">
      <c r="E46" s="62"/>
      <c r="F46" s="62"/>
      <c r="H46" s="62"/>
      <c r="I46" s="62"/>
      <c r="J46" s="62"/>
      <c r="K46" s="62"/>
    </row>
    <row r="47" spans="5:21" s="55" customFormat="1" x14ac:dyDescent="0.15">
      <c r="E47" s="62"/>
      <c r="F47" s="62"/>
      <c r="H47" s="62"/>
      <c r="I47" s="62"/>
      <c r="J47" s="62"/>
      <c r="K47" s="62"/>
    </row>
    <row r="48" spans="5:21" s="55" customFormat="1" x14ac:dyDescent="0.15">
      <c r="E48" s="62"/>
      <c r="F48" s="62"/>
      <c r="H48" s="62"/>
      <c r="I48" s="62"/>
      <c r="J48" s="62"/>
      <c r="K48" s="62"/>
    </row>
    <row r="49" spans="5:11" s="55" customFormat="1" x14ac:dyDescent="0.15">
      <c r="E49" s="62"/>
      <c r="F49" s="62"/>
      <c r="H49" s="62"/>
      <c r="I49" s="62"/>
      <c r="J49" s="62"/>
      <c r="K49" s="62"/>
    </row>
    <row r="50" spans="5:11" s="55" customFormat="1" x14ac:dyDescent="0.15">
      <c r="E50" s="62"/>
      <c r="F50" s="62"/>
      <c r="H50" s="62"/>
      <c r="I50" s="62"/>
      <c r="J50" s="62"/>
      <c r="K50" s="62"/>
    </row>
    <row r="51" spans="5:11" s="55" customFormat="1" x14ac:dyDescent="0.15">
      <c r="E51" s="62"/>
      <c r="F51" s="62"/>
      <c r="H51" s="62"/>
      <c r="I51" s="62"/>
      <c r="J51" s="62"/>
      <c r="K51" s="62"/>
    </row>
    <row r="52" spans="5:11" s="55" customFormat="1" x14ac:dyDescent="0.15">
      <c r="E52" s="62"/>
      <c r="F52" s="62"/>
      <c r="H52" s="62"/>
      <c r="I52" s="62"/>
      <c r="J52" s="62"/>
      <c r="K52" s="62"/>
    </row>
    <row r="53" spans="5:11" s="55" customFormat="1" x14ac:dyDescent="0.15">
      <c r="E53" s="62"/>
      <c r="F53" s="62"/>
      <c r="H53" s="62"/>
      <c r="I53" s="62"/>
      <c r="J53" s="62"/>
      <c r="K53" s="62"/>
    </row>
    <row r="54" spans="5:11" s="55" customFormat="1" x14ac:dyDescent="0.15">
      <c r="E54" s="62"/>
      <c r="F54" s="62"/>
      <c r="H54" s="62"/>
      <c r="I54" s="62"/>
      <c r="J54" s="62"/>
      <c r="K54" s="62"/>
    </row>
    <row r="55" spans="5:11" s="55" customFormat="1" x14ac:dyDescent="0.15">
      <c r="E55" s="62"/>
      <c r="F55" s="62"/>
      <c r="H55" s="62"/>
      <c r="I55" s="62"/>
      <c r="J55" s="62"/>
      <c r="K55" s="62"/>
    </row>
    <row r="56" spans="5:11" s="55" customFormat="1" x14ac:dyDescent="0.15">
      <c r="E56" s="62"/>
      <c r="F56" s="62"/>
      <c r="H56" s="62"/>
      <c r="I56" s="62"/>
      <c r="J56" s="62"/>
      <c r="K56" s="62"/>
    </row>
    <row r="57" spans="5:11" s="55" customFormat="1" x14ac:dyDescent="0.15">
      <c r="E57" s="62"/>
      <c r="F57" s="62"/>
      <c r="H57" s="62"/>
      <c r="I57" s="62"/>
      <c r="J57" s="62"/>
      <c r="K57" s="62"/>
    </row>
    <row r="58" spans="5:11" s="55" customFormat="1" x14ac:dyDescent="0.15">
      <c r="E58" s="62"/>
      <c r="F58" s="62"/>
      <c r="H58" s="62"/>
      <c r="I58" s="62"/>
      <c r="J58" s="62"/>
      <c r="K58" s="62"/>
    </row>
    <row r="59" spans="5:11" s="55" customFormat="1" x14ac:dyDescent="0.15">
      <c r="E59" s="62"/>
      <c r="F59" s="62"/>
      <c r="H59" s="62"/>
      <c r="I59" s="62"/>
      <c r="J59" s="62"/>
      <c r="K59" s="62"/>
    </row>
    <row r="60" spans="5:11" s="55" customFormat="1" x14ac:dyDescent="0.15">
      <c r="E60" s="62"/>
      <c r="F60" s="62"/>
      <c r="H60" s="62"/>
      <c r="I60" s="62"/>
      <c r="J60" s="62"/>
      <c r="K60" s="62"/>
    </row>
    <row r="61" spans="5:11" s="55" customFormat="1" x14ac:dyDescent="0.15">
      <c r="E61" s="62"/>
      <c r="F61" s="62"/>
      <c r="H61" s="62"/>
      <c r="I61" s="62"/>
      <c r="J61" s="62"/>
      <c r="K61" s="62"/>
    </row>
    <row r="62" spans="5:11" s="55" customFormat="1" x14ac:dyDescent="0.15">
      <c r="E62" s="62"/>
      <c r="F62" s="62"/>
      <c r="H62" s="62"/>
      <c r="I62" s="62"/>
      <c r="J62" s="62"/>
      <c r="K62" s="62"/>
    </row>
    <row r="63" spans="5:11" s="55" customFormat="1" x14ac:dyDescent="0.15">
      <c r="E63" s="62"/>
      <c r="F63" s="62"/>
      <c r="H63" s="62"/>
      <c r="I63" s="62"/>
      <c r="J63" s="62"/>
      <c r="K63" s="62"/>
    </row>
    <row r="64" spans="5:11" s="55" customFormat="1" x14ac:dyDescent="0.15">
      <c r="E64" s="62"/>
      <c r="F64" s="62"/>
      <c r="H64" s="62"/>
      <c r="I64" s="62"/>
      <c r="J64" s="62"/>
      <c r="K64" s="62"/>
    </row>
    <row r="65" spans="5:11" s="55" customFormat="1" x14ac:dyDescent="0.15">
      <c r="E65" s="62"/>
      <c r="F65" s="62"/>
      <c r="H65" s="62"/>
      <c r="I65" s="62"/>
      <c r="J65" s="62"/>
      <c r="K65" s="62"/>
    </row>
    <row r="66" spans="5:11" s="55" customFormat="1" x14ac:dyDescent="0.15">
      <c r="E66" s="62"/>
      <c r="F66" s="62"/>
      <c r="H66" s="62"/>
      <c r="I66" s="62"/>
      <c r="J66" s="62"/>
      <c r="K66" s="62"/>
    </row>
    <row r="67" spans="5:11" s="55" customFormat="1" x14ac:dyDescent="0.15">
      <c r="E67" s="62"/>
      <c r="F67" s="62"/>
      <c r="H67" s="62"/>
      <c r="I67" s="62"/>
      <c r="J67" s="62"/>
      <c r="K67" s="62"/>
    </row>
    <row r="68" spans="5:11" s="55" customFormat="1" x14ac:dyDescent="0.15">
      <c r="E68" s="62"/>
      <c r="F68" s="62"/>
      <c r="H68" s="62"/>
      <c r="I68" s="62"/>
      <c r="J68" s="62"/>
      <c r="K68" s="62"/>
    </row>
    <row r="69" spans="5:11" s="55" customFormat="1" x14ac:dyDescent="0.15">
      <c r="E69" s="62"/>
      <c r="F69" s="62"/>
      <c r="H69" s="62"/>
      <c r="I69" s="62"/>
      <c r="J69" s="62"/>
      <c r="K69" s="62"/>
    </row>
    <row r="70" spans="5:11" s="55" customFormat="1" x14ac:dyDescent="0.15">
      <c r="E70" s="62"/>
      <c r="F70" s="62"/>
      <c r="H70" s="62"/>
      <c r="I70" s="62"/>
      <c r="J70" s="62"/>
      <c r="K70" s="62"/>
    </row>
    <row r="71" spans="5:11" s="55" customFormat="1" x14ac:dyDescent="0.15">
      <c r="E71" s="62"/>
      <c r="F71" s="62"/>
      <c r="H71" s="62"/>
      <c r="I71" s="62"/>
      <c r="J71" s="62"/>
      <c r="K71" s="62"/>
    </row>
    <row r="72" spans="5:11" s="55" customFormat="1" x14ac:dyDescent="0.15">
      <c r="E72" s="62"/>
      <c r="F72" s="62"/>
      <c r="H72" s="62"/>
      <c r="I72" s="62"/>
      <c r="J72" s="62"/>
      <c r="K72" s="62"/>
    </row>
    <row r="73" spans="5:11" s="55" customFormat="1" x14ac:dyDescent="0.15">
      <c r="E73" s="62"/>
      <c r="F73" s="62"/>
      <c r="H73" s="62"/>
      <c r="I73" s="62"/>
      <c r="J73" s="62"/>
      <c r="K73" s="62"/>
    </row>
    <row r="74" spans="5:11" s="55" customFormat="1" x14ac:dyDescent="0.15">
      <c r="E74" s="62"/>
      <c r="F74" s="62"/>
      <c r="H74" s="62"/>
      <c r="I74" s="62"/>
      <c r="J74" s="62"/>
      <c r="K74" s="62"/>
    </row>
  </sheetData>
  <sheetProtection algorithmName="SHA-512" hashValue="60pmKSEbfA2ewqWdMMeijb+X1jYmUlp3tb6VZWJ+1hvp9HWYUa+Oye+4a93fmMasZBIu9d5iQ/EyW9Vg3Eew+A==" saltValue="mo7s+rRa4yY1htJ3SUWllg==" spinCount="100000" sheet="1" objects="1" scenarios="1"/>
  <protectedRanges>
    <protectedRange algorithmName="SHA-512" hashValue="1ycxUjRK/mIi4FGBR/CMjTPDLHk1TrAy9AvXnQJFxyOW6e93t5yjKWN2a7Z+cFikW9tSZeBiL3fs+wA/Azot8w==" saltValue="KCYYNlszj3LzKFsXJabzMA==" spinCount="100000" sqref="D5:D6" name="Intervalo2"/>
    <protectedRange algorithmName="SHA-512" hashValue="jazZubxjesqzR35h5wtyRQy/Eg8roe45MXxoFCSqBBDHr4sTISffbPBp8strnuuyNVwZTAHLM2LzO+boRahe7Q==" saltValue="p1yJ/duQI15cT9znqlYUPA==" spinCount="100000" sqref="D1:D7 D9:D11 D13:D1048576" name="Intervalo1"/>
  </protectedRanges>
  <mergeCells count="3">
    <mergeCell ref="B1:K2"/>
    <mergeCell ref="B4:K4"/>
    <mergeCell ref="C12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OBRA</vt:lpstr>
      <vt:lpstr>MEDIÇÃO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ACQUAX02</dc:creator>
  <cp:lastModifiedBy>ACQUAX02</cp:lastModifiedBy>
  <dcterms:created xsi:type="dcterms:W3CDTF">2023-02-17T14:13:24Z</dcterms:created>
  <dcterms:modified xsi:type="dcterms:W3CDTF">2023-02-17T18:36:51Z</dcterms:modified>
</cp:coreProperties>
</file>