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cr\OneDrive\Desktop\Analysis Projects\"/>
    </mc:Choice>
  </mc:AlternateContent>
  <xr:revisionPtr revIDLastSave="0" documentId="13_ncr:1_{DB65C5D2-7C44-4148-ABEE-EB5308C4B16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3" r:id="rId1"/>
    <sheet name="Sheet2" sheetId="5" r:id="rId2"/>
    <sheet name="Sheet3" sheetId="8" r:id="rId3"/>
    <sheet name="Bonus" sheetId="9" r:id="rId4"/>
    <sheet name="Backers Bonus" sheetId="10" r:id="rId5"/>
    <sheet name="Crowdfunding" sheetId="1" r:id="rId6"/>
  </sheets>
  <definedNames>
    <definedName name="_xlnm._FilterDatabase" localSheetId="4" hidden="1">'Backers Bonus'!$A$1:$D$1</definedName>
    <definedName name="_xlnm._FilterDatabase" localSheetId="5" hidden="1">Crowdfunding!$A$1:$G$1001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0" l="1"/>
  <c r="J6" i="10"/>
  <c r="G7" i="10"/>
  <c r="J7" i="10"/>
  <c r="J5" i="10"/>
  <c r="J4" i="10"/>
  <c r="J3" i="10"/>
  <c r="J2" i="10"/>
  <c r="G5" i="10"/>
  <c r="G4" i="10"/>
  <c r="G3" i="10"/>
  <c r="G2" i="10"/>
  <c r="D13" i="9"/>
  <c r="D12" i="9"/>
  <c r="D11" i="9"/>
  <c r="D10" i="9"/>
  <c r="D9" i="9"/>
  <c r="D8" i="9"/>
  <c r="D7" i="9"/>
  <c r="D6" i="9"/>
  <c r="D5" i="9"/>
  <c r="D4" i="9"/>
  <c r="D3" i="9"/>
  <c r="D2" i="9" l="1"/>
  <c r="C13" i="9"/>
  <c r="C12" i="9"/>
  <c r="C11" i="9"/>
  <c r="C10" i="9"/>
  <c r="C9" i="9"/>
  <c r="C8" i="9"/>
  <c r="C7" i="9"/>
  <c r="C6" i="9"/>
  <c r="C5" i="9"/>
  <c r="C4" i="9"/>
  <c r="B4" i="9"/>
  <c r="C3" i="9"/>
  <c r="B3" i="9"/>
  <c r="B13" i="9"/>
  <c r="B12" i="9"/>
  <c r="B11" i="9"/>
  <c r="B10" i="9"/>
  <c r="B9" i="9"/>
  <c r="B8" i="9"/>
  <c r="B7" i="9"/>
  <c r="B6" i="9"/>
  <c r="B5" i="9"/>
  <c r="C2" i="9"/>
  <c r="B2" i="9"/>
  <c r="E7" i="9" l="1"/>
  <c r="H7" i="9" s="1"/>
  <c r="E8" i="9"/>
  <c r="H8" i="9" s="1"/>
  <c r="F8" i="9"/>
  <c r="E9" i="9"/>
  <c r="H9" i="9" s="1"/>
  <c r="F9" i="9"/>
  <c r="E10" i="9"/>
  <c r="H10" i="9" s="1"/>
  <c r="G11" i="9"/>
  <c r="E2" i="9"/>
  <c r="H2" i="9" s="1"/>
  <c r="E11" i="9"/>
  <c r="H11" i="9" s="1"/>
  <c r="G7" i="9"/>
  <c r="E4" i="9"/>
  <c r="H4" i="9" s="1"/>
  <c r="G2" i="9"/>
  <c r="F5" i="9"/>
  <c r="E5" i="9"/>
  <c r="H5" i="9" s="1"/>
  <c r="E13" i="9"/>
  <c r="H13" i="9" s="1"/>
  <c r="G8" i="9"/>
  <c r="E12" i="9"/>
  <c r="H12" i="9" s="1"/>
  <c r="E6" i="9"/>
  <c r="H6" i="9" s="1"/>
  <c r="E3" i="9"/>
  <c r="H3" i="9" s="1"/>
  <c r="G9" i="9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F10" i="9" l="1"/>
  <c r="G6" i="9"/>
  <c r="F6" i="9"/>
  <c r="F11" i="9"/>
  <c r="F12" i="9"/>
  <c r="F2" i="9"/>
  <c r="G4" i="9"/>
  <c r="F4" i="9"/>
  <c r="G12" i="9"/>
  <c r="G10" i="9"/>
  <c r="F3" i="9"/>
  <c r="F13" i="9"/>
  <c r="G3" i="9"/>
  <c r="G13" i="9"/>
  <c r="F7" i="9"/>
  <c r="G5" i="9"/>
</calcChain>
</file>

<file path=xl/sharedStrings.xml><?xml version="1.0" encoding="utf-8"?>
<sst xmlns="http://schemas.openxmlformats.org/spreadsheetml/2006/main" count="9127" uniqueCount="2116">
  <si>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</si>
  <si>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</si>
  <si>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</si>
  <si>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</si>
  <si>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</si>
  <si>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</si>
  <si>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</si>
  <si>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</si>
  <si>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</si>
  <si>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</si>
  <si>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</si>
  <si>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</si>
  <si>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</si>
  <si>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</si>
  <si>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</si>
  <si>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</si>
  <si>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</si>
  <si>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</si>
  <si>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</si>
  <si>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</si>
  <si>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</si>
  <si>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</si>
  <si>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</si>
  <si>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</si>
  <si>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</si>
  <si>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</si>
  <si>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</si>
  <si>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</si>
  <si>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</si>
  <si>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</si>
  <si>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</si>
  <si>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</si>
  <si>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</si>
  <si>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</si>
  <si>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</si>
  <si>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</si>
  <si>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</si>
  <si>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</si>
  <si>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</si>
  <si>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</si>
  <si>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</si>
  <si>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</si>
  <si>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</si>
  <si>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</si>
  <si>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</si>
  <si>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</si>
  <si>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</si>
  <si>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</si>
  <si>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</si>
  <si>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</si>
  <si>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</si>
  <si>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</si>
  <si>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</si>
  <si>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</si>
  <si>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</si>
  <si>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</si>
  <si>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</si>
  <si>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</si>
  <si>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</si>
  <si>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</si>
  <si>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</si>
  <si>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</si>
  <si>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</si>
  <si>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</si>
  <si>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</si>
  <si>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</si>
  <si>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</si>
  <si>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</si>
  <si>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</si>
  <si>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</si>
  <si>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</si>
  <si>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</si>
  <si>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</si>
  <si>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</si>
  <si>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</si>
  <si>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</si>
  <si>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</si>
  <si>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</si>
  <si>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</si>
  <si>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</si>
  <si>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</si>
  <si>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</si>
  <si>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</si>
  <si>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</si>
  <si>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</si>
  <si>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</si>
  <si>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</si>
  <si>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</si>
  <si>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</si>
  <si>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</si>
  <si>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</si>
  <si>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</si>
  <si>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</si>
  <si>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</si>
  <si>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</si>
  <si>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</si>
  <si>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</si>
  <si>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</si>
  <si>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</si>
  <si>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</si>
  <si>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</si>
  <si>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</si>
  <si>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</si>
  <si>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</si>
  <si>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</si>
  <si>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</si>
  <si>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</si>
  <si>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</si>
  <si>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</si>
  <si>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</si>
  <si>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</si>
  <si>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</si>
  <si>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</si>
  <si>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</si>
  <si>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</si>
  <si>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</si>
  <si>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</si>
  <si>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</si>
  <si>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</si>
  <si>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</si>
  <si>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</si>
  <si>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</si>
  <si>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</si>
  <si>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</si>
  <si>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</si>
  <si>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</si>
  <si>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</si>
  <si>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</si>
  <si>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</si>
  <si>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</si>
  <si>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</si>
  <si>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</si>
  <si>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</si>
  <si>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</si>
  <si>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</si>
  <si>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</si>
  <si>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</si>
  <si>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</si>
  <si>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</si>
  <si>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</si>
  <si>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</si>
  <si>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</si>
  <si>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</si>
  <si>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</si>
  <si>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</si>
  <si>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</si>
  <si>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</si>
  <si>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</si>
  <si>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</si>
  <si>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</si>
  <si>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</si>
  <si>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</si>
  <si>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</si>
  <si>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</si>
  <si>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</si>
  <si>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</si>
  <si>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</si>
  <si>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</si>
  <si>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</si>
  <si>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</si>
  <si>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</si>
  <si>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</si>
  <si>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</si>
  <si>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</si>
  <si>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</si>
  <si>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</si>
  <si>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</si>
  <si>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</si>
  <si>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</si>
  <si>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</si>
  <si>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</si>
  <si>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</si>
  <si>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</si>
  <si>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</si>
  <si>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</si>
  <si>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</si>
  <si>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</si>
  <si>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</si>
  <si>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</si>
  <si>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</si>
  <si>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</si>
  <si>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</si>
  <si>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</si>
  <si>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</si>
  <si>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</si>
  <si>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</si>
  <si>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</si>
  <si>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</si>
  <si>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</si>
  <si>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</si>
  <si>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</si>
  <si>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</si>
  <si>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</si>
  <si>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</si>
  <si>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</si>
  <si>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</si>
  <si>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</si>
  <si>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</si>
  <si>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</si>
  <si>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</si>
  <si>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</si>
  <si>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</si>
  <si>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</si>
  <si>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</si>
  <si>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</si>
  <si>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</si>
  <si>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</si>
  <si>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</si>
  <si>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</si>
  <si>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</si>
  <si>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</si>
  <si>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</si>
  <si>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</si>
  <si>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</si>
  <si>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</si>
  <si>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</si>
  <si>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</si>
  <si>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</si>
  <si>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</si>
  <si>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</si>
  <si>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</si>
  <si>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</si>
  <si>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</si>
  <si>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</si>
  <si>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</si>
  <si>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</si>
  <si>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</si>
  <si>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</si>
  <si>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</si>
  <si>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</si>
  <si>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</si>
  <si>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</si>
  <si>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</si>
  <si>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</si>
  <si>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</si>
  <si>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</si>
  <si>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</si>
  <si>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</si>
  <si>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</si>
  <si>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</si>
  <si>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</si>
  <si>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</si>
  <si>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</si>
  <si>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</si>
  <si>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</si>
  <si>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</si>
  <si>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</si>
  <si>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</si>
  <si>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</si>
  <si>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</si>
  <si>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</si>
  <si>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</si>
  <si>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</si>
  <si>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</si>
  <si>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</si>
  <si>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</si>
  <si>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</si>
  <si>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</si>
  <si>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</si>
  <si>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</si>
  <si>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</si>
  <si>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</si>
  <si>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</si>
  <si>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</si>
  <si>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</si>
  <si>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</si>
  <si>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</si>
  <si>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</si>
  <si>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</si>
  <si>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</si>
  <si>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</si>
  <si>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</si>
  <si>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</si>
  <si>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</si>
  <si>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</si>
  <si>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</si>
  <si>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</si>
  <si>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</si>
  <si>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</si>
  <si>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</si>
  <si>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</si>
  <si>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</si>
  <si>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</si>
  <si>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</si>
  <si>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</si>
  <si>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</si>
  <si>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</si>
  <si>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</si>
  <si>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</si>
  <si>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</si>
  <si>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</si>
  <si>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</si>
  <si>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</si>
  <si>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</si>
  <si>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</si>
  <si>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</si>
  <si>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</si>
  <si>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</si>
  <si>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</si>
  <si>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</si>
  <si>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</si>
  <si>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</si>
  <si>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</si>
  <si>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</si>
  <si>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</si>
  <si>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</si>
  <si>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</si>
  <si>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</si>
  <si>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</si>
  <si>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</si>
  <si>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</si>
  <si>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</si>
  <si>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</si>
  <si>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</si>
  <si>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</si>
  <si>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</si>
  <si>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</si>
  <si>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</si>
  <si>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</si>
  <si>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</si>
  <si>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</si>
  <si>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</si>
  <si>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</si>
  <si>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</si>
  <si>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</si>
  <si>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</si>
  <si>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</si>
  <si>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</si>
  <si>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</si>
  <si>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</si>
  <si>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</si>
  <si>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</si>
  <si>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</si>
  <si>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</si>
  <si>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</si>
  <si>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</si>
  <si>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</si>
  <si>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</si>
  <si>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</si>
  <si>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</si>
  <si>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</si>
  <si>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</si>
  <si>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</si>
  <si>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</si>
  <si>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</si>
  <si>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</si>
  <si>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</si>
  <si>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</si>
  <si>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</si>
  <si>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</si>
  <si>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</si>
  <si>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</si>
  <si>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</si>
  <si>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</si>
  <si>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</si>
  <si>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</si>
  <si>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</si>
  <si>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</si>
  <si>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</si>
  <si>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</si>
  <si>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</si>
  <si>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</si>
  <si>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</si>
  <si>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</si>
  <si>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</si>
  <si>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</si>
  <si>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</si>
  <si>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</si>
  <si>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</si>
  <si>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</si>
  <si>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</si>
  <si>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</si>
  <si>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</si>
  <si>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</si>
  <si>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</si>
  <si>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</si>
  <si>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</si>
  <si>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</si>
  <si>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</si>
  <si>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</si>
  <si>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</si>
  <si>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</si>
  <si>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</si>
  <si>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</si>
  <si>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</si>
  <si>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</si>
  <si>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</si>
  <si>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</si>
  <si>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</si>
  <si>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</si>
  <si>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</si>
  <si>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</si>
  <si>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</si>
  <si>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</si>
  <si>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</si>
  <si>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</si>
  <si>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</si>
  <si>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</si>
  <si>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</si>
  <si>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</si>
  <si>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</si>
  <si>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</si>
  <si>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</si>
  <si>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</si>
  <si>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</si>
  <si>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</si>
  <si>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</si>
  <si>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</si>
  <si>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</si>
  <si>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</si>
  <si>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</si>
  <si>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</si>
  <si>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</si>
  <si>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</si>
  <si>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</si>
  <si>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</si>
  <si>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</si>
  <si>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</si>
  <si>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</si>
  <si>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</si>
  <si>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</si>
  <si>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</si>
  <si>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</si>
  <si>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</si>
  <si>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</si>
  <si>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</si>
  <si>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</si>
  <si>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</si>
  <si>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</si>
  <si>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</si>
  <si>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</si>
  <si>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</si>
  <si>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</si>
  <si>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</si>
  <si>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</si>
  <si>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</si>
  <si>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</si>
  <si>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</si>
  <si>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</si>
  <si>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</si>
  <si>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</si>
  <si>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</si>
  <si>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</si>
  <si>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</si>
  <si>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</si>
  <si>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</si>
  <si>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</si>
  <si>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</si>
  <si>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</si>
  <si>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</si>
  <si>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</si>
  <si>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</si>
  <si>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</si>
  <si>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</si>
  <si>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</si>
  <si>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</si>
  <si>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</si>
  <si>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</si>
  <si>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</si>
  <si>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</si>
  <si>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</si>
  <si>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</si>
  <si>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</si>
  <si>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</si>
  <si>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</si>
  <si>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</si>
  <si>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</si>
  <si>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</si>
  <si>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</si>
  <si>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</si>
  <si>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</si>
  <si>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</si>
  <si>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</si>
  <si>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</si>
  <si>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</si>
  <si>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</si>
  <si>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</si>
  <si>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</si>
  <si>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</si>
  <si>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</si>
  <si>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</si>
  <si>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</si>
  <si>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</si>
  <si>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</si>
  <si>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</si>
  <si>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</si>
  <si>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</si>
  <si>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</si>
  <si>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</si>
  <si>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</si>
  <si>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</si>
  <si>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</si>
  <si>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</si>
  <si>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</si>
  <si>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</si>
  <si>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</si>
  <si>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</si>
  <si>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</si>
  <si>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</si>
  <si>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</si>
  <si>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</si>
  <si>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</si>
  <si>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</si>
  <si>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</si>
  <si>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</si>
  <si>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</si>
  <si>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</si>
  <si>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</si>
  <si>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</si>
  <si>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</si>
  <si>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</si>
  <si>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</si>
  <si>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</si>
  <si>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</si>
  <si>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</si>
  <si>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</si>
  <si>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</si>
  <si>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</si>
  <si>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</si>
  <si>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</si>
  <si>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</si>
  <si>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</si>
  <si>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</si>
  <si>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</si>
  <si>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</si>
  <si>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</si>
  <si>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</si>
  <si>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</si>
  <si>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</si>
  <si>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</si>
  <si>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</si>
  <si>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</si>
  <si>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</si>
  <si>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</si>
  <si>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</si>
  <si>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</si>
  <si>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</si>
  <si>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</si>
  <si>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</si>
  <si>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</si>
  <si>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</si>
  <si>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</si>
  <si>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</si>
  <si>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</si>
  <si>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</si>
  <si>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</si>
  <si>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</si>
  <si>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</si>
  <si>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</si>
  <si>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</si>
  <si>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</si>
  <si>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</si>
  <si>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</si>
  <si>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</si>
  <si>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</si>
  <si>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</si>
  <si>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</si>
  <si>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</si>
  <si>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</si>
  <si>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</si>
  <si>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</si>
  <si>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</si>
  <si>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</si>
  <si>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</si>
  <si>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</si>
  <si>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</si>
  <si>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</si>
  <si>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</si>
  <si>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</si>
  <si>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</si>
  <si>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</si>
  <si>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</si>
  <si>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</si>
  <si>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</si>
  <si>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</si>
  <si>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</si>
  <si>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</si>
  <si>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</si>
  <si>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</si>
  <si>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</si>
  <si>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</si>
  <si>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</si>
  <si>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</si>
  <si>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</si>
  <si>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</si>
  <si>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</si>
  <si>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</si>
  <si>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</si>
  <si>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</si>
  <si>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</si>
  <si>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</si>
  <si>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</si>
  <si>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</si>
  <si>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</si>
  <si>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</si>
  <si>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</si>
  <si>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</si>
  <si>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</si>
  <si>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</si>
  <si>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</si>
  <si>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</si>
  <si>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</si>
  <si>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</si>
  <si>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</si>
  <si>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</si>
  <si>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</si>
  <si>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</si>
  <si>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</si>
  <si>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</si>
  <si>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</si>
  <si>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</si>
  <si>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</si>
  <si>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</si>
  <si>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</si>
  <si>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</si>
  <si>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</si>
  <si>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</si>
  <si>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</si>
  <si>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</si>
  <si>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</si>
  <si>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</si>
  <si>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</si>
  <si>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</si>
  <si>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</si>
  <si>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</si>
  <si>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</si>
  <si>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</si>
  <si>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</si>
  <si>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</si>
  <si>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</si>
  <si>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</si>
  <si>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</si>
  <si>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</si>
  <si>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</si>
  <si>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</si>
  <si>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</si>
  <si>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</si>
  <si>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</si>
  <si>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</si>
  <si>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</si>
  <si>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</si>
  <si>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</si>
  <si>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</si>
  <si>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</si>
  <si>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</si>
  <si>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</si>
  <si>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</si>
  <si>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</si>
  <si>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</si>
  <si>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</si>
  <si>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</si>
  <si>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</si>
  <si>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</si>
  <si>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</si>
  <si>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</si>
  <si>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</si>
  <si>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</si>
  <si>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</si>
  <si>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</si>
  <si>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</si>
  <si>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</si>
  <si>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</si>
  <si>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</si>
  <si>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</si>
  <si>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</si>
  <si>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</si>
  <si>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</si>
  <si>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</si>
  <si>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</si>
  <si>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</si>
  <si>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</si>
  <si>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</si>
  <si>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</si>
  <si>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</si>
  <si>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</si>
  <si>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</si>
  <si>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</si>
  <si>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</si>
  <si>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</si>
  <si>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</si>
  <si>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</si>
  <si>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</si>
  <si>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</si>
  <si>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</si>
  <si>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</si>
  <si>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</si>
  <si>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</si>
  <si>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</si>
  <si>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</si>
  <si>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</si>
  <si>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</si>
  <si>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</si>
  <si>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</si>
  <si>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</si>
  <si>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</si>
  <si>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</si>
  <si>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</si>
  <si>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</si>
  <si>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</si>
  <si>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</si>
  <si>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</si>
  <si>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</si>
  <si>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</si>
  <si>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</si>
  <si>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</si>
  <si>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</si>
  <si>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</si>
  <si>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</si>
  <si>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</si>
  <si>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</si>
  <si>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</si>
  <si>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</si>
  <si>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</si>
  <si>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</si>
  <si>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</si>
  <si>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</si>
  <si>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</si>
  <si>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</si>
  <si>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</si>
  <si>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</si>
  <si>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</si>
  <si>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</si>
  <si>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</si>
  <si>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</si>
  <si>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</si>
  <si>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</si>
  <si>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</si>
  <si>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</si>
  <si>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</si>
  <si>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</si>
  <si>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</si>
  <si>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</si>
  <si>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</si>
  <si>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</si>
  <si>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</si>
  <si>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</si>
  <si>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</si>
  <si>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</si>
  <si>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</si>
  <si>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</si>
  <si>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</si>
  <si>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</si>
  <si>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</si>
  <si>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</si>
  <si>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</si>
  <si>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</si>
  <si>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</si>
  <si>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</si>
  <si>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</si>
  <si>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</si>
  <si>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</si>
  <si>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</si>
  <si>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</si>
  <si>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</si>
  <si>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</si>
  <si>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</si>
  <si>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</si>
  <si>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</si>
  <si>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</si>
  <si>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</si>
  <si>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</si>
  <si>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</si>
  <si>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</si>
  <si>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</si>
  <si>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</si>
  <si>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</si>
  <si>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</si>
  <si>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</si>
  <si>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</si>
  <si>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</si>
  <si>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</si>
  <si>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</si>
  <si>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</si>
  <si>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</si>
  <si>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</si>
  <si>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</si>
  <si>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</si>
  <si>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</si>
  <si>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</si>
  <si>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</si>
  <si>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</si>
  <si>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</si>
  <si>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</si>
  <si>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</si>
  <si>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</si>
  <si>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</si>
  <si>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</si>
  <si>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</si>
  <si>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</si>
  <si>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</si>
  <si>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</si>
  <si>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</si>
  <si>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</si>
  <si>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</si>
  <si>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</si>
  <si>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</si>
  <si>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</si>
  <si>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</si>
  <si>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</si>
  <si>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</si>
  <si>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</si>
  <si>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</si>
  <si>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</si>
  <si>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</si>
  <si>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</si>
  <si>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</si>
  <si>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</si>
  <si>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</si>
  <si>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</si>
  <si>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</si>
  <si>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</si>
  <si>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</si>
  <si>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</si>
  <si>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</si>
  <si>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</si>
  <si>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</si>
  <si>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</si>
  <si>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</si>
  <si>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</si>
  <si>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</si>
  <si>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</si>
  <si>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</si>
  <si>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</si>
  <si>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</si>
  <si>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</si>
  <si>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</si>
  <si>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</si>
  <si>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</si>
  <si>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</si>
  <si>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</si>
  <si>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</si>
  <si>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</si>
  <si>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</si>
  <si>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</si>
  <si>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</si>
  <si>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</si>
  <si>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</si>
  <si>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</si>
  <si>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</si>
  <si>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</si>
  <si>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</si>
  <si>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</si>
  <si>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</si>
  <si>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</si>
  <si>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</si>
  <si>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</si>
  <si>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</si>
  <si>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</si>
  <si>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</si>
  <si>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</si>
  <si>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</si>
  <si>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</si>
  <si>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</si>
  <si>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</si>
  <si>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</si>
  <si>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</si>
  <si>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</si>
  <si>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</si>
  <si>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</si>
  <si>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</si>
  <si>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</si>
  <si>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</si>
  <si>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</si>
  <si>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</si>
  <si>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</si>
  <si>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</si>
  <si>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</si>
  <si>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</si>
  <si>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</si>
  <si>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</si>
  <si>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</si>
  <si>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</si>
  <si>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</si>
  <si>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</si>
  <si>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</si>
  <si>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</si>
  <si>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</si>
  <si>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</si>
  <si>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</si>
  <si>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</si>
  <si>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</si>
  <si>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</si>
  <si>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</si>
  <si>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</si>
  <si>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</si>
  <si>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</si>
  <si>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</si>
  <si>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</si>
  <si>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</si>
  <si>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</si>
  <si>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</si>
  <si>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</si>
  <si>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</si>
  <si>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</si>
  <si>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</si>
  <si>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</si>
  <si>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</si>
  <si>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</si>
  <si>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</si>
  <si>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</si>
  <si>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</si>
  <si>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</si>
  <si>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</si>
  <si>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</si>
  <si>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</si>
  <si>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</si>
  <si>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</si>
  <si>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</si>
  <si>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</si>
  <si>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</si>
  <si>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</si>
  <si>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</si>
  <si>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</si>
  <si>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</si>
  <si>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</si>
  <si>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</si>
  <si>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</si>
  <si>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</si>
  <si>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</si>
  <si>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</si>
  <si>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</si>
  <si>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</si>
  <si>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</si>
  <si>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</si>
  <si>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</si>
  <si>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</si>
  <si>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</si>
  <si>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</si>
  <si>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</si>
  <si>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</si>
  <si>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</si>
  <si>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</si>
  <si>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</si>
  <si>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</si>
  <si>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</si>
  <si>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</si>
  <si>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</si>
  <si>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</si>
  <si>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</si>
  <si>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</si>
  <si>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</si>
  <si>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</si>
  <si>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</si>
  <si>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</si>
  <si>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</si>
  <si>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</si>
  <si>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</si>
  <si>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</si>
  <si>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</si>
  <si>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</si>
  <si>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</si>
  <si>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</si>
  <si>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</si>
  <si>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</si>
  <si>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</si>
  <si>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</si>
  <si>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</si>
  <si>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</si>
  <si>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</si>
  <si>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</si>
  <si>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</si>
  <si>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</si>
  <si>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</si>
  <si>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</si>
  <si>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</si>
  <si>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</si>
  <si>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</si>
  <si>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</si>
  <si>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</si>
  <si>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</si>
  <si>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</si>
  <si>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</si>
  <si>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</si>
  <si>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</si>
  <si>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</si>
  <si>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</si>
  <si>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</si>
  <si>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</si>
  <si>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</si>
  <si>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</si>
  <si>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</si>
  <si>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</si>
  <si>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</si>
  <si>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</si>
  <si>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</si>
  <si>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</si>
  <si>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</si>
  <si>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</si>
  <si>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</si>
  <si>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</si>
  <si>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</si>
  <si>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</si>
  <si>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</si>
  <si>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</si>
  <si>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</si>
  <si>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</si>
  <si>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</si>
  <si>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</si>
  <si>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</si>
  <si>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</si>
  <si>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</si>
  <si>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</si>
  <si>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</si>
  <si>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</si>
  <si>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</si>
  <si>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</si>
  <si>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</si>
  <si>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</si>
  <si>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</si>
  <si>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</si>
  <si>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</si>
  <si>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</si>
  <si>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</si>
  <si>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</si>
  <si>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</si>
  <si>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</si>
  <si>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</si>
  <si>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</si>
  <si>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</si>
  <si>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</si>
  <si>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</si>
  <si>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</si>
  <si>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</si>
  <si>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</si>
  <si>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</si>
  <si>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</si>
  <si>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</si>
  <si>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</si>
  <si>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</si>
  <si>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</si>
  <si>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</si>
  <si>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</si>
  <si>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</si>
  <si>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</si>
  <si>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</si>
  <si>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</si>
  <si>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</si>
  <si>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</si>
  <si>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</si>
  <si>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</si>
  <si>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</si>
  <si>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</si>
  <si>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</si>
  <si>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</si>
  <si>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</si>
  <si>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</si>
  <si>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</si>
  <si>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</si>
  <si>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</si>
  <si>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</si>
  <si>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</si>
  <si>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</si>
  <si>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</si>
  <si>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</si>
  <si>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</si>
  <si>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</si>
  <si>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</si>
  <si>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</si>
  <si>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</si>
  <si>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</si>
  <si>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</si>
  <si>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</si>
  <si>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</si>
  <si>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</si>
  <si>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</si>
  <si>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</si>
  <si>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</si>
  <si>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</si>
  <si>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</si>
  <si>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</si>
  <si>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</si>
  <si>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</si>
  <si>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</si>
  <si>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</si>
  <si>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</si>
  <si>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</si>
  <si>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</si>
  <si>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</si>
  <si>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</si>
  <si>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</si>
  <si>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</si>
  <si>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</si>
  <si>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</si>
  <si>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</si>
  <si>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</si>
  <si>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</si>
  <si>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</si>
  <si>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</si>
  <si>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</si>
  <si>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</si>
  <si>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</si>
  <si>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</si>
  <si>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</si>
  <si>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</si>
  <si>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</si>
  <si>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</si>
  <si>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</si>
  <si>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</si>
  <si>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</si>
  <si>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</si>
  <si>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</si>
  <si>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</si>
  <si>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</si>
  <si>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</si>
  <si>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</si>
  <si>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</si>
  <si>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</si>
  <si>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</si>
  <si>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</si>
  <si>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</si>
  <si>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</si>
  <si>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</si>
  <si>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</si>
  <si>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</si>
  <si>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</si>
  <si>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</si>
  <si>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</si>
  <si>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</si>
  <si>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</si>
  <si>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</si>
  <si>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</si>
  <si>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</si>
  <si>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</si>
  <si>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</si>
  <si>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</si>
  <si>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</si>
  <si>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</si>
  <si>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</si>
  <si>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</si>
  <si>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</si>
  <si>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</si>
  <si>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</si>
  <si>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</si>
  <si>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</si>
  <si>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</si>
  <si>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</si>
  <si>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</si>
  <si>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</si>
  <si>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</si>
  <si>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</si>
  <si>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</si>
  <si>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</si>
  <si>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</si>
  <si>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</si>
  <si>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</si>
  <si>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</si>
  <si>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</si>
  <si>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</si>
  <si>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</si>
  <si>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</si>
  <si>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</si>
  <si>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</si>
  <si>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</si>
  <si>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</si>
  <si>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</si>
  <si>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</si>
  <si>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</si>
  <si>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</si>
  <si>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</si>
  <si>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</si>
  <si>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</si>
  <si>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</si>
  <si>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</si>
  <si>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</si>
  <si>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</si>
  <si>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</si>
  <si>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</si>
  <si>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</si>
  <si>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</si>
  <si>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</si>
  <si>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</si>
  <si>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</si>
  <si>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</si>
  <si>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</si>
  <si>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</si>
  <si>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</si>
  <si>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</si>
  <si>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</si>
  <si>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</si>
  <si>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</si>
  <si>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</si>
  <si>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</si>
  <si>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</si>
  <si>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</si>
  <si>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</si>
  <si>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</si>
  <si>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</si>
  <si>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</si>
  <si>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</si>
  <si>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</si>
  <si>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</si>
  <si>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</si>
  <si>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</si>
  <si>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</si>
  <si>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</si>
  <si>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</si>
  <si>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</si>
  <si>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</si>
  <si>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</si>
  <si>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</si>
  <si>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</si>
  <si>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</si>
  <si>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</si>
  <si>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</si>
  <si>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</si>
  <si>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</si>
  <si>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</si>
  <si>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</si>
  <si>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</si>
  <si>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</si>
  <si>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</si>
  <si>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</si>
  <si>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</si>
  <si>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</si>
  <si>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</si>
  <si>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</si>
  <si>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</si>
  <si>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</si>
  <si>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</si>
  <si>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</si>
  <si>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</si>
  <si>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</si>
  <si>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</si>
  <si>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</si>
  <si>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</si>
  <si>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</si>
  <si>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</si>
  <si>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</si>
  <si>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</si>
  <si>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</si>
  <si>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</si>
  <si>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</si>
  <si>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</si>
  <si>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</si>
  <si>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</si>
  <si>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</si>
  <si>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</si>
  <si>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</si>
  <si>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</si>
  <si>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</si>
  <si>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</si>
  <si>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</si>
  <si>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</si>
  <si>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</si>
  <si>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</si>
  <si>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</si>
  <si>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</si>
  <si>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</si>
  <si>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</si>
  <si>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</si>
  <si>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</si>
  <si>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</si>
  <si>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</si>
  <si>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</si>
  <si>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</si>
  <si>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</si>
  <si>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</si>
  <si>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</si>
  <si>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</si>
  <si>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</si>
  <si>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</si>
  <si>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</si>
  <si>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</si>
  <si>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</si>
  <si>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</si>
  <si>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</si>
  <si>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</si>
  <si>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</si>
  <si>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</si>
  <si>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</si>
  <si>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</si>
  <si>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</si>
  <si>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</si>
  <si>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</si>
  <si>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</si>
  <si>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</si>
  <si>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</si>
  <si>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</si>
  <si>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</si>
  <si>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</si>
  <si>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</si>
  <si>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</si>
  <si>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</si>
  <si>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</si>
  <si>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</si>
  <si>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</si>
  <si>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</si>
  <si>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</si>
  <si>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</si>
  <si>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</si>
  <si>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</si>
  <si>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</si>
  <si>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</si>
  <si>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</si>
  <si>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</si>
  <si>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</si>
  <si>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</si>
  <si>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</si>
  <si>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</si>
  <si>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</si>
  <si>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</si>
  <si>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</si>
  <si>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</si>
  <si>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</si>
  <si>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</si>
  <si>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</si>
  <si>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</si>
  <si>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</si>
  <si>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</si>
  <si>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</si>
  <si>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</si>
  <si>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</si>
  <si>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</si>
  <si>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</si>
  <si>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</si>
  <si>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</si>
  <si>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</si>
  <si>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</si>
  <si>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</si>
  <si>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</si>
  <si>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</si>
  <si>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</si>
  <si>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</si>
  <si>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</si>
  <si>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</si>
  <si>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</si>
  <si>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</si>
  <si>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</si>
  <si>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</si>
  <si>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</si>
  <si>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</si>
  <si>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</si>
  <si>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</si>
  <si>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</si>
  <si>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</si>
  <si>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</si>
  <si>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</si>
  <si>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</si>
  <si>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</si>
  <si>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</si>
  <si>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</si>
  <si>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</si>
  <si>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</si>
  <si>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</si>
  <si>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</si>
  <si>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</si>
  <si>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</si>
  <si>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</si>
  <si>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</si>
  <si>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</si>
  <si>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</si>
  <si>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</si>
  <si>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</si>
  <si>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</si>
  <si>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</si>
  <si>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</si>
  <si>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</si>
  <si>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</si>
  <si>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</si>
  <si>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</si>
  <si>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</si>
  <si>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</si>
  <si>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</si>
  <si>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</si>
  <si>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</si>
  <si>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</si>
  <si>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</si>
  <si>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</si>
  <si>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</si>
  <si>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</si>
  <si>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</si>
  <si>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</si>
  <si>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</si>
  <si>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</si>
  <si>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</si>
  <si>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</si>
  <si>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</si>
  <si>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</si>
  <si>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</si>
  <si>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</si>
  <si>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</si>
  <si>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</si>
  <si>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</si>
  <si>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</si>
  <si>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</si>
  <si>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</si>
  <si>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</si>
  <si>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</si>
  <si>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</si>
  <si>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</si>
  <si>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</si>
  <si>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</si>
  <si>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</si>
  <si>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</si>
  <si>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</si>
  <si>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</si>
  <si>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</si>
  <si>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</si>
  <si>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</si>
  <si>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</si>
  <si>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</si>
  <si>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</si>
  <si>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</si>
  <si>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</si>
  <si>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</si>
  <si>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</si>
  <si>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</si>
  <si>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</si>
  <si>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</si>
  <si>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</si>
  <si>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</si>
  <si>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</si>
  <si>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</si>
  <si>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</si>
  <si>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</si>
  <si>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</si>
  <si>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</si>
  <si>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</si>
  <si>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</si>
  <si>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</si>
  <si>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</si>
  <si>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</si>
  <si>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</si>
  <si>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</si>
  <si>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</si>
  <si>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</si>
  <si>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</si>
  <si>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</si>
  <si>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</si>
  <si>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</si>
  <si>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</si>
  <si>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</si>
  <si>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</si>
  <si>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</si>
  <si>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</si>
  <si>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</si>
  <si>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</si>
  <si>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</si>
  <si>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</si>
  <si>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</si>
  <si>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</si>
  <si>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</si>
  <si>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</si>
  <si>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</si>
  <si>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</si>
  <si>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</si>
  <si>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</si>
  <si>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</si>
  <si>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</si>
  <si>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</si>
  <si>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</si>
  <si>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</si>
  <si>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</si>
  <si>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</si>
  <si>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</si>
  <si>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</si>
  <si>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</si>
  <si>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</si>
  <si>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</si>
  <si>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</si>
  <si>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</si>
  <si>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</si>
  <si>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</si>
  <si>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</si>
  <si>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</si>
  <si>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</si>
  <si>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</si>
  <si>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</si>
  <si>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</si>
  <si>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</si>
  <si>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</si>
  <si>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</si>
  <si>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</si>
  <si>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</si>
  <si>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</si>
  <si>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</si>
  <si>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</si>
  <si>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</si>
  <si>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</si>
  <si>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</si>
  <si>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</si>
  <si>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</si>
  <si>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</si>
  <si>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</si>
  <si>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</si>
  <si>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</si>
  <si>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</si>
  <si>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</si>
  <si>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</si>
  <si>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</si>
  <si>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</si>
  <si>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</si>
  <si>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</si>
  <si>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</si>
  <si>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</si>
  <si>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</si>
  <si>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</si>
  <si>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</si>
  <si>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</si>
  <si>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</si>
  <si>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</si>
  <si>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</si>
  <si>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</si>
  <si>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</si>
  <si>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</si>
  <si>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</si>
  <si>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</si>
  <si>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</si>
  <si>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</si>
  <si>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</si>
  <si>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</si>
  <si>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</si>
  <si>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</si>
  <si>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</si>
  <si>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</si>
  <si>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</si>
  <si>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</si>
  <si>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</si>
  <si>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</si>
  <si>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</si>
  <si>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</si>
  <si>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</si>
  <si>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</si>
  <si>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</si>
  <si>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</si>
  <si>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</si>
  <si>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</si>
  <si>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</si>
  <si>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</si>
  <si>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</si>
  <si>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</si>
  <si>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</si>
  <si>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</si>
  <si>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</si>
  <si>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</si>
  <si>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</si>
  <si>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</si>
  <si>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</si>
  <si>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</si>
  <si>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</si>
  <si>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</si>
  <si>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</si>
  <si>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</si>
  <si>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</si>
  <si>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</si>
  <si>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</si>
  <si>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</si>
  <si>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</si>
  <si>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</si>
  <si>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</si>
  <si>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</si>
  <si>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</si>
  <si>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</si>
  <si>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</si>
  <si>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</si>
  <si>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</si>
  <si>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</si>
  <si>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</si>
  <si>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</si>
  <si>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</si>
  <si>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</si>
  <si>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</si>
  <si>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</si>
  <si>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</si>
  <si>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</si>
  <si>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</si>
  <si>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</si>
  <si>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</si>
  <si>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</si>
  <si>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</si>
  <si>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</si>
  <si>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</si>
  <si>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</si>
  <si>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</si>
  <si>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</si>
  <si>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</si>
  <si>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</si>
  <si>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</si>
  <si>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</si>
  <si>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</si>
  <si>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</si>
  <si>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</si>
  <si>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</si>
  <si>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</si>
  <si>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</si>
  <si>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</si>
  <si>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</si>
  <si>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</si>
  <si>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</si>
  <si>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</si>
  <si>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</si>
  <si>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</si>
  <si>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</si>
  <si>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</si>
  <si>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</si>
  <si>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</si>
  <si>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</si>
  <si>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</si>
  <si>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</si>
  <si>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</si>
  <si>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</si>
  <si>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</si>
  <si>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</si>
  <si>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</si>
  <si>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</si>
  <si>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</si>
  <si>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</si>
  <si>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</si>
  <si>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</si>
  <si>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</si>
  <si>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</si>
  <si>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</si>
  <si>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</si>
  <si>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</si>
  <si>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</si>
  <si>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</si>
  <si>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</si>
  <si>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</si>
  <si>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</si>
  <si>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</si>
  <si>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</si>
  <si>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</si>
  <si>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</si>
  <si>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</si>
  <si>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</si>
  <si>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</si>
  <si>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</si>
  <si>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</si>
  <si>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</si>
  <si>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</si>
  <si>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</si>
  <si>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</si>
  <si>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</si>
  <si>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</si>
  <si>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</si>
  <si>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</si>
  <si>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</si>
  <si>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</si>
  <si>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</si>
  <si>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</si>
  <si>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</si>
  <si>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</si>
  <si>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</si>
  <si>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</si>
  <si>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</si>
  <si>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</si>
  <si>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</si>
  <si>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</si>
  <si>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</si>
  <si>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</si>
  <si>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</si>
  <si>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</si>
  <si>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</si>
  <si>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</si>
  <si>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</si>
  <si>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</si>
  <si>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</si>
  <si>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</si>
  <si>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</si>
  <si>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</si>
  <si>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</si>
  <si>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</si>
  <si>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</si>
  <si>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</si>
  <si>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</si>
  <si>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</si>
  <si>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</si>
  <si>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</si>
  <si>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</si>
  <si>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</si>
  <si>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</si>
  <si>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</si>
  <si>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</si>
  <si>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</si>
  <si>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</si>
  <si>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</si>
  <si>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</si>
  <si>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</si>
  <si>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</si>
  <si>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</si>
  <si>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</si>
  <si>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</si>
  <si>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</si>
  <si>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</si>
  <si>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</si>
  <si>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</si>
  <si>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</si>
  <si>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</si>
  <si>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</si>
  <si>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</si>
  <si>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</si>
  <si>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</si>
  <si>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</si>
  <si>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</si>
  <si>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</si>
  <si>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</si>
  <si>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</si>
  <si>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</si>
  <si>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</si>
  <si>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</si>
  <si>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</si>
  <si>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</si>
  <si>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</si>
  <si>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</si>
  <si>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</si>
  <si>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</si>
  <si>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</si>
  <si>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</si>
  <si>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</si>
  <si>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</si>
  <si>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</si>
  <si>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</si>
  <si>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</si>
  <si>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</si>
  <si>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</si>
  <si>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</si>
  <si>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</si>
  <si>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</si>
  <si>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</si>
  <si>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</si>
  <si>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</si>
  <si>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</si>
  <si>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</si>
  <si>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</si>
  <si>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</si>
  <si>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</si>
  <si>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</si>
  <si>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</si>
  <si>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</si>
  <si>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</si>
  <si>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</si>
  <si>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</si>
  <si>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</si>
  <si>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</si>
  <si>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</si>
  <si>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</si>
  <si>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</si>
  <si>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</si>
  <si>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</si>
  <si>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</si>
  <si>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</si>
  <si>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</si>
  <si>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</si>
  <si>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</si>
  <si>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</si>
  <si>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</si>
  <si>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</si>
  <si>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</si>
  <si>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</si>
  <si>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</si>
  <si>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</si>
  <si>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</si>
  <si>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</si>
  <si>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</si>
  <si>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</si>
  <si>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</si>
  <si>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</si>
  <si>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</si>
  <si>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</si>
  <si>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</si>
  <si>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</si>
  <si>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</si>
  <si>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</si>
  <si>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</si>
  <si>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</si>
  <si>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</si>
  <si>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</si>
  <si>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</si>
  <si>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</si>
  <si>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</si>
  <si>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</si>
  <si>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</si>
  <si>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</si>
  <si>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</si>
  <si>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</si>
  <si>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</si>
  <si>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</si>
  <si>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</si>
  <si>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</si>
  <si>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</si>
  <si>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</si>
  <si>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</si>
  <si>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</si>
  <si>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</si>
  <si>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</si>
  <si>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</si>
  <si>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</si>
  <si>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</si>
  <si>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</si>
  <si>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</si>
  <si>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</si>
  <si>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</si>
  <si>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</si>
  <si>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</si>
  <si>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</si>
  <si>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</si>
  <si>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</si>
  <si>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</si>
  <si>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</si>
  <si>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</si>
  <si>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</si>
  <si>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</si>
  <si>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</si>
  <si>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</si>
  <si>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</si>
  <si>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</si>
  <si>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</si>
  <si>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</si>
  <si>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</si>
  <si>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</si>
  <si>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</si>
  <si>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</si>
  <si>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</si>
  <si>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</si>
  <si>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</si>
  <si>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</si>
  <si>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</si>
  <si>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</si>
  <si>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</si>
  <si>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</si>
  <si>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</si>
  <si>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</si>
  <si>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</si>
  <si>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</si>
  <si>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</si>
  <si>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</si>
  <si>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</si>
  <si>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</si>
  <si>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</si>
  <si>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</si>
  <si>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</si>
  <si>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</si>
  <si>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</si>
  <si>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</si>
  <si>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</si>
  <si>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</si>
  <si>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</si>
  <si>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</si>
  <si>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</si>
  <si>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</si>
  <si>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</si>
  <si>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</si>
  <si>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</si>
  <si>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</si>
  <si>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</si>
  <si>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</si>
  <si>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</si>
  <si>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</si>
  <si>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</si>
  <si>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</si>
  <si>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</si>
  <si>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</si>
  <si>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</si>
  <si>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</si>
  <si>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</si>
  <si>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</si>
  <si>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</si>
  <si>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</si>
  <si>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</si>
  <si>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</si>
  <si>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</si>
  <si>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</si>
  <si>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</si>
  <si>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</si>
  <si>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</si>
  <si>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</si>
  <si>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</si>
  <si>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</si>
  <si>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</si>
  <si>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</si>
  <si>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</si>
  <si>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</si>
  <si>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</si>
  <si>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</si>
  <si>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</si>
  <si>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</si>
  <si>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</si>
  <si>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</si>
  <si>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</si>
  <si>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</si>
  <si>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</si>
  <si>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</si>
  <si>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</si>
  <si>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</si>
  <si>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</si>
  <si>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</si>
  <si>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</si>
  <si>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</si>
  <si>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</si>
  <si>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</si>
  <si>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</si>
  <si>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</si>
  <si>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</si>
  <si>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</si>
  <si>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</si>
  <si>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</si>
  <si>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</si>
  <si>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</si>
  <si>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</si>
  <si>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</si>
  <si>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</si>
  <si>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</si>
  <si>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</si>
  <si>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</si>
  <si>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</si>
  <si>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</si>
  <si>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</si>
  <si>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</si>
  <si>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</si>
  <si>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</si>
  <si>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</si>
  <si>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</si>
  <si>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</si>
  <si>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</si>
  <si>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</si>
  <si>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</si>
  <si>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</si>
  <si>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</si>
  <si>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</si>
  <si>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</si>
  <si>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</si>
  <si>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</si>
  <si>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</si>
  <si>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</si>
  <si>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</si>
  <si>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</si>
  <si>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</si>
  <si>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</si>
  <si>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</si>
  <si>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</si>
  <si>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</si>
  <si>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</si>
  <si>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</si>
  <si>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</si>
  <si>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</si>
  <si>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</si>
  <si>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</si>
  <si>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</si>
  <si>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</si>
  <si>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</si>
  <si>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</si>
  <si>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</si>
  <si>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</si>
  <si>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</si>
  <si>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</si>
  <si>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</si>
  <si>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</si>
  <si>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</si>
  <si>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</si>
  <si>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</si>
  <si>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</si>
  <si>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</si>
  <si>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</si>
  <si>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</si>
  <si>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</si>
  <si>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</si>
  <si>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</si>
  <si>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</si>
  <si>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</si>
  <si>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</si>
  <si>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</si>
  <si>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</si>
  <si>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</si>
  <si>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</si>
  <si>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</si>
  <si>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</si>
  <si>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</si>
  <si>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</si>
  <si>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</si>
  <si>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</si>
  <si>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</si>
  <si>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</si>
  <si>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</si>
  <si>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</si>
  <si>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</si>
  <si>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</si>
  <si>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</si>
  <si>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</si>
  <si>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</si>
  <si>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</si>
  <si>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</si>
  <si>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</si>
  <si>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</si>
  <si>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</si>
  <si>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</si>
  <si>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</si>
  <si>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</si>
  <si>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</si>
  <si>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</si>
  <si>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</si>
  <si>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</si>
  <si>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</si>
  <si>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</si>
  <si>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</si>
  <si>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</si>
  <si>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</si>
  <si>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</si>
  <si>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</si>
  <si>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</si>
  <si>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</si>
  <si>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</si>
  <si>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</si>
  <si>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</si>
  <si>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</si>
  <si>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</si>
  <si>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</si>
  <si>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</si>
  <si>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</si>
  <si>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</si>
  <si>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</si>
  <si>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</si>
  <si>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</si>
  <si>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</si>
  <si>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</si>
  <si>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</si>
  <si>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</si>
  <si>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</si>
  <si>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</si>
  <si>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</si>
  <si>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</si>
  <si>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</si>
  <si>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</si>
  <si>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</si>
  <si>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</si>
  <si>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</si>
  <si>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</si>
  <si>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</si>
  <si>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</si>
  <si>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</si>
  <si>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</si>
  <si>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</si>
  <si>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</si>
  <si>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</si>
  <si>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</si>
  <si>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</si>
  <si>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</si>
  <si>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</si>
  <si>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</si>
  <si>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</si>
  <si>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</si>
  <si>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</si>
  <si>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</si>
  <si>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</si>
  <si>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</si>
  <si>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</si>
  <si>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</si>
  <si>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</si>
  <si>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</si>
  <si>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</si>
  <si>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</si>
  <si>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</si>
  <si>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</si>
  <si>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</si>
  <si>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</si>
  <si>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</si>
  <si>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</si>
  <si>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</si>
  <si>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</si>
  <si>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</si>
  <si>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</si>
  <si>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</si>
  <si>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</si>
  <si>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</si>
  <si>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</si>
  <si>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</si>
  <si>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</si>
  <si>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</si>
  <si>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</si>
  <si>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</si>
  <si>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</si>
  <si>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</si>
  <si>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</si>
  <si>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</si>
  <si>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</si>
  <si>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</si>
  <si>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</si>
  <si>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</si>
  <si>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</si>
  <si>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</si>
  <si>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</si>
  <si>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</si>
  <si>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</si>
  <si>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</si>
  <si>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</si>
  <si>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</si>
  <si>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</si>
  <si>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</si>
  <si>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</si>
  <si>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</si>
  <si>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</si>
  <si>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</si>
  <si>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</si>
  <si>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</si>
  <si>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</si>
  <si>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</si>
  <si>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</si>
  <si>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</si>
  <si>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</si>
  <si>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</si>
  <si>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</si>
  <si>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</si>
  <si>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</si>
  <si>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</si>
  <si>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</si>
  <si>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</si>
  <si>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</si>
  <si>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</si>
  <si>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</si>
  <si>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</si>
  <si>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</si>
  <si>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</si>
  <si>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Unsuccessful Campaigns</t>
  </si>
  <si>
    <t>Standard Deviation</t>
  </si>
  <si>
    <t>Variance</t>
  </si>
  <si>
    <t>The mean better summarizes the data.</t>
  </si>
  <si>
    <t>There is more variability with successful campaigns. It makes sense because the data for successful campaigns is greater than that of unsuccessful campaigns, which allows us to make better predictions.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</si>
</sst>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\_x000a_\_x000a_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BBB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79998168889431442"/>
        </patternFill>
      </fill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F3BBBB"/>
      <color rgb="FFF0AAAA"/>
      <color rgb="FFEFC3C3"/>
      <color rgb="FFE9ADAD"/>
      <color rgb="FFF1BD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5-4DC3-87FE-9E9A3D6E8E7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5-4DC3-87FE-9E9A3D6E8E7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5-4DC3-87FE-9E9A3D6E8E7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75-4DC3-87FE-9E9A3D6E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0767663"/>
        <c:axId val="410769327"/>
      </c:barChart>
      <c:catAx>
        <c:axId val="41076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69327"/>
        <c:crosses val="autoZero"/>
        <c:auto val="1"/>
        <c:lblAlgn val="ctr"/>
        <c:lblOffset val="100"/>
        <c:noMultiLvlLbl val="0"/>
      </c:catAx>
      <c:valAx>
        <c:axId val="4107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6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[CrowdfundingBook1.xlsx]Sheet2!PivotTable7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A-4E40-987F-224734E4E45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A-4E40-987F-224734E4E45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A-4E40-987F-224734E4E45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BA-4E40-987F-224734E4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426703"/>
        <c:axId val="2043416303"/>
      </c:barChart>
      <c:catAx>
        <c:axId val="204342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16303"/>
        <c:crosses val="autoZero"/>
        <c:auto val="1"/>
        <c:lblAlgn val="ctr"/>
        <c:lblOffset val="100"/>
        <c:noMultiLvlLbl val="0"/>
      </c:catAx>
      <c:valAx>
        <c:axId val="2043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2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[CrowdfundingBook1.xlsx]Sheet3!PivotTable10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8-4888-A604-D74358BDB81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8-4888-A604-D74358BDB81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8-4888-A604-D74358BD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077535"/>
        <c:axId val="300519551"/>
      </c:lineChart>
      <c:catAx>
        <c:axId val="8230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19551"/>
        <c:crosses val="autoZero"/>
        <c:auto val="1"/>
        <c:lblAlgn val="ctr"/>
        <c:lblOffset val="100"/>
        <c:noMultiLvlLbl val="0"/>
      </c:catAx>
      <c:valAx>
        <c:axId val="3005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7-4B62-AC7A-5E10096A41A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7-4B62-AC7A-5E10096A41A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7-4B62-AC7A-5E10096A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53999"/>
        <c:axId val="1867755663"/>
      </c:lineChart>
      <c:catAx>
        <c:axId val="18677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55663"/>
        <c:crosses val="autoZero"/>
        <c:auto val="1"/>
        <c:lblAlgn val="ctr"/>
        <c:lblOffset val="100"/>
        <c:noMultiLvlLbl val="0"/>
      </c:catAx>
      <c:valAx>
        <c:axId val="18677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2</xdr:row>
      <xdr:rowOff>41275</xdr:rowOff>
    </xdr:from>
    <xdr:to>
      <xdr:col>17</xdr:col>
      <xdr:colOff>50799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4AC7A-3C31-CAFA-1688-01C752F52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682624</xdr:colOff>
      <xdr:row>4</xdr:row>
      <xdr:rowOff>174624</xdr:rowOff>
    </xdr:from>
    <xdr:to>
      <xdr:col>17</xdr:col>
      <xdr:colOff>584199</xdr:colOff>
      <xdr:row>29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EC73-D3A0-B64F-7D79-57ABD200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720724</xdr:colOff>
      <xdr:row>3</xdr:row>
      <xdr:rowOff>149224</xdr:rowOff>
    </xdr:from>
    <xdr:to>
      <xdr:col>8</xdr:col>
      <xdr:colOff>2628899</xdr:colOff>
      <xdr:row>26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AE73B-1827-FD00-CA1E-9A4989C79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60325</xdr:rowOff>
    </xdr:from>
    <xdr:to>
      <xdr:col>8</xdr:col>
      <xdr:colOff>25400</xdr:colOff>
      <xdr:row>29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E9CE5-BE8E-8CB7-61A7-EB51AD78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ritt Waggoner" refreshedDate="44853.794009143516" createdVersion="8" refreshedVersion="8" minRefreshableVersion="3" recordCount="1000" xr:uid="{24B3679B-02A9-41DB-81FD-C2FABC9827C0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ritt Waggoner" refreshedDate="44853.826963194442" createdVersion="8" refreshedVersion="8" minRefreshableVersion="3" recordCount="1000" xr:uid="{79C557AC-CFD4-4BB1-8E3D-DC09B09A8664}">
  <cacheSource type="worksheet">
    <worksheetSource ref="G1:U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n v="0"/>
    <x v="0"/>
    <s v="CAD"/>
    <x v="0"/>
    <x v="0"/>
    <b v="0"/>
    <b v="0"/>
    <x v="0"/>
    <x v="0"/>
    <x v="0"/>
  </r>
  <r>
    <n v="1"/>
    <s v="Odom Inc"/>
    <x v="1"/>
    <n v="1400"/>
    <n v="14560"/>
    <n v="1040"/>
    <x v="1"/>
    <n v="158"/>
    <n v="92.151898734177209"/>
    <x v="1"/>
    <s v="USD"/>
    <x v="1"/>
    <x v="1"/>
    <b v="0"/>
    <b v="1"/>
    <x v="1"/>
    <x v="1"/>
    <x v="1"/>
  </r>
  <r>
    <n v="2"/>
    <s v="Melton, Robinson and Fritz"/>
    <x v="2"/>
    <n v="108400"/>
    <n v="142523"/>
    <n v="131.4787822878229"/>
    <x v="1"/>
    <n v="1425"/>
    <n v="100.01614035087719"/>
    <x v="2"/>
    <s v="AUD"/>
    <x v="2"/>
    <x v="2"/>
    <b v="0"/>
    <b v="0"/>
    <x v="2"/>
    <x v="2"/>
    <x v="2"/>
  </r>
  <r>
    <n v="3"/>
    <s v="Mcdonald, Gonzalez and Ross"/>
    <x v="3"/>
    <n v="4200"/>
    <n v="2477"/>
    <n v="58.976190476190467"/>
    <x v="0"/>
    <n v="24"/>
    <n v="103.20833333333333"/>
    <x v="1"/>
    <s v="USD"/>
    <x v="3"/>
    <x v="3"/>
    <b v="0"/>
    <b v="0"/>
    <x v="1"/>
    <x v="1"/>
    <x v="1"/>
  </r>
  <r>
    <n v="4"/>
    <s v="Larson-Little"/>
    <x v="4"/>
    <n v="7600"/>
    <n v="5265"/>
    <n v="69.276315789473685"/>
    <x v="0"/>
    <n v="53"/>
    <n v="99.339622641509436"/>
    <x v="1"/>
    <s v="USD"/>
    <x v="4"/>
    <x v="4"/>
    <b v="0"/>
    <b v="0"/>
    <x v="3"/>
    <x v="3"/>
    <x v="3"/>
  </r>
  <r>
    <n v="5"/>
    <s v="Harris Group"/>
    <x v="5"/>
    <n v="7600"/>
    <n v="13195"/>
    <n v="173.61842105263159"/>
    <x v="1"/>
    <n v="174"/>
    <n v="75.833333333333329"/>
    <x v="3"/>
    <s v="DKK"/>
    <x v="5"/>
    <x v="5"/>
    <b v="0"/>
    <b v="0"/>
    <x v="3"/>
    <x v="3"/>
    <x v="3"/>
  </r>
  <r>
    <n v="6"/>
    <s v="Ortiz, Coleman and Mitchell"/>
    <x v="6"/>
    <n v="5200"/>
    <n v="1090"/>
    <n v="20.961538461538463"/>
    <x v="0"/>
    <n v="18"/>
    <n v="60.555555555555557"/>
    <x v="4"/>
    <s v="GBP"/>
    <x v="6"/>
    <x v="6"/>
    <b v="0"/>
    <b v="0"/>
    <x v="4"/>
    <x v="4"/>
    <x v="4"/>
  </r>
  <r>
    <n v="7"/>
    <s v="Carter-Guzman"/>
    <x v="7"/>
    <n v="4500"/>
    <n v="14741"/>
    <n v="327.57777777777778"/>
    <x v="1"/>
    <n v="227"/>
    <n v="64.93832599118943"/>
    <x v="3"/>
    <s v="DKK"/>
    <x v="7"/>
    <x v="7"/>
    <b v="0"/>
    <b v="0"/>
    <x v="3"/>
    <x v="3"/>
    <x v="3"/>
  </r>
  <r>
    <n v="8"/>
    <s v="Nunez-Richards"/>
    <x v="8"/>
    <n v="110100"/>
    <n v="21946"/>
    <n v="19.932788374205266"/>
    <x v="2"/>
    <n v="708"/>
    <n v="30.997175141242938"/>
    <x v="3"/>
    <s v="DKK"/>
    <x v="8"/>
    <x v="8"/>
    <b v="0"/>
    <b v="0"/>
    <x v="3"/>
    <x v="3"/>
    <x v="3"/>
  </r>
  <r>
    <n v="9"/>
    <s v="Rangel, Holt and Jones"/>
    <x v="9"/>
    <n v="6200"/>
    <n v="3208"/>
    <n v="51.741935483870968"/>
    <x v="0"/>
    <n v="44"/>
    <n v="72.909090909090907"/>
    <x v="1"/>
    <s v="USD"/>
    <x v="9"/>
    <x v="9"/>
    <b v="0"/>
    <b v="0"/>
    <x v="5"/>
    <x v="1"/>
    <x v="5"/>
  </r>
  <r>
    <n v="10"/>
    <s v="Green Ltd"/>
    <x v="10"/>
    <n v="5200"/>
    <n v="13838"/>
    <n v="266.11538461538464"/>
    <x v="1"/>
    <n v="220"/>
    <n v="62.9"/>
    <x v="1"/>
    <s v="USD"/>
    <x v="10"/>
    <x v="10"/>
    <b v="0"/>
    <b v="0"/>
    <x v="6"/>
    <x v="4"/>
    <x v="6"/>
  </r>
  <r>
    <n v="11"/>
    <s v="Perez, Johnson and Gardner"/>
    <x v="11"/>
    <n v="6300"/>
    <n v="3030"/>
    <n v="48.095238095238095"/>
    <x v="0"/>
    <n v="27"/>
    <n v="112.22222222222223"/>
    <x v="1"/>
    <s v="USD"/>
    <x v="11"/>
    <x v="11"/>
    <b v="0"/>
    <b v="1"/>
    <x v="3"/>
    <x v="3"/>
    <x v="3"/>
  </r>
  <r>
    <n v="12"/>
    <s v="Kim Ltd"/>
    <x v="12"/>
    <n v="6300"/>
    <n v="5629"/>
    <n v="89.349206349206341"/>
    <x v="0"/>
    <n v="55"/>
    <n v="102.34545454545454"/>
    <x v="1"/>
    <s v="USD"/>
    <x v="12"/>
    <x v="12"/>
    <b v="0"/>
    <b v="0"/>
    <x v="6"/>
    <x v="4"/>
    <x v="6"/>
  </r>
  <r>
    <n v="13"/>
    <s v="Walker, Taylor and Coleman"/>
    <x v="13"/>
    <n v="4200"/>
    <n v="10295"/>
    <n v="245.11904761904765"/>
    <x v="1"/>
    <n v="98"/>
    <n v="105.05102040816327"/>
    <x v="1"/>
    <s v="USD"/>
    <x v="13"/>
    <x v="13"/>
    <b v="0"/>
    <b v="0"/>
    <x v="7"/>
    <x v="1"/>
    <x v="7"/>
  </r>
  <r>
    <n v="14"/>
    <s v="Rodriguez, Rose and Stewart"/>
    <x v="14"/>
    <n v="28200"/>
    <n v="18829"/>
    <n v="66.769503546099301"/>
    <x v="0"/>
    <n v="200"/>
    <n v="94.144999999999996"/>
    <x v="1"/>
    <s v="USD"/>
    <x v="14"/>
    <x v="14"/>
    <b v="0"/>
    <b v="0"/>
    <x v="7"/>
    <x v="1"/>
    <x v="7"/>
  </r>
  <r>
    <n v="15"/>
    <s v="Wright, Hunt and Rowe"/>
    <x v="15"/>
    <n v="81200"/>
    <n v="38414"/>
    <n v="47.307881773399011"/>
    <x v="0"/>
    <n v="452"/>
    <n v="84.986725663716811"/>
    <x v="1"/>
    <s v="USD"/>
    <x v="15"/>
    <x v="15"/>
    <b v="0"/>
    <b v="0"/>
    <x v="8"/>
    <x v="2"/>
    <x v="8"/>
  </r>
  <r>
    <n v="16"/>
    <s v="Hines Inc"/>
    <x v="16"/>
    <n v="1700"/>
    <n v="11041"/>
    <n v="649.47058823529414"/>
    <x v="1"/>
    <n v="100"/>
    <n v="110.41"/>
    <x v="1"/>
    <s v="USD"/>
    <x v="16"/>
    <x v="16"/>
    <b v="0"/>
    <b v="0"/>
    <x v="9"/>
    <x v="5"/>
    <x v="9"/>
  </r>
  <r>
    <n v="17"/>
    <s v="Cochran-Nguyen"/>
    <x v="17"/>
    <n v="84600"/>
    <n v="134845"/>
    <n v="159.39125295508273"/>
    <x v="1"/>
    <n v="1249"/>
    <n v="107.96236989591674"/>
    <x v="1"/>
    <s v="USD"/>
    <x v="17"/>
    <x v="17"/>
    <b v="0"/>
    <b v="0"/>
    <x v="10"/>
    <x v="4"/>
    <x v="10"/>
  </r>
  <r>
    <n v="18"/>
    <s v="Johnson-Gould"/>
    <x v="18"/>
    <n v="9100"/>
    <n v="6089"/>
    <n v="66.912087912087912"/>
    <x v="3"/>
    <n v="135"/>
    <n v="45.103703703703701"/>
    <x v="1"/>
    <s v="USD"/>
    <x v="18"/>
    <x v="18"/>
    <b v="0"/>
    <b v="0"/>
    <x v="3"/>
    <x v="3"/>
    <x v="3"/>
  </r>
  <r>
    <n v="19"/>
    <s v="Perez-Hess"/>
    <x v="19"/>
    <n v="62500"/>
    <n v="30331"/>
    <n v="48.529600000000002"/>
    <x v="0"/>
    <n v="674"/>
    <n v="45.001483679525222"/>
    <x v="1"/>
    <s v="USD"/>
    <x v="19"/>
    <x v="19"/>
    <b v="0"/>
    <b v="1"/>
    <x v="3"/>
    <x v="3"/>
    <x v="3"/>
  </r>
  <r>
    <n v="20"/>
    <s v="Reeves, Thompson and Richardson"/>
    <x v="20"/>
    <n v="131800"/>
    <n v="147936"/>
    <n v="112.24279210925646"/>
    <x v="1"/>
    <n v="1396"/>
    <n v="105.97134670487107"/>
    <x v="1"/>
    <s v="USD"/>
    <x v="20"/>
    <x v="20"/>
    <b v="0"/>
    <b v="0"/>
    <x v="6"/>
    <x v="4"/>
    <x v="6"/>
  </r>
  <r>
    <n v="21"/>
    <s v="Simmons-Reynolds"/>
    <x v="21"/>
    <n v="94000"/>
    <n v="38533"/>
    <n v="40.992553191489364"/>
    <x v="0"/>
    <n v="558"/>
    <n v="69.055555555555557"/>
    <x v="1"/>
    <s v="USD"/>
    <x v="21"/>
    <x v="21"/>
    <b v="0"/>
    <b v="0"/>
    <x v="3"/>
    <x v="3"/>
    <x v="3"/>
  </r>
  <r>
    <n v="22"/>
    <s v="Collier Inc"/>
    <x v="22"/>
    <n v="59100"/>
    <n v="75690"/>
    <n v="128.07106598984771"/>
    <x v="1"/>
    <n v="890"/>
    <n v="85.044943820224717"/>
    <x v="1"/>
    <s v="USD"/>
    <x v="22"/>
    <x v="22"/>
    <b v="0"/>
    <b v="0"/>
    <x v="3"/>
    <x v="3"/>
    <x v="3"/>
  </r>
  <r>
    <n v="23"/>
    <s v="Gray-Jenkins"/>
    <x v="23"/>
    <n v="4500"/>
    <n v="14942"/>
    <n v="332.04444444444448"/>
    <x v="1"/>
    <n v="142"/>
    <n v="105.22535211267606"/>
    <x v="4"/>
    <s v="GBP"/>
    <x v="23"/>
    <x v="23"/>
    <b v="0"/>
    <b v="0"/>
    <x v="4"/>
    <x v="4"/>
    <x v="4"/>
  </r>
  <r>
    <n v="24"/>
    <s v="Scott, Wilson and Martin"/>
    <x v="24"/>
    <n v="92400"/>
    <n v="104257"/>
    <n v="112.83225108225108"/>
    <x v="1"/>
    <n v="2673"/>
    <n v="39.003741114852225"/>
    <x v="1"/>
    <s v="USD"/>
    <x v="24"/>
    <x v="24"/>
    <b v="0"/>
    <b v="0"/>
    <x v="8"/>
    <x v="2"/>
    <x v="8"/>
  </r>
  <r>
    <n v="25"/>
    <s v="Caldwell, Velazquez and Wilson"/>
    <x v="25"/>
    <n v="5500"/>
    <n v="11904"/>
    <n v="216.43636363636364"/>
    <x v="1"/>
    <n v="163"/>
    <n v="73.030674846625772"/>
    <x v="1"/>
    <s v="USD"/>
    <x v="25"/>
    <x v="25"/>
    <b v="0"/>
    <b v="1"/>
    <x v="11"/>
    <x v="6"/>
    <x v="11"/>
  </r>
  <r>
    <n v="26"/>
    <s v="Spencer-Bates"/>
    <x v="26"/>
    <n v="107500"/>
    <n v="51814"/>
    <n v="48.199069767441863"/>
    <x v="3"/>
    <n v="1480"/>
    <n v="35.009459459459457"/>
    <x v="1"/>
    <s v="USD"/>
    <x v="26"/>
    <x v="26"/>
    <b v="0"/>
    <b v="0"/>
    <x v="3"/>
    <x v="3"/>
    <x v="3"/>
  </r>
  <r>
    <n v="27"/>
    <s v="Best, Carr and Williams"/>
    <x v="27"/>
    <n v="2000"/>
    <n v="1599"/>
    <n v="79.95"/>
    <x v="0"/>
    <n v="15"/>
    <n v="106.6"/>
    <x v="1"/>
    <s v="USD"/>
    <x v="27"/>
    <x v="27"/>
    <b v="0"/>
    <b v="0"/>
    <x v="1"/>
    <x v="1"/>
    <x v="1"/>
  </r>
  <r>
    <n v="28"/>
    <s v="Campbell, Brown and Powell"/>
    <x v="28"/>
    <n v="130800"/>
    <n v="137635"/>
    <n v="105.22553516819573"/>
    <x v="1"/>
    <n v="2220"/>
    <n v="61.997747747747745"/>
    <x v="1"/>
    <s v="USD"/>
    <x v="28"/>
    <x v="28"/>
    <b v="0"/>
    <b v="1"/>
    <x v="3"/>
    <x v="3"/>
    <x v="3"/>
  </r>
  <r>
    <n v="29"/>
    <s v="Johnson, Parker and Haynes"/>
    <x v="29"/>
    <n v="45900"/>
    <n v="150965"/>
    <n v="328.89978213507629"/>
    <x v="1"/>
    <n v="1606"/>
    <n v="94.000622665006233"/>
    <x v="5"/>
    <s v="CHF"/>
    <x v="29"/>
    <x v="29"/>
    <b v="0"/>
    <b v="0"/>
    <x v="12"/>
    <x v="4"/>
    <x v="12"/>
  </r>
  <r>
    <n v="30"/>
    <s v="Clark-Cooke"/>
    <x v="30"/>
    <n v="9000"/>
    <n v="14455"/>
    <n v="160.61111111111111"/>
    <x v="1"/>
    <n v="129"/>
    <n v="112.05426356589147"/>
    <x v="1"/>
    <s v="USD"/>
    <x v="30"/>
    <x v="30"/>
    <b v="0"/>
    <b v="0"/>
    <x v="10"/>
    <x v="4"/>
    <x v="10"/>
  </r>
  <r>
    <n v="31"/>
    <s v="Schroeder Ltd"/>
    <x v="31"/>
    <n v="3500"/>
    <n v="10850"/>
    <n v="310"/>
    <x v="1"/>
    <n v="226"/>
    <n v="48.008849557522126"/>
    <x v="4"/>
    <s v="GBP"/>
    <x v="31"/>
    <x v="31"/>
    <b v="0"/>
    <b v="0"/>
    <x v="11"/>
    <x v="6"/>
    <x v="11"/>
  </r>
  <r>
    <n v="32"/>
    <s v="Jackson PLC"/>
    <x v="32"/>
    <n v="101000"/>
    <n v="87676"/>
    <n v="86.807920792079202"/>
    <x v="0"/>
    <n v="2307"/>
    <n v="38.004334633723452"/>
    <x v="6"/>
    <s v="EUR"/>
    <x v="32"/>
    <x v="32"/>
    <b v="0"/>
    <b v="0"/>
    <x v="4"/>
    <x v="4"/>
    <x v="4"/>
  </r>
  <r>
    <n v="33"/>
    <s v="Blair, Collins and Carter"/>
    <x v="33"/>
    <n v="50200"/>
    <n v="189666"/>
    <n v="377.82071713147411"/>
    <x v="1"/>
    <n v="5419"/>
    <n v="35.000184535892231"/>
    <x v="1"/>
    <s v="USD"/>
    <x v="33"/>
    <x v="33"/>
    <b v="0"/>
    <b v="0"/>
    <x v="3"/>
    <x v="3"/>
    <x v="3"/>
  </r>
  <r>
    <n v="34"/>
    <s v="Maldonado and Sons"/>
    <x v="34"/>
    <n v="9300"/>
    <n v="14025"/>
    <n v="150.80645161290323"/>
    <x v="1"/>
    <n v="165"/>
    <n v="85"/>
    <x v="1"/>
    <s v="USD"/>
    <x v="34"/>
    <x v="34"/>
    <b v="0"/>
    <b v="0"/>
    <x v="4"/>
    <x v="4"/>
    <x v="4"/>
  </r>
  <r>
    <n v="35"/>
    <s v="Mitchell and Sons"/>
    <x v="35"/>
    <n v="125500"/>
    <n v="188628"/>
    <n v="150.30119521912351"/>
    <x v="1"/>
    <n v="1965"/>
    <n v="95.993893129770996"/>
    <x v="3"/>
    <s v="DKK"/>
    <x v="35"/>
    <x v="35"/>
    <b v="0"/>
    <b v="1"/>
    <x v="6"/>
    <x v="4"/>
    <x v="6"/>
  </r>
  <r>
    <n v="36"/>
    <s v="Jackson-Lewis"/>
    <x v="36"/>
    <n v="700"/>
    <n v="1101"/>
    <n v="157.28571428571431"/>
    <x v="1"/>
    <n v="16"/>
    <n v="68.8125"/>
    <x v="1"/>
    <s v="USD"/>
    <x v="36"/>
    <x v="36"/>
    <b v="0"/>
    <b v="0"/>
    <x v="3"/>
    <x v="3"/>
    <x v="3"/>
  </r>
  <r>
    <n v="37"/>
    <s v="Black, Armstrong and Anderson"/>
    <x v="37"/>
    <n v="8100"/>
    <n v="11339"/>
    <n v="139.98765432098764"/>
    <x v="1"/>
    <n v="107"/>
    <n v="105.97196261682242"/>
    <x v="1"/>
    <s v="USD"/>
    <x v="37"/>
    <x v="37"/>
    <b v="0"/>
    <b v="1"/>
    <x v="13"/>
    <x v="5"/>
    <x v="13"/>
  </r>
  <r>
    <n v="38"/>
    <s v="Maldonado-Gonzalez"/>
    <x v="38"/>
    <n v="3100"/>
    <n v="10085"/>
    <n v="325.32258064516128"/>
    <x v="1"/>
    <n v="134"/>
    <n v="75.261194029850742"/>
    <x v="1"/>
    <s v="USD"/>
    <x v="38"/>
    <x v="38"/>
    <b v="0"/>
    <b v="0"/>
    <x v="14"/>
    <x v="7"/>
    <x v="14"/>
  </r>
  <r>
    <n v="39"/>
    <s v="Kim-Rice"/>
    <x v="39"/>
    <n v="9900"/>
    <n v="5027"/>
    <n v="50.777777777777779"/>
    <x v="0"/>
    <n v="88"/>
    <n v="57.125"/>
    <x v="3"/>
    <s v="DKK"/>
    <x v="39"/>
    <x v="39"/>
    <b v="0"/>
    <b v="0"/>
    <x v="3"/>
    <x v="3"/>
    <x v="3"/>
  </r>
  <r>
    <n v="40"/>
    <s v="Garcia, Garcia and Lopez"/>
    <x v="40"/>
    <n v="8800"/>
    <n v="14878"/>
    <n v="169.06818181818181"/>
    <x v="1"/>
    <n v="198"/>
    <n v="75.141414141414145"/>
    <x v="1"/>
    <s v="USD"/>
    <x v="40"/>
    <x v="40"/>
    <b v="0"/>
    <b v="1"/>
    <x v="8"/>
    <x v="2"/>
    <x v="8"/>
  </r>
  <r>
    <n v="41"/>
    <s v="Watts Group"/>
    <x v="41"/>
    <n v="5600"/>
    <n v="11924"/>
    <n v="212.92857142857144"/>
    <x v="1"/>
    <n v="111"/>
    <n v="107.42342342342343"/>
    <x v="6"/>
    <s v="EUR"/>
    <x v="41"/>
    <x v="41"/>
    <b v="0"/>
    <b v="1"/>
    <x v="1"/>
    <x v="1"/>
    <x v="1"/>
  </r>
  <r>
    <n v="42"/>
    <s v="Werner-Bryant"/>
    <x v="42"/>
    <n v="1800"/>
    <n v="7991"/>
    <n v="443.94444444444446"/>
    <x v="1"/>
    <n v="222"/>
    <n v="35.995495495495497"/>
    <x v="1"/>
    <s v="USD"/>
    <x v="42"/>
    <x v="42"/>
    <b v="0"/>
    <b v="0"/>
    <x v="0"/>
    <x v="0"/>
    <x v="0"/>
  </r>
  <r>
    <n v="43"/>
    <s v="Schmitt-Mendoza"/>
    <x v="43"/>
    <n v="90200"/>
    <n v="167717"/>
    <n v="185.9390243902439"/>
    <x v="1"/>
    <n v="6212"/>
    <n v="26.998873148744366"/>
    <x v="1"/>
    <s v="USD"/>
    <x v="43"/>
    <x v="43"/>
    <b v="0"/>
    <b v="0"/>
    <x v="15"/>
    <x v="5"/>
    <x v="15"/>
  </r>
  <r>
    <n v="44"/>
    <s v="Reid-Mccullough"/>
    <x v="44"/>
    <n v="1600"/>
    <n v="10541"/>
    <n v="658.8125"/>
    <x v="1"/>
    <n v="98"/>
    <n v="107.56122448979592"/>
    <x v="3"/>
    <s v="DKK"/>
    <x v="44"/>
    <x v="44"/>
    <b v="0"/>
    <b v="0"/>
    <x v="13"/>
    <x v="5"/>
    <x v="13"/>
  </r>
  <r>
    <n v="45"/>
    <s v="Woods-Clark"/>
    <x v="45"/>
    <n v="9500"/>
    <n v="4530"/>
    <n v="47.684210526315788"/>
    <x v="0"/>
    <n v="48"/>
    <n v="94.375"/>
    <x v="1"/>
    <s v="USD"/>
    <x v="45"/>
    <x v="45"/>
    <b v="0"/>
    <b v="1"/>
    <x v="3"/>
    <x v="3"/>
    <x v="3"/>
  </r>
  <r>
    <n v="46"/>
    <s v="Vaughn, Hunt and Caldwell"/>
    <x v="46"/>
    <n v="3700"/>
    <n v="4247"/>
    <n v="114.78378378378378"/>
    <x v="1"/>
    <n v="92"/>
    <n v="46.163043478260867"/>
    <x v="1"/>
    <s v="USD"/>
    <x v="46"/>
    <x v="46"/>
    <b v="0"/>
    <b v="0"/>
    <x v="1"/>
    <x v="1"/>
    <x v="1"/>
  </r>
  <r>
    <n v="47"/>
    <s v="Bennett and Sons"/>
    <x v="47"/>
    <n v="1500"/>
    <n v="7129"/>
    <n v="475.26666666666665"/>
    <x v="1"/>
    <n v="149"/>
    <n v="47.845637583892618"/>
    <x v="1"/>
    <s v="USD"/>
    <x v="47"/>
    <x v="47"/>
    <b v="0"/>
    <b v="0"/>
    <x v="3"/>
    <x v="3"/>
    <x v="3"/>
  </r>
  <r>
    <n v="48"/>
    <s v="Lamb Inc"/>
    <x v="48"/>
    <n v="33300"/>
    <n v="128862"/>
    <n v="386.97297297297297"/>
    <x v="1"/>
    <n v="2431"/>
    <n v="53.007815713698065"/>
    <x v="1"/>
    <s v="USD"/>
    <x v="48"/>
    <x v="48"/>
    <b v="0"/>
    <b v="0"/>
    <x v="3"/>
    <x v="3"/>
    <x v="3"/>
  </r>
  <r>
    <n v="49"/>
    <s v="Casey-Kelly"/>
    <x v="49"/>
    <n v="7200"/>
    <n v="13653"/>
    <n v="189.625"/>
    <x v="1"/>
    <n v="303"/>
    <n v="45.059405940594061"/>
    <x v="1"/>
    <s v="USD"/>
    <x v="49"/>
    <x v="49"/>
    <b v="0"/>
    <b v="0"/>
    <x v="1"/>
    <x v="1"/>
    <x v="1"/>
  </r>
  <r>
    <n v="50"/>
    <s v="Jones, Taylor and Moore"/>
    <x v="50"/>
    <n v="100"/>
    <n v="2"/>
    <n v="2"/>
    <x v="0"/>
    <n v="1"/>
    <n v="2"/>
    <x v="6"/>
    <s v="EUR"/>
    <x v="50"/>
    <x v="50"/>
    <b v="0"/>
    <b v="0"/>
    <x v="16"/>
    <x v="1"/>
    <x v="16"/>
  </r>
  <r>
    <n v="51"/>
    <s v="Bradshaw, Gill and Donovan"/>
    <x v="51"/>
    <n v="158100"/>
    <n v="145243"/>
    <n v="91.867805186590772"/>
    <x v="0"/>
    <n v="1467"/>
    <n v="99.006816632583508"/>
    <x v="4"/>
    <s v="GBP"/>
    <x v="51"/>
    <x v="51"/>
    <b v="0"/>
    <b v="1"/>
    <x v="8"/>
    <x v="2"/>
    <x v="8"/>
  </r>
  <r>
    <n v="52"/>
    <s v="Hernandez, Rodriguez and Clark"/>
    <x v="52"/>
    <n v="7200"/>
    <n v="2459"/>
    <n v="34.152777777777779"/>
    <x v="0"/>
    <n v="75"/>
    <n v="32.786666666666669"/>
    <x v="1"/>
    <s v="USD"/>
    <x v="52"/>
    <x v="52"/>
    <b v="0"/>
    <b v="0"/>
    <x v="3"/>
    <x v="3"/>
    <x v="3"/>
  </r>
  <r>
    <n v="53"/>
    <s v="Smith-Jones"/>
    <x v="53"/>
    <n v="8800"/>
    <n v="12356"/>
    <n v="140.40909090909091"/>
    <x v="1"/>
    <n v="209"/>
    <n v="59.119617224880386"/>
    <x v="1"/>
    <s v="USD"/>
    <x v="53"/>
    <x v="53"/>
    <b v="0"/>
    <b v="0"/>
    <x v="6"/>
    <x v="4"/>
    <x v="6"/>
  </r>
  <r>
    <n v="54"/>
    <s v="Roy PLC"/>
    <x v="54"/>
    <n v="6000"/>
    <n v="5392"/>
    <n v="89.86666666666666"/>
    <x v="0"/>
    <n v="120"/>
    <n v="44.93333333333333"/>
    <x v="1"/>
    <s v="USD"/>
    <x v="54"/>
    <x v="54"/>
    <b v="0"/>
    <b v="0"/>
    <x v="8"/>
    <x v="2"/>
    <x v="8"/>
  </r>
  <r>
    <n v="55"/>
    <s v="Wright, Brooks and Villarreal"/>
    <x v="55"/>
    <n v="6600"/>
    <n v="11746"/>
    <n v="177.96969696969697"/>
    <x v="1"/>
    <n v="131"/>
    <n v="89.664122137404576"/>
    <x v="1"/>
    <s v="USD"/>
    <x v="55"/>
    <x v="55"/>
    <b v="0"/>
    <b v="0"/>
    <x v="17"/>
    <x v="1"/>
    <x v="17"/>
  </r>
  <r>
    <n v="56"/>
    <s v="Flores, Miller and Johnson"/>
    <x v="56"/>
    <n v="8000"/>
    <n v="11493"/>
    <n v="143.66249999999999"/>
    <x v="1"/>
    <n v="164"/>
    <n v="70.079268292682926"/>
    <x v="1"/>
    <s v="USD"/>
    <x v="56"/>
    <x v="56"/>
    <b v="0"/>
    <b v="0"/>
    <x v="8"/>
    <x v="2"/>
    <x v="8"/>
  </r>
  <r>
    <n v="57"/>
    <s v="Bridges, Freeman and Kim"/>
    <x v="57"/>
    <n v="2900"/>
    <n v="6243"/>
    <n v="215.27586206896552"/>
    <x v="1"/>
    <n v="201"/>
    <n v="31.059701492537314"/>
    <x v="1"/>
    <s v="USD"/>
    <x v="57"/>
    <x v="57"/>
    <b v="0"/>
    <b v="0"/>
    <x v="11"/>
    <x v="6"/>
    <x v="11"/>
  </r>
  <r>
    <n v="58"/>
    <s v="Anderson-Perez"/>
    <x v="58"/>
    <n v="2700"/>
    <n v="6132"/>
    <n v="227.11111111111114"/>
    <x v="1"/>
    <n v="211"/>
    <n v="29.061611374407583"/>
    <x v="1"/>
    <s v="USD"/>
    <x v="58"/>
    <x v="58"/>
    <b v="0"/>
    <b v="0"/>
    <x v="3"/>
    <x v="3"/>
    <x v="3"/>
  </r>
  <r>
    <n v="59"/>
    <s v="Wright, Fox and Marks"/>
    <x v="59"/>
    <n v="1400"/>
    <n v="3851"/>
    <n v="275.07142857142861"/>
    <x v="1"/>
    <n v="128"/>
    <n v="30.0859375"/>
    <x v="1"/>
    <s v="USD"/>
    <x v="59"/>
    <x v="59"/>
    <b v="0"/>
    <b v="1"/>
    <x v="3"/>
    <x v="3"/>
    <x v="3"/>
  </r>
  <r>
    <n v="60"/>
    <s v="Crawford-Peters"/>
    <x v="60"/>
    <n v="94200"/>
    <n v="135997"/>
    <n v="144.37048832271762"/>
    <x v="1"/>
    <n v="1600"/>
    <n v="84.998125000000002"/>
    <x v="0"/>
    <s v="CAD"/>
    <x v="60"/>
    <x v="60"/>
    <b v="0"/>
    <b v="0"/>
    <x v="3"/>
    <x v="3"/>
    <x v="3"/>
  </r>
  <r>
    <n v="61"/>
    <s v="Romero-Hoffman"/>
    <x v="61"/>
    <n v="199200"/>
    <n v="184750"/>
    <n v="92.74598393574297"/>
    <x v="0"/>
    <n v="2253"/>
    <n v="82.001775410563695"/>
    <x v="0"/>
    <s v="CAD"/>
    <x v="61"/>
    <x v="61"/>
    <b v="0"/>
    <b v="0"/>
    <x v="3"/>
    <x v="3"/>
    <x v="3"/>
  </r>
  <r>
    <n v="62"/>
    <s v="Sparks-West"/>
    <x v="62"/>
    <n v="2000"/>
    <n v="14452"/>
    <n v="722.6"/>
    <x v="1"/>
    <n v="249"/>
    <n v="58.040160642570278"/>
    <x v="1"/>
    <s v="USD"/>
    <x v="62"/>
    <x v="62"/>
    <b v="0"/>
    <b v="0"/>
    <x v="2"/>
    <x v="2"/>
    <x v="2"/>
  </r>
  <r>
    <n v="63"/>
    <s v="Baker, Morgan and Brown"/>
    <x v="63"/>
    <n v="4700"/>
    <n v="557"/>
    <n v="11.851063829787234"/>
    <x v="0"/>
    <n v="5"/>
    <n v="111.4"/>
    <x v="1"/>
    <s v="USD"/>
    <x v="63"/>
    <x v="63"/>
    <b v="0"/>
    <b v="0"/>
    <x v="3"/>
    <x v="3"/>
    <x v="3"/>
  </r>
  <r>
    <n v="64"/>
    <s v="Mosley-Gilbert"/>
    <x v="64"/>
    <n v="2800"/>
    <n v="2734"/>
    <n v="97.642857142857139"/>
    <x v="0"/>
    <n v="38"/>
    <n v="71.94736842105263"/>
    <x v="1"/>
    <s v="USD"/>
    <x v="64"/>
    <x v="64"/>
    <b v="0"/>
    <b v="1"/>
    <x v="2"/>
    <x v="2"/>
    <x v="2"/>
  </r>
  <r>
    <n v="65"/>
    <s v="Berry-Boyer"/>
    <x v="65"/>
    <n v="6100"/>
    <n v="14405"/>
    <n v="236.14754098360655"/>
    <x v="1"/>
    <n v="236"/>
    <n v="61.038135593220339"/>
    <x v="1"/>
    <s v="USD"/>
    <x v="65"/>
    <x v="65"/>
    <b v="0"/>
    <b v="0"/>
    <x v="3"/>
    <x v="3"/>
    <x v="3"/>
  </r>
  <r>
    <n v="66"/>
    <s v="Sanders-Allen"/>
    <x v="66"/>
    <n v="2900"/>
    <n v="1307"/>
    <n v="45.068965517241381"/>
    <x v="0"/>
    <n v="12"/>
    <n v="108.91666666666667"/>
    <x v="1"/>
    <s v="USD"/>
    <x v="66"/>
    <x v="66"/>
    <b v="0"/>
    <b v="1"/>
    <x v="3"/>
    <x v="3"/>
    <x v="3"/>
  </r>
  <r>
    <n v="67"/>
    <s v="Lopez Inc"/>
    <x v="67"/>
    <n v="72600"/>
    <n v="117892"/>
    <n v="162.38567493112947"/>
    <x v="1"/>
    <n v="4065"/>
    <n v="29.001722017220171"/>
    <x v="4"/>
    <s v="GBP"/>
    <x v="67"/>
    <x v="67"/>
    <b v="0"/>
    <b v="1"/>
    <x v="8"/>
    <x v="2"/>
    <x v="8"/>
  </r>
  <r>
    <n v="68"/>
    <s v="Moreno-Turner"/>
    <x v="68"/>
    <n v="5700"/>
    <n v="14508"/>
    <n v="254.52631578947367"/>
    <x v="1"/>
    <n v="246"/>
    <n v="58.975609756097562"/>
    <x v="6"/>
    <s v="EUR"/>
    <x v="68"/>
    <x v="68"/>
    <b v="0"/>
    <b v="1"/>
    <x v="3"/>
    <x v="3"/>
    <x v="3"/>
  </r>
  <r>
    <n v="69"/>
    <s v="Jones-Watson"/>
    <x v="69"/>
    <n v="7900"/>
    <n v="1901"/>
    <n v="24.063291139240505"/>
    <x v="3"/>
    <n v="17"/>
    <n v="111.82352941176471"/>
    <x v="1"/>
    <s v="USD"/>
    <x v="69"/>
    <x v="69"/>
    <b v="0"/>
    <b v="0"/>
    <x v="3"/>
    <x v="3"/>
    <x v="3"/>
  </r>
  <r>
    <n v="70"/>
    <s v="Barker Inc"/>
    <x v="70"/>
    <n v="128000"/>
    <n v="158389"/>
    <n v="123.74140625000001"/>
    <x v="1"/>
    <n v="2475"/>
    <n v="63.995555555555555"/>
    <x v="6"/>
    <s v="EUR"/>
    <x v="70"/>
    <x v="70"/>
    <b v="0"/>
    <b v="1"/>
    <x v="3"/>
    <x v="3"/>
    <x v="3"/>
  </r>
  <r>
    <n v="71"/>
    <s v="Tate, Bass and House"/>
    <x v="71"/>
    <n v="6000"/>
    <n v="6484"/>
    <n v="108.06666666666666"/>
    <x v="1"/>
    <n v="76"/>
    <n v="85.315789473684205"/>
    <x v="1"/>
    <s v="USD"/>
    <x v="71"/>
    <x v="49"/>
    <b v="0"/>
    <b v="0"/>
    <x v="3"/>
    <x v="3"/>
    <x v="3"/>
  </r>
  <r>
    <n v="72"/>
    <s v="Hampton, Lewis and Ray"/>
    <x v="72"/>
    <n v="600"/>
    <n v="4022"/>
    <n v="670.33333333333326"/>
    <x v="1"/>
    <n v="54"/>
    <n v="74.481481481481481"/>
    <x v="1"/>
    <s v="USD"/>
    <x v="72"/>
    <x v="71"/>
    <b v="0"/>
    <b v="0"/>
    <x v="10"/>
    <x v="4"/>
    <x v="10"/>
  </r>
  <r>
    <n v="73"/>
    <s v="Collins-Goodman"/>
    <x v="73"/>
    <n v="1400"/>
    <n v="9253"/>
    <n v="660.92857142857144"/>
    <x v="1"/>
    <n v="88"/>
    <n v="105.14772727272727"/>
    <x v="1"/>
    <s v="USD"/>
    <x v="73"/>
    <x v="72"/>
    <b v="0"/>
    <b v="0"/>
    <x v="17"/>
    <x v="1"/>
    <x v="17"/>
  </r>
  <r>
    <n v="74"/>
    <s v="Davis-Michael"/>
    <x v="74"/>
    <n v="3900"/>
    <n v="4776"/>
    <n v="122.46153846153847"/>
    <x v="1"/>
    <n v="85"/>
    <n v="56.188235294117646"/>
    <x v="4"/>
    <s v="GBP"/>
    <x v="74"/>
    <x v="73"/>
    <b v="0"/>
    <b v="0"/>
    <x v="16"/>
    <x v="1"/>
    <x v="16"/>
  </r>
  <r>
    <n v="75"/>
    <s v="White, Torres and Bishop"/>
    <x v="75"/>
    <n v="9700"/>
    <n v="14606"/>
    <n v="150.57731958762886"/>
    <x v="1"/>
    <n v="170"/>
    <n v="85.917647058823533"/>
    <x v="1"/>
    <s v="USD"/>
    <x v="75"/>
    <x v="74"/>
    <b v="0"/>
    <b v="0"/>
    <x v="14"/>
    <x v="7"/>
    <x v="14"/>
  </r>
  <r>
    <n v="76"/>
    <s v="Martin, Conway and Larsen"/>
    <x v="76"/>
    <n v="122900"/>
    <n v="95993"/>
    <n v="78.106590724165997"/>
    <x v="0"/>
    <n v="1684"/>
    <n v="57.00296912114014"/>
    <x v="1"/>
    <s v="USD"/>
    <x v="76"/>
    <x v="75"/>
    <b v="1"/>
    <b v="1"/>
    <x v="3"/>
    <x v="3"/>
    <x v="3"/>
  </r>
  <r>
    <n v="77"/>
    <s v="Acevedo-Huffman"/>
    <x v="77"/>
    <n v="9500"/>
    <n v="4460"/>
    <n v="46.94736842105263"/>
    <x v="0"/>
    <n v="56"/>
    <n v="79.642857142857139"/>
    <x v="1"/>
    <s v="USD"/>
    <x v="77"/>
    <x v="76"/>
    <b v="0"/>
    <b v="1"/>
    <x v="10"/>
    <x v="4"/>
    <x v="10"/>
  </r>
  <r>
    <n v="78"/>
    <s v="Montgomery, Larson and Spencer"/>
    <x v="78"/>
    <n v="4500"/>
    <n v="13536"/>
    <n v="300.8"/>
    <x v="1"/>
    <n v="330"/>
    <n v="41.018181818181816"/>
    <x v="1"/>
    <s v="USD"/>
    <x v="78"/>
    <x v="77"/>
    <b v="0"/>
    <b v="0"/>
    <x v="18"/>
    <x v="5"/>
    <x v="18"/>
  </r>
  <r>
    <n v="79"/>
    <s v="Soto LLC"/>
    <x v="79"/>
    <n v="57800"/>
    <n v="40228"/>
    <n v="69.598615916955026"/>
    <x v="0"/>
    <n v="838"/>
    <n v="48.004773269689736"/>
    <x v="1"/>
    <s v="USD"/>
    <x v="79"/>
    <x v="78"/>
    <b v="0"/>
    <b v="0"/>
    <x v="3"/>
    <x v="3"/>
    <x v="3"/>
  </r>
  <r>
    <n v="80"/>
    <s v="Sutton, Barrett and Tucker"/>
    <x v="80"/>
    <n v="1100"/>
    <n v="7012"/>
    <n v="637.4545454545455"/>
    <x v="1"/>
    <n v="127"/>
    <n v="55.212598425196852"/>
    <x v="1"/>
    <s v="USD"/>
    <x v="80"/>
    <x v="79"/>
    <b v="0"/>
    <b v="0"/>
    <x v="11"/>
    <x v="6"/>
    <x v="11"/>
  </r>
  <r>
    <n v="81"/>
    <s v="Gomez, Bailey and Flores"/>
    <x v="81"/>
    <n v="16800"/>
    <n v="37857"/>
    <n v="225.33928571428569"/>
    <x v="1"/>
    <n v="411"/>
    <n v="92.109489051094897"/>
    <x v="1"/>
    <s v="USD"/>
    <x v="81"/>
    <x v="80"/>
    <b v="0"/>
    <b v="0"/>
    <x v="1"/>
    <x v="1"/>
    <x v="1"/>
  </r>
  <r>
    <n v="82"/>
    <s v="Porter-George"/>
    <x v="82"/>
    <n v="1000"/>
    <n v="14973"/>
    <n v="1497.3000000000002"/>
    <x v="1"/>
    <n v="180"/>
    <n v="83.183333333333337"/>
    <x v="4"/>
    <s v="GBP"/>
    <x v="82"/>
    <x v="4"/>
    <b v="0"/>
    <b v="1"/>
    <x v="11"/>
    <x v="6"/>
    <x v="11"/>
  </r>
  <r>
    <n v="83"/>
    <s v="Fitzgerald PLC"/>
    <x v="83"/>
    <n v="106400"/>
    <n v="39996"/>
    <n v="37.590225563909776"/>
    <x v="0"/>
    <n v="1000"/>
    <n v="39.996000000000002"/>
    <x v="1"/>
    <s v="USD"/>
    <x v="83"/>
    <x v="81"/>
    <b v="0"/>
    <b v="0"/>
    <x v="5"/>
    <x v="1"/>
    <x v="5"/>
  </r>
  <r>
    <n v="84"/>
    <s v="Cisneros-Burton"/>
    <x v="84"/>
    <n v="31400"/>
    <n v="41564"/>
    <n v="132.36942675159236"/>
    <x v="1"/>
    <n v="374"/>
    <n v="111.1336898395722"/>
    <x v="1"/>
    <s v="USD"/>
    <x v="84"/>
    <x v="82"/>
    <b v="0"/>
    <b v="0"/>
    <x v="8"/>
    <x v="2"/>
    <x v="8"/>
  </r>
  <r>
    <n v="85"/>
    <s v="Hill, Lawson and Wilkinson"/>
    <x v="85"/>
    <n v="4900"/>
    <n v="6430"/>
    <n v="131.22448979591837"/>
    <x v="1"/>
    <n v="71"/>
    <n v="90.563380281690144"/>
    <x v="2"/>
    <s v="AUD"/>
    <x v="85"/>
    <x v="83"/>
    <b v="0"/>
    <b v="0"/>
    <x v="7"/>
    <x v="1"/>
    <x v="7"/>
  </r>
  <r>
    <n v="86"/>
    <s v="Davis-Smith"/>
    <x v="86"/>
    <n v="7400"/>
    <n v="12405"/>
    <n v="167.63513513513513"/>
    <x v="1"/>
    <n v="203"/>
    <n v="61.108374384236456"/>
    <x v="1"/>
    <s v="USD"/>
    <x v="86"/>
    <x v="84"/>
    <b v="1"/>
    <b v="0"/>
    <x v="3"/>
    <x v="3"/>
    <x v="3"/>
  </r>
  <r>
    <n v="87"/>
    <s v="Farrell and Sons"/>
    <x v="87"/>
    <n v="198500"/>
    <n v="123040"/>
    <n v="61.984886649874063"/>
    <x v="0"/>
    <n v="1482"/>
    <n v="83.022941970310384"/>
    <x v="2"/>
    <s v="AUD"/>
    <x v="87"/>
    <x v="85"/>
    <b v="0"/>
    <b v="1"/>
    <x v="1"/>
    <x v="1"/>
    <x v="1"/>
  </r>
  <r>
    <n v="88"/>
    <s v="Clark Group"/>
    <x v="88"/>
    <n v="4800"/>
    <n v="12516"/>
    <n v="260.75"/>
    <x v="1"/>
    <n v="113"/>
    <n v="110.76106194690266"/>
    <x v="1"/>
    <s v="USD"/>
    <x v="88"/>
    <x v="86"/>
    <b v="0"/>
    <b v="0"/>
    <x v="18"/>
    <x v="5"/>
    <x v="18"/>
  </r>
  <r>
    <n v="89"/>
    <s v="White, Singleton and Zimmerman"/>
    <x v="89"/>
    <n v="3400"/>
    <n v="8588"/>
    <n v="252.58823529411765"/>
    <x v="1"/>
    <n v="96"/>
    <n v="89.458333333333329"/>
    <x v="1"/>
    <s v="USD"/>
    <x v="89"/>
    <x v="87"/>
    <b v="0"/>
    <b v="0"/>
    <x v="3"/>
    <x v="3"/>
    <x v="3"/>
  </r>
  <r>
    <n v="90"/>
    <s v="Kramer Group"/>
    <x v="90"/>
    <n v="7800"/>
    <n v="6132"/>
    <n v="78.615384615384613"/>
    <x v="0"/>
    <n v="106"/>
    <n v="57.849056603773583"/>
    <x v="1"/>
    <s v="USD"/>
    <x v="90"/>
    <x v="88"/>
    <b v="0"/>
    <b v="1"/>
    <x v="3"/>
    <x v="3"/>
    <x v="3"/>
  </r>
  <r>
    <n v="91"/>
    <s v="Frazier, Patrick and Smith"/>
    <x v="91"/>
    <n v="154300"/>
    <n v="74688"/>
    <n v="48.404406999351913"/>
    <x v="0"/>
    <n v="679"/>
    <n v="109.99705449189985"/>
    <x v="6"/>
    <s v="EUR"/>
    <x v="91"/>
    <x v="89"/>
    <b v="0"/>
    <b v="0"/>
    <x v="18"/>
    <x v="5"/>
    <x v="18"/>
  </r>
  <r>
    <n v="92"/>
    <s v="Santos, Bell and Lloyd"/>
    <x v="92"/>
    <n v="20000"/>
    <n v="51775"/>
    <n v="258.875"/>
    <x v="1"/>
    <n v="498"/>
    <n v="103.96586345381526"/>
    <x v="5"/>
    <s v="CHF"/>
    <x v="92"/>
    <x v="40"/>
    <b v="0"/>
    <b v="1"/>
    <x v="11"/>
    <x v="6"/>
    <x v="11"/>
  </r>
  <r>
    <n v="93"/>
    <s v="Hall and Sons"/>
    <x v="93"/>
    <n v="108800"/>
    <n v="65877"/>
    <n v="60.548713235294116"/>
    <x v="3"/>
    <n v="610"/>
    <n v="107.99508196721311"/>
    <x v="1"/>
    <s v="USD"/>
    <x v="93"/>
    <x v="90"/>
    <b v="0"/>
    <b v="1"/>
    <x v="3"/>
    <x v="3"/>
    <x v="3"/>
  </r>
  <r>
    <n v="94"/>
    <s v="Hanson Inc"/>
    <x v="94"/>
    <n v="2900"/>
    <n v="8807"/>
    <n v="303.68965517241378"/>
    <x v="1"/>
    <n v="180"/>
    <n v="48.927777777777777"/>
    <x v="4"/>
    <s v="GBP"/>
    <x v="94"/>
    <x v="91"/>
    <b v="0"/>
    <b v="0"/>
    <x v="2"/>
    <x v="2"/>
    <x v="2"/>
  </r>
  <r>
    <n v="95"/>
    <s v="Sanchez LLC"/>
    <x v="95"/>
    <n v="900"/>
    <n v="1017"/>
    <n v="112.99999999999999"/>
    <x v="1"/>
    <n v="27"/>
    <n v="37.666666666666664"/>
    <x v="1"/>
    <s v="USD"/>
    <x v="95"/>
    <x v="92"/>
    <b v="0"/>
    <b v="0"/>
    <x v="4"/>
    <x v="4"/>
    <x v="4"/>
  </r>
  <r>
    <n v="96"/>
    <s v="Howard Ltd"/>
    <x v="96"/>
    <n v="69700"/>
    <n v="151513"/>
    <n v="217.37876614060258"/>
    <x v="1"/>
    <n v="2331"/>
    <n v="64.999141999141997"/>
    <x v="1"/>
    <s v="USD"/>
    <x v="96"/>
    <x v="36"/>
    <b v="0"/>
    <b v="0"/>
    <x v="3"/>
    <x v="3"/>
    <x v="3"/>
  </r>
  <r>
    <n v="97"/>
    <s v="Stewart LLC"/>
    <x v="97"/>
    <n v="1300"/>
    <n v="12047"/>
    <n v="926.69230769230762"/>
    <x v="1"/>
    <n v="113"/>
    <n v="106.61061946902655"/>
    <x v="1"/>
    <s v="USD"/>
    <x v="48"/>
    <x v="93"/>
    <b v="0"/>
    <b v="0"/>
    <x v="0"/>
    <x v="0"/>
    <x v="0"/>
  </r>
  <r>
    <n v="98"/>
    <s v="Arias, Allen and Miller"/>
    <x v="98"/>
    <n v="97800"/>
    <n v="32951"/>
    <n v="33.692229038854805"/>
    <x v="0"/>
    <n v="1220"/>
    <n v="27.009016393442622"/>
    <x v="2"/>
    <s v="AUD"/>
    <x v="97"/>
    <x v="94"/>
    <b v="0"/>
    <b v="0"/>
    <x v="11"/>
    <x v="6"/>
    <x v="11"/>
  </r>
  <r>
    <n v="99"/>
    <s v="Baker-Morris"/>
    <x v="99"/>
    <n v="7600"/>
    <n v="14951"/>
    <n v="196.7236842105263"/>
    <x v="1"/>
    <n v="164"/>
    <n v="91.16463414634147"/>
    <x v="1"/>
    <s v="USD"/>
    <x v="98"/>
    <x v="95"/>
    <b v="0"/>
    <b v="0"/>
    <x v="3"/>
    <x v="3"/>
    <x v="3"/>
  </r>
  <r>
    <n v="100"/>
    <s v="Tucker, Fox and Green"/>
    <x v="100"/>
    <n v="100"/>
    <n v="1"/>
    <n v="1"/>
    <x v="0"/>
    <n v="1"/>
    <n v="1"/>
    <x v="1"/>
    <s v="USD"/>
    <x v="99"/>
    <x v="96"/>
    <b v="0"/>
    <b v="0"/>
    <x v="3"/>
    <x v="3"/>
    <x v="3"/>
  </r>
  <r>
    <n v="101"/>
    <s v="Douglas LLC"/>
    <x v="101"/>
    <n v="900"/>
    <n v="9193"/>
    <n v="1021.4444444444445"/>
    <x v="1"/>
    <n v="164"/>
    <n v="56.054878048780488"/>
    <x v="1"/>
    <s v="USD"/>
    <x v="100"/>
    <x v="97"/>
    <b v="0"/>
    <b v="1"/>
    <x v="5"/>
    <x v="1"/>
    <x v="5"/>
  </r>
  <r>
    <n v="102"/>
    <s v="Garcia Inc"/>
    <x v="102"/>
    <n v="3700"/>
    <n v="10422"/>
    <n v="281.67567567567568"/>
    <x v="1"/>
    <n v="336"/>
    <n v="31.017857142857142"/>
    <x v="1"/>
    <s v="USD"/>
    <x v="101"/>
    <x v="98"/>
    <b v="0"/>
    <b v="1"/>
    <x v="8"/>
    <x v="2"/>
    <x v="8"/>
  </r>
  <r>
    <n v="103"/>
    <s v="Frye, Hunt and Powell"/>
    <x v="103"/>
    <n v="10000"/>
    <n v="2461"/>
    <n v="24.610000000000003"/>
    <x v="0"/>
    <n v="37"/>
    <n v="66.513513513513516"/>
    <x v="6"/>
    <s v="EUR"/>
    <x v="102"/>
    <x v="99"/>
    <b v="0"/>
    <b v="0"/>
    <x v="5"/>
    <x v="1"/>
    <x v="5"/>
  </r>
  <r>
    <n v="104"/>
    <s v="Smith, Wells and Nguyen"/>
    <x v="104"/>
    <n v="119200"/>
    <n v="170623"/>
    <n v="143.14010067114094"/>
    <x v="1"/>
    <n v="1917"/>
    <n v="89.005216484089729"/>
    <x v="1"/>
    <s v="USD"/>
    <x v="103"/>
    <x v="100"/>
    <b v="0"/>
    <b v="0"/>
    <x v="7"/>
    <x v="1"/>
    <x v="7"/>
  </r>
  <r>
    <n v="105"/>
    <s v="Charles-Johnson"/>
    <x v="105"/>
    <n v="6800"/>
    <n v="9829"/>
    <n v="144.54411764705884"/>
    <x v="1"/>
    <n v="95"/>
    <n v="103.46315789473684"/>
    <x v="1"/>
    <s v="USD"/>
    <x v="104"/>
    <x v="101"/>
    <b v="0"/>
    <b v="0"/>
    <x v="2"/>
    <x v="2"/>
    <x v="2"/>
  </r>
  <r>
    <n v="106"/>
    <s v="Brandt, Carter and Wood"/>
    <x v="106"/>
    <n v="3900"/>
    <n v="14006"/>
    <n v="359.12820512820514"/>
    <x v="1"/>
    <n v="147"/>
    <n v="95.278911564625844"/>
    <x v="1"/>
    <s v="USD"/>
    <x v="105"/>
    <x v="102"/>
    <b v="0"/>
    <b v="0"/>
    <x v="3"/>
    <x v="3"/>
    <x v="3"/>
  </r>
  <r>
    <n v="107"/>
    <s v="Tucker, Schmidt and Reid"/>
    <x v="107"/>
    <n v="3500"/>
    <n v="6527"/>
    <n v="186.48571428571427"/>
    <x v="1"/>
    <n v="86"/>
    <n v="75.895348837209298"/>
    <x v="1"/>
    <s v="USD"/>
    <x v="106"/>
    <x v="103"/>
    <b v="0"/>
    <b v="1"/>
    <x v="3"/>
    <x v="3"/>
    <x v="3"/>
  </r>
  <r>
    <n v="108"/>
    <s v="Decker Inc"/>
    <x v="108"/>
    <n v="1500"/>
    <n v="8929"/>
    <n v="595.26666666666665"/>
    <x v="1"/>
    <n v="83"/>
    <n v="107.57831325301204"/>
    <x v="1"/>
    <s v="USD"/>
    <x v="107"/>
    <x v="104"/>
    <b v="0"/>
    <b v="0"/>
    <x v="4"/>
    <x v="4"/>
    <x v="4"/>
  </r>
  <r>
    <n v="109"/>
    <s v="Romero and Sons"/>
    <x v="109"/>
    <n v="5200"/>
    <n v="3079"/>
    <n v="59.21153846153846"/>
    <x v="0"/>
    <n v="60"/>
    <n v="51.31666666666667"/>
    <x v="1"/>
    <s v="USD"/>
    <x v="108"/>
    <x v="105"/>
    <b v="0"/>
    <b v="0"/>
    <x v="19"/>
    <x v="4"/>
    <x v="19"/>
  </r>
  <r>
    <n v="110"/>
    <s v="Castillo-Carey"/>
    <x v="110"/>
    <n v="142400"/>
    <n v="21307"/>
    <n v="14.962780898876405"/>
    <x v="0"/>
    <n v="296"/>
    <n v="71.983108108108112"/>
    <x v="1"/>
    <s v="USD"/>
    <x v="109"/>
    <x v="106"/>
    <b v="0"/>
    <b v="0"/>
    <x v="0"/>
    <x v="0"/>
    <x v="0"/>
  </r>
  <r>
    <n v="111"/>
    <s v="Hart-Briggs"/>
    <x v="111"/>
    <n v="61400"/>
    <n v="73653"/>
    <n v="119.95602605863192"/>
    <x v="1"/>
    <n v="676"/>
    <n v="108.95414201183432"/>
    <x v="1"/>
    <s v="USD"/>
    <x v="110"/>
    <x v="107"/>
    <b v="0"/>
    <b v="0"/>
    <x v="15"/>
    <x v="5"/>
    <x v="15"/>
  </r>
  <r>
    <n v="112"/>
    <s v="Jones-Meyer"/>
    <x v="112"/>
    <n v="4700"/>
    <n v="12635"/>
    <n v="268.82978723404256"/>
    <x v="1"/>
    <n v="361"/>
    <n v="35"/>
    <x v="2"/>
    <s v="AUD"/>
    <x v="111"/>
    <x v="108"/>
    <b v="0"/>
    <b v="0"/>
    <x v="2"/>
    <x v="2"/>
    <x v="2"/>
  </r>
  <r>
    <n v="113"/>
    <s v="Wright, Hartman and Yu"/>
    <x v="113"/>
    <n v="3300"/>
    <n v="12437"/>
    <n v="376.87878787878788"/>
    <x v="1"/>
    <n v="131"/>
    <n v="94.938931297709928"/>
    <x v="1"/>
    <s v="USD"/>
    <x v="112"/>
    <x v="109"/>
    <b v="0"/>
    <b v="0"/>
    <x v="0"/>
    <x v="0"/>
    <x v="0"/>
  </r>
  <r>
    <n v="114"/>
    <s v="Harper-Davis"/>
    <x v="114"/>
    <n v="1900"/>
    <n v="13816"/>
    <n v="727.15789473684208"/>
    <x v="1"/>
    <n v="126"/>
    <n v="109.65079365079364"/>
    <x v="1"/>
    <s v="USD"/>
    <x v="113"/>
    <x v="110"/>
    <b v="0"/>
    <b v="1"/>
    <x v="8"/>
    <x v="2"/>
    <x v="8"/>
  </r>
  <r>
    <n v="115"/>
    <s v="Barrett PLC"/>
    <x v="115"/>
    <n v="166700"/>
    <n v="145382"/>
    <n v="87.211757648470297"/>
    <x v="0"/>
    <n v="3304"/>
    <n v="44.001815980629537"/>
    <x v="6"/>
    <s v="EUR"/>
    <x v="114"/>
    <x v="111"/>
    <b v="0"/>
    <b v="0"/>
    <x v="13"/>
    <x v="5"/>
    <x v="13"/>
  </r>
  <r>
    <n v="116"/>
    <s v="David-Clark"/>
    <x v="116"/>
    <n v="7200"/>
    <n v="6336"/>
    <n v="88"/>
    <x v="0"/>
    <n v="73"/>
    <n v="86.794520547945211"/>
    <x v="1"/>
    <s v="USD"/>
    <x v="115"/>
    <x v="112"/>
    <b v="0"/>
    <b v="0"/>
    <x v="3"/>
    <x v="3"/>
    <x v="3"/>
  </r>
  <r>
    <n v="117"/>
    <s v="Chaney-Dennis"/>
    <x v="117"/>
    <n v="4900"/>
    <n v="8523"/>
    <n v="173.9387755102041"/>
    <x v="1"/>
    <n v="275"/>
    <n v="30.992727272727272"/>
    <x v="1"/>
    <s v="USD"/>
    <x v="116"/>
    <x v="113"/>
    <b v="0"/>
    <b v="0"/>
    <x v="19"/>
    <x v="4"/>
    <x v="19"/>
  </r>
  <r>
    <n v="118"/>
    <s v="Robinson, Lopez and Christensen"/>
    <x v="118"/>
    <n v="5400"/>
    <n v="6351"/>
    <n v="117.61111111111111"/>
    <x v="1"/>
    <n v="67"/>
    <n v="94.791044776119406"/>
    <x v="1"/>
    <s v="USD"/>
    <x v="117"/>
    <x v="114"/>
    <b v="0"/>
    <b v="0"/>
    <x v="14"/>
    <x v="7"/>
    <x v="14"/>
  </r>
  <r>
    <n v="119"/>
    <s v="Clark and Sons"/>
    <x v="119"/>
    <n v="5000"/>
    <n v="10748"/>
    <n v="214.96"/>
    <x v="1"/>
    <n v="154"/>
    <n v="69.79220779220779"/>
    <x v="1"/>
    <s v="USD"/>
    <x v="118"/>
    <x v="115"/>
    <b v="0"/>
    <b v="1"/>
    <x v="4"/>
    <x v="4"/>
    <x v="4"/>
  </r>
  <r>
    <n v="120"/>
    <s v="Vega Group"/>
    <x v="120"/>
    <n v="75100"/>
    <n v="112272"/>
    <n v="149.49667110519306"/>
    <x v="1"/>
    <n v="1782"/>
    <n v="63.003367003367003"/>
    <x v="1"/>
    <s v="USD"/>
    <x v="119"/>
    <x v="116"/>
    <b v="0"/>
    <b v="1"/>
    <x v="20"/>
    <x v="6"/>
    <x v="20"/>
  </r>
  <r>
    <n v="121"/>
    <s v="Brown-Brown"/>
    <x v="121"/>
    <n v="45300"/>
    <n v="99361"/>
    <n v="219.33995584988963"/>
    <x v="1"/>
    <n v="903"/>
    <n v="110.0343300110742"/>
    <x v="1"/>
    <s v="USD"/>
    <x v="33"/>
    <x v="117"/>
    <b v="0"/>
    <b v="0"/>
    <x v="11"/>
    <x v="6"/>
    <x v="11"/>
  </r>
  <r>
    <n v="122"/>
    <s v="Taylor PLC"/>
    <x v="122"/>
    <n v="136800"/>
    <n v="88055"/>
    <n v="64.367690058479525"/>
    <x v="0"/>
    <n v="3387"/>
    <n v="25.997933274284026"/>
    <x v="1"/>
    <s v="USD"/>
    <x v="120"/>
    <x v="95"/>
    <b v="0"/>
    <b v="0"/>
    <x v="13"/>
    <x v="5"/>
    <x v="13"/>
  </r>
  <r>
    <n v="123"/>
    <s v="Edwards-Lewis"/>
    <x v="123"/>
    <n v="177700"/>
    <n v="33092"/>
    <n v="18.622397298818232"/>
    <x v="0"/>
    <n v="662"/>
    <n v="49.987915407854985"/>
    <x v="0"/>
    <s v="CAD"/>
    <x v="121"/>
    <x v="118"/>
    <b v="1"/>
    <b v="0"/>
    <x v="3"/>
    <x v="3"/>
    <x v="3"/>
  </r>
  <r>
    <n v="124"/>
    <s v="Stanton, Neal and Rodriguez"/>
    <x v="124"/>
    <n v="2600"/>
    <n v="9562"/>
    <n v="367.76923076923077"/>
    <x v="1"/>
    <n v="94"/>
    <n v="101.72340425531915"/>
    <x v="6"/>
    <s v="EUR"/>
    <x v="122"/>
    <x v="119"/>
    <b v="0"/>
    <b v="0"/>
    <x v="14"/>
    <x v="7"/>
    <x v="14"/>
  </r>
  <r>
    <n v="125"/>
    <s v="Pratt LLC"/>
    <x v="125"/>
    <n v="5300"/>
    <n v="8475"/>
    <n v="159.90566037735849"/>
    <x v="1"/>
    <n v="180"/>
    <n v="47.083333333333336"/>
    <x v="1"/>
    <s v="USD"/>
    <x v="123"/>
    <x v="120"/>
    <b v="0"/>
    <b v="0"/>
    <x v="3"/>
    <x v="3"/>
    <x v="3"/>
  </r>
  <r>
    <n v="126"/>
    <s v="Gross PLC"/>
    <x v="126"/>
    <n v="180200"/>
    <n v="69617"/>
    <n v="38.633185349611544"/>
    <x v="0"/>
    <n v="774"/>
    <n v="89.944444444444443"/>
    <x v="1"/>
    <s v="USD"/>
    <x v="124"/>
    <x v="121"/>
    <b v="0"/>
    <b v="1"/>
    <x v="3"/>
    <x v="3"/>
    <x v="3"/>
  </r>
  <r>
    <n v="127"/>
    <s v="Martinez, Gomez and Dalton"/>
    <x v="127"/>
    <n v="103200"/>
    <n v="53067"/>
    <n v="51.42151162790698"/>
    <x v="0"/>
    <n v="672"/>
    <n v="78.96875"/>
    <x v="0"/>
    <s v="CAD"/>
    <x v="125"/>
    <x v="122"/>
    <b v="0"/>
    <b v="0"/>
    <x v="3"/>
    <x v="3"/>
    <x v="3"/>
  </r>
  <r>
    <n v="128"/>
    <s v="Allen-Curtis"/>
    <x v="128"/>
    <n v="70600"/>
    <n v="42596"/>
    <n v="60.334277620396605"/>
    <x v="3"/>
    <n v="532"/>
    <n v="80.067669172932327"/>
    <x v="1"/>
    <s v="USD"/>
    <x v="126"/>
    <x v="123"/>
    <b v="0"/>
    <b v="0"/>
    <x v="1"/>
    <x v="1"/>
    <x v="1"/>
  </r>
  <r>
    <n v="129"/>
    <s v="Morgan-Martinez"/>
    <x v="129"/>
    <n v="148500"/>
    <n v="4756"/>
    <n v="3.202693602693603"/>
    <x v="3"/>
    <n v="55"/>
    <n v="86.472727272727269"/>
    <x v="2"/>
    <s v="AUD"/>
    <x v="127"/>
    <x v="97"/>
    <b v="0"/>
    <b v="0"/>
    <x v="0"/>
    <x v="0"/>
    <x v="0"/>
  </r>
  <r>
    <n v="130"/>
    <s v="Luna, Anderson and Fox"/>
    <x v="130"/>
    <n v="9600"/>
    <n v="14925"/>
    <n v="155.46875"/>
    <x v="1"/>
    <n v="533"/>
    <n v="28.001876172607879"/>
    <x v="3"/>
    <s v="DKK"/>
    <x v="128"/>
    <x v="124"/>
    <b v="0"/>
    <b v="0"/>
    <x v="6"/>
    <x v="4"/>
    <x v="6"/>
  </r>
  <r>
    <n v="131"/>
    <s v="Fleming, Zhang and Henderson"/>
    <x v="131"/>
    <n v="164700"/>
    <n v="166116"/>
    <n v="100.85974499089254"/>
    <x v="1"/>
    <n v="2443"/>
    <n v="67.996725337699544"/>
    <x v="4"/>
    <s v="GBP"/>
    <x v="129"/>
    <x v="125"/>
    <b v="0"/>
    <b v="0"/>
    <x v="2"/>
    <x v="2"/>
    <x v="2"/>
  </r>
  <r>
    <n v="132"/>
    <s v="Flowers and Sons"/>
    <x v="132"/>
    <n v="3300"/>
    <n v="3834"/>
    <n v="116.18181818181819"/>
    <x v="1"/>
    <n v="89"/>
    <n v="43.078651685393261"/>
    <x v="1"/>
    <s v="USD"/>
    <x v="130"/>
    <x v="126"/>
    <b v="0"/>
    <b v="1"/>
    <x v="3"/>
    <x v="3"/>
    <x v="3"/>
  </r>
  <r>
    <n v="133"/>
    <s v="Gates PLC"/>
    <x v="133"/>
    <n v="4500"/>
    <n v="13985"/>
    <n v="310.77777777777777"/>
    <x v="1"/>
    <n v="159"/>
    <n v="87.95597484276729"/>
    <x v="1"/>
    <s v="USD"/>
    <x v="131"/>
    <x v="127"/>
    <b v="0"/>
    <b v="0"/>
    <x v="21"/>
    <x v="1"/>
    <x v="21"/>
  </r>
  <r>
    <n v="134"/>
    <s v="Caldwell LLC"/>
    <x v="134"/>
    <n v="99500"/>
    <n v="89288"/>
    <n v="89.73668341708543"/>
    <x v="0"/>
    <n v="940"/>
    <n v="94.987234042553197"/>
    <x v="5"/>
    <s v="CHF"/>
    <x v="132"/>
    <x v="128"/>
    <b v="0"/>
    <b v="1"/>
    <x v="4"/>
    <x v="4"/>
    <x v="4"/>
  </r>
  <r>
    <n v="135"/>
    <s v="Le, Burton and Evans"/>
    <x v="135"/>
    <n v="7700"/>
    <n v="5488"/>
    <n v="71.27272727272728"/>
    <x v="0"/>
    <n v="117"/>
    <n v="46.905982905982903"/>
    <x v="1"/>
    <s v="USD"/>
    <x v="133"/>
    <x v="129"/>
    <b v="0"/>
    <b v="1"/>
    <x v="3"/>
    <x v="3"/>
    <x v="3"/>
  </r>
  <r>
    <n v="136"/>
    <s v="Briggs PLC"/>
    <x v="136"/>
    <n v="82800"/>
    <n v="2721"/>
    <n v="3.2862318840579712"/>
    <x v="3"/>
    <n v="58"/>
    <n v="46.913793103448278"/>
    <x v="1"/>
    <s v="USD"/>
    <x v="134"/>
    <x v="130"/>
    <b v="0"/>
    <b v="1"/>
    <x v="6"/>
    <x v="4"/>
    <x v="6"/>
  </r>
  <r>
    <n v="137"/>
    <s v="Hudson-Nguyen"/>
    <x v="137"/>
    <n v="1800"/>
    <n v="4712"/>
    <n v="261.77777777777777"/>
    <x v="1"/>
    <n v="50"/>
    <n v="94.24"/>
    <x v="1"/>
    <s v="USD"/>
    <x v="135"/>
    <x v="131"/>
    <b v="0"/>
    <b v="0"/>
    <x v="9"/>
    <x v="5"/>
    <x v="9"/>
  </r>
  <r>
    <n v="138"/>
    <s v="Hogan Ltd"/>
    <x v="138"/>
    <n v="9600"/>
    <n v="9216"/>
    <n v="96"/>
    <x v="0"/>
    <n v="115"/>
    <n v="80.139130434782615"/>
    <x v="1"/>
    <s v="USD"/>
    <x v="136"/>
    <x v="132"/>
    <b v="0"/>
    <b v="0"/>
    <x v="20"/>
    <x v="6"/>
    <x v="20"/>
  </r>
  <r>
    <n v="139"/>
    <s v="Hamilton, Wright and Chavez"/>
    <x v="139"/>
    <n v="92100"/>
    <n v="19246"/>
    <n v="20.896851248642779"/>
    <x v="0"/>
    <n v="326"/>
    <n v="59.036809815950917"/>
    <x v="1"/>
    <s v="USD"/>
    <x v="137"/>
    <x v="133"/>
    <b v="0"/>
    <b v="1"/>
    <x v="8"/>
    <x v="2"/>
    <x v="8"/>
  </r>
  <r>
    <n v="140"/>
    <s v="Bautista-Cross"/>
    <x v="140"/>
    <n v="5500"/>
    <n v="12274"/>
    <n v="223.16363636363636"/>
    <x v="1"/>
    <n v="186"/>
    <n v="65.989247311827953"/>
    <x v="1"/>
    <s v="USD"/>
    <x v="138"/>
    <x v="134"/>
    <b v="0"/>
    <b v="0"/>
    <x v="4"/>
    <x v="4"/>
    <x v="4"/>
  </r>
  <r>
    <n v="141"/>
    <s v="Jackson LLC"/>
    <x v="141"/>
    <n v="64300"/>
    <n v="65323"/>
    <n v="101.59097978227061"/>
    <x v="1"/>
    <n v="1071"/>
    <n v="60.992530345471522"/>
    <x v="1"/>
    <s v="USD"/>
    <x v="139"/>
    <x v="135"/>
    <b v="0"/>
    <b v="0"/>
    <x v="2"/>
    <x v="2"/>
    <x v="2"/>
  </r>
  <r>
    <n v="142"/>
    <s v="Figueroa Ltd"/>
    <x v="142"/>
    <n v="5000"/>
    <n v="11502"/>
    <n v="230.03999999999996"/>
    <x v="1"/>
    <n v="117"/>
    <n v="98.307692307692307"/>
    <x v="1"/>
    <s v="USD"/>
    <x v="107"/>
    <x v="136"/>
    <b v="0"/>
    <b v="0"/>
    <x v="2"/>
    <x v="2"/>
    <x v="2"/>
  </r>
  <r>
    <n v="143"/>
    <s v="Avila-Jones"/>
    <x v="143"/>
    <n v="5400"/>
    <n v="7322"/>
    <n v="135.59259259259261"/>
    <x v="1"/>
    <n v="70"/>
    <n v="104.6"/>
    <x v="1"/>
    <s v="USD"/>
    <x v="140"/>
    <x v="137"/>
    <b v="0"/>
    <b v="0"/>
    <x v="7"/>
    <x v="1"/>
    <x v="7"/>
  </r>
  <r>
    <n v="144"/>
    <s v="Martin, Lopez and Hunter"/>
    <x v="144"/>
    <n v="9000"/>
    <n v="11619"/>
    <n v="129.1"/>
    <x v="1"/>
    <n v="135"/>
    <n v="86.066666666666663"/>
    <x v="1"/>
    <s v="USD"/>
    <x v="141"/>
    <x v="138"/>
    <b v="0"/>
    <b v="0"/>
    <x v="3"/>
    <x v="3"/>
    <x v="3"/>
  </r>
  <r>
    <n v="145"/>
    <s v="Fields-Moore"/>
    <x v="145"/>
    <n v="25000"/>
    <n v="59128"/>
    <n v="236.512"/>
    <x v="1"/>
    <n v="768"/>
    <n v="76.989583333333329"/>
    <x v="5"/>
    <s v="CHF"/>
    <x v="142"/>
    <x v="139"/>
    <b v="0"/>
    <b v="0"/>
    <x v="8"/>
    <x v="2"/>
    <x v="8"/>
  </r>
  <r>
    <n v="146"/>
    <s v="Harris-Golden"/>
    <x v="146"/>
    <n v="8800"/>
    <n v="1518"/>
    <n v="17.25"/>
    <x v="3"/>
    <n v="51"/>
    <n v="29.764705882352942"/>
    <x v="1"/>
    <s v="USD"/>
    <x v="143"/>
    <x v="140"/>
    <b v="0"/>
    <b v="0"/>
    <x v="3"/>
    <x v="3"/>
    <x v="3"/>
  </r>
  <r>
    <n v="147"/>
    <s v="Moss, Norman and Dunlap"/>
    <x v="147"/>
    <n v="8300"/>
    <n v="9337"/>
    <n v="112.49397590361446"/>
    <x v="1"/>
    <n v="199"/>
    <n v="46.91959798994975"/>
    <x v="1"/>
    <s v="USD"/>
    <x v="144"/>
    <x v="141"/>
    <b v="0"/>
    <b v="1"/>
    <x v="3"/>
    <x v="3"/>
    <x v="3"/>
  </r>
  <r>
    <n v="148"/>
    <s v="White, Larson and Wright"/>
    <x v="148"/>
    <n v="9300"/>
    <n v="11255"/>
    <n v="121.02150537634408"/>
    <x v="1"/>
    <n v="107"/>
    <n v="105.18691588785046"/>
    <x v="1"/>
    <s v="USD"/>
    <x v="145"/>
    <x v="142"/>
    <b v="0"/>
    <b v="0"/>
    <x v="8"/>
    <x v="2"/>
    <x v="8"/>
  </r>
  <r>
    <n v="149"/>
    <s v="Payne, Oliver and Burch"/>
    <x v="149"/>
    <n v="6200"/>
    <n v="13632"/>
    <n v="219.87096774193549"/>
    <x v="1"/>
    <n v="195"/>
    <n v="69.907692307692301"/>
    <x v="1"/>
    <s v="USD"/>
    <x v="146"/>
    <x v="143"/>
    <b v="0"/>
    <b v="0"/>
    <x v="7"/>
    <x v="1"/>
    <x v="7"/>
  </r>
  <r>
    <n v="150"/>
    <s v="Brown, Palmer and Pace"/>
    <x v="150"/>
    <n v="100"/>
    <n v="1"/>
    <n v="1"/>
    <x v="0"/>
    <n v="1"/>
    <n v="1"/>
    <x v="1"/>
    <s v="USD"/>
    <x v="147"/>
    <x v="144"/>
    <b v="0"/>
    <b v="0"/>
    <x v="1"/>
    <x v="1"/>
    <x v="1"/>
  </r>
  <r>
    <n v="151"/>
    <s v="Parker LLC"/>
    <x v="151"/>
    <n v="137200"/>
    <n v="88037"/>
    <n v="64.166909620991248"/>
    <x v="0"/>
    <n v="1467"/>
    <n v="60.011588275391958"/>
    <x v="1"/>
    <s v="USD"/>
    <x v="148"/>
    <x v="145"/>
    <b v="0"/>
    <b v="0"/>
    <x v="5"/>
    <x v="1"/>
    <x v="5"/>
  </r>
  <r>
    <n v="152"/>
    <s v="Bowen, Mcdonald and Hall"/>
    <x v="152"/>
    <n v="41500"/>
    <n v="175573"/>
    <n v="423.06746987951806"/>
    <x v="1"/>
    <n v="3376"/>
    <n v="52.006220379146917"/>
    <x v="1"/>
    <s v="USD"/>
    <x v="149"/>
    <x v="146"/>
    <b v="0"/>
    <b v="0"/>
    <x v="7"/>
    <x v="1"/>
    <x v="7"/>
  </r>
  <r>
    <n v="153"/>
    <s v="Whitehead, Bell and Hughes"/>
    <x v="153"/>
    <n v="189400"/>
    <n v="176112"/>
    <n v="92.984160506863773"/>
    <x v="0"/>
    <n v="5681"/>
    <n v="31.000176025347649"/>
    <x v="1"/>
    <s v="USD"/>
    <x v="150"/>
    <x v="147"/>
    <b v="0"/>
    <b v="0"/>
    <x v="3"/>
    <x v="3"/>
    <x v="3"/>
  </r>
  <r>
    <n v="154"/>
    <s v="Rodriguez-Brown"/>
    <x v="154"/>
    <n v="171300"/>
    <n v="100650"/>
    <n v="58.756567425569173"/>
    <x v="0"/>
    <n v="1059"/>
    <n v="95.042492917847028"/>
    <x v="1"/>
    <s v="USD"/>
    <x v="151"/>
    <x v="148"/>
    <b v="0"/>
    <b v="1"/>
    <x v="7"/>
    <x v="1"/>
    <x v="7"/>
  </r>
  <r>
    <n v="155"/>
    <s v="Hall-Schaefer"/>
    <x v="155"/>
    <n v="139500"/>
    <n v="90706"/>
    <n v="65.022222222222226"/>
    <x v="0"/>
    <n v="1194"/>
    <n v="75.968174204355108"/>
    <x v="1"/>
    <s v="USD"/>
    <x v="152"/>
    <x v="149"/>
    <b v="0"/>
    <b v="0"/>
    <x v="3"/>
    <x v="3"/>
    <x v="3"/>
  </r>
  <r>
    <n v="156"/>
    <s v="Meza-Rogers"/>
    <x v="156"/>
    <n v="36400"/>
    <n v="26914"/>
    <n v="73.939560439560438"/>
    <x v="3"/>
    <n v="379"/>
    <n v="71.013192612137203"/>
    <x v="2"/>
    <s v="AUD"/>
    <x v="153"/>
    <x v="150"/>
    <b v="0"/>
    <b v="0"/>
    <x v="1"/>
    <x v="1"/>
    <x v="1"/>
  </r>
  <r>
    <n v="157"/>
    <s v="Curtis-Curtis"/>
    <x v="157"/>
    <n v="4200"/>
    <n v="2212"/>
    <n v="52.666666666666664"/>
    <x v="0"/>
    <n v="30"/>
    <n v="73.733333333333334"/>
    <x v="2"/>
    <s v="AUD"/>
    <x v="154"/>
    <x v="151"/>
    <b v="0"/>
    <b v="0"/>
    <x v="14"/>
    <x v="7"/>
    <x v="14"/>
  </r>
  <r>
    <n v="158"/>
    <s v="Carlson Inc"/>
    <x v="158"/>
    <n v="2100"/>
    <n v="4640"/>
    <n v="220.95238095238096"/>
    <x v="1"/>
    <n v="41"/>
    <n v="113.17073170731707"/>
    <x v="1"/>
    <s v="USD"/>
    <x v="155"/>
    <x v="152"/>
    <b v="0"/>
    <b v="0"/>
    <x v="1"/>
    <x v="1"/>
    <x v="1"/>
  </r>
  <r>
    <n v="159"/>
    <s v="Clarke, Anderson and Lee"/>
    <x v="159"/>
    <n v="191200"/>
    <n v="191222"/>
    <n v="100.01150627615063"/>
    <x v="1"/>
    <n v="1821"/>
    <n v="105.00933552992861"/>
    <x v="1"/>
    <s v="USD"/>
    <x v="156"/>
    <x v="153"/>
    <b v="0"/>
    <b v="1"/>
    <x v="3"/>
    <x v="3"/>
    <x v="3"/>
  </r>
  <r>
    <n v="160"/>
    <s v="Evans Group"/>
    <x v="160"/>
    <n v="8000"/>
    <n v="12985"/>
    <n v="162.3125"/>
    <x v="1"/>
    <n v="164"/>
    <n v="79.176829268292678"/>
    <x v="1"/>
    <s v="USD"/>
    <x v="157"/>
    <x v="154"/>
    <b v="0"/>
    <b v="0"/>
    <x v="8"/>
    <x v="2"/>
    <x v="8"/>
  </r>
  <r>
    <n v="161"/>
    <s v="Bruce Group"/>
    <x v="161"/>
    <n v="5500"/>
    <n v="4300"/>
    <n v="78.181818181818187"/>
    <x v="0"/>
    <n v="75"/>
    <n v="57.333333333333336"/>
    <x v="1"/>
    <s v="USD"/>
    <x v="158"/>
    <x v="155"/>
    <b v="0"/>
    <b v="1"/>
    <x v="2"/>
    <x v="2"/>
    <x v="2"/>
  </r>
  <r>
    <n v="162"/>
    <s v="Keith, Alvarez and Potter"/>
    <x v="162"/>
    <n v="6100"/>
    <n v="9134"/>
    <n v="149.73770491803279"/>
    <x v="1"/>
    <n v="157"/>
    <n v="58.178343949044589"/>
    <x v="5"/>
    <s v="CHF"/>
    <x v="159"/>
    <x v="156"/>
    <b v="0"/>
    <b v="0"/>
    <x v="1"/>
    <x v="1"/>
    <x v="1"/>
  </r>
  <r>
    <n v="163"/>
    <s v="Burton-Watkins"/>
    <x v="163"/>
    <n v="3500"/>
    <n v="8864"/>
    <n v="253.25714285714284"/>
    <x v="1"/>
    <n v="246"/>
    <n v="36.032520325203251"/>
    <x v="1"/>
    <s v="USD"/>
    <x v="160"/>
    <x v="157"/>
    <b v="0"/>
    <b v="1"/>
    <x v="14"/>
    <x v="7"/>
    <x v="14"/>
  </r>
  <r>
    <n v="164"/>
    <s v="Lopez and Sons"/>
    <x v="164"/>
    <n v="150500"/>
    <n v="150755"/>
    <n v="100.16943521594683"/>
    <x v="1"/>
    <n v="1396"/>
    <n v="107.99068767908309"/>
    <x v="1"/>
    <s v="USD"/>
    <x v="161"/>
    <x v="158"/>
    <b v="0"/>
    <b v="0"/>
    <x v="3"/>
    <x v="3"/>
    <x v="3"/>
  </r>
  <r>
    <n v="165"/>
    <s v="Cordova Ltd"/>
    <x v="165"/>
    <n v="90400"/>
    <n v="110279"/>
    <n v="121.99004424778761"/>
    <x v="1"/>
    <n v="2506"/>
    <n v="44.005985634477256"/>
    <x v="1"/>
    <s v="USD"/>
    <x v="162"/>
    <x v="159"/>
    <b v="0"/>
    <b v="0"/>
    <x v="2"/>
    <x v="2"/>
    <x v="2"/>
  </r>
  <r>
    <n v="166"/>
    <s v="Brown-Vang"/>
    <x v="166"/>
    <n v="9800"/>
    <n v="13439"/>
    <n v="137.13265306122449"/>
    <x v="1"/>
    <n v="244"/>
    <n v="55.077868852459019"/>
    <x v="1"/>
    <s v="USD"/>
    <x v="163"/>
    <x v="160"/>
    <b v="0"/>
    <b v="0"/>
    <x v="14"/>
    <x v="7"/>
    <x v="14"/>
  </r>
  <r>
    <n v="167"/>
    <s v="Cruz-Ward"/>
    <x v="167"/>
    <n v="2600"/>
    <n v="10804"/>
    <n v="415.53846153846149"/>
    <x v="1"/>
    <n v="146"/>
    <n v="74"/>
    <x v="2"/>
    <s v="AUD"/>
    <x v="164"/>
    <x v="161"/>
    <b v="0"/>
    <b v="0"/>
    <x v="3"/>
    <x v="3"/>
    <x v="3"/>
  </r>
  <r>
    <n v="168"/>
    <s v="Hernandez Group"/>
    <x v="168"/>
    <n v="128100"/>
    <n v="40107"/>
    <n v="31.30913348946136"/>
    <x v="0"/>
    <n v="955"/>
    <n v="41.996858638743454"/>
    <x v="3"/>
    <s v="DKK"/>
    <x v="165"/>
    <x v="162"/>
    <b v="0"/>
    <b v="1"/>
    <x v="7"/>
    <x v="1"/>
    <x v="7"/>
  </r>
  <r>
    <n v="169"/>
    <s v="Tran, Steele and Wilson"/>
    <x v="169"/>
    <n v="23300"/>
    <n v="98811"/>
    <n v="424.08154506437768"/>
    <x v="1"/>
    <n v="1267"/>
    <n v="77.988161010260455"/>
    <x v="1"/>
    <s v="USD"/>
    <x v="166"/>
    <x v="163"/>
    <b v="0"/>
    <b v="1"/>
    <x v="12"/>
    <x v="4"/>
    <x v="12"/>
  </r>
  <r>
    <n v="170"/>
    <s v="Summers, Gallegos and Stein"/>
    <x v="170"/>
    <n v="188100"/>
    <n v="5528"/>
    <n v="2.93886230728336"/>
    <x v="0"/>
    <n v="67"/>
    <n v="82.507462686567166"/>
    <x v="1"/>
    <s v="USD"/>
    <x v="167"/>
    <x v="164"/>
    <b v="0"/>
    <b v="0"/>
    <x v="7"/>
    <x v="1"/>
    <x v="7"/>
  </r>
  <r>
    <n v="171"/>
    <s v="Blair Group"/>
    <x v="171"/>
    <n v="4900"/>
    <n v="521"/>
    <n v="10.63265306122449"/>
    <x v="0"/>
    <n v="5"/>
    <n v="104.2"/>
    <x v="1"/>
    <s v="USD"/>
    <x v="168"/>
    <x v="165"/>
    <b v="0"/>
    <b v="0"/>
    <x v="18"/>
    <x v="5"/>
    <x v="18"/>
  </r>
  <r>
    <n v="172"/>
    <s v="Nixon Inc"/>
    <x v="172"/>
    <n v="800"/>
    <n v="663"/>
    <n v="82.875"/>
    <x v="0"/>
    <n v="26"/>
    <n v="25.5"/>
    <x v="1"/>
    <s v="USD"/>
    <x v="169"/>
    <x v="166"/>
    <b v="0"/>
    <b v="1"/>
    <x v="4"/>
    <x v="4"/>
    <x v="4"/>
  </r>
  <r>
    <n v="173"/>
    <s v="White LLC"/>
    <x v="173"/>
    <n v="96700"/>
    <n v="157635"/>
    <n v="163.01447776628748"/>
    <x v="1"/>
    <n v="1561"/>
    <n v="100.98334401024984"/>
    <x v="1"/>
    <s v="USD"/>
    <x v="170"/>
    <x v="167"/>
    <b v="0"/>
    <b v="0"/>
    <x v="3"/>
    <x v="3"/>
    <x v="3"/>
  </r>
  <r>
    <n v="174"/>
    <s v="Santos, Black and Donovan"/>
    <x v="174"/>
    <n v="600"/>
    <n v="5368"/>
    <n v="894.66666666666674"/>
    <x v="1"/>
    <n v="48"/>
    <n v="111.83333333333333"/>
    <x v="1"/>
    <s v="USD"/>
    <x v="171"/>
    <x v="168"/>
    <b v="0"/>
    <b v="1"/>
    <x v="8"/>
    <x v="2"/>
    <x v="8"/>
  </r>
  <r>
    <n v="175"/>
    <s v="Jones, Contreras and Burnett"/>
    <x v="175"/>
    <n v="181200"/>
    <n v="47459"/>
    <n v="26.191501103752756"/>
    <x v="0"/>
    <n v="1130"/>
    <n v="41.999115044247787"/>
    <x v="1"/>
    <s v="USD"/>
    <x v="172"/>
    <x v="169"/>
    <b v="0"/>
    <b v="0"/>
    <x v="3"/>
    <x v="3"/>
    <x v="3"/>
  </r>
  <r>
    <n v="176"/>
    <s v="Stone-Orozco"/>
    <x v="176"/>
    <n v="115000"/>
    <n v="86060"/>
    <n v="74.834782608695647"/>
    <x v="0"/>
    <n v="782"/>
    <n v="110.05115089514067"/>
    <x v="1"/>
    <s v="USD"/>
    <x v="173"/>
    <x v="170"/>
    <b v="0"/>
    <b v="0"/>
    <x v="3"/>
    <x v="3"/>
    <x v="3"/>
  </r>
  <r>
    <n v="177"/>
    <s v="Lee, Gibson and Morgan"/>
    <x v="177"/>
    <n v="38800"/>
    <n v="161593"/>
    <n v="416.47680412371136"/>
    <x v="1"/>
    <n v="2739"/>
    <n v="58.997079225994888"/>
    <x v="1"/>
    <s v="USD"/>
    <x v="174"/>
    <x v="171"/>
    <b v="0"/>
    <b v="0"/>
    <x v="3"/>
    <x v="3"/>
    <x v="3"/>
  </r>
  <r>
    <n v="178"/>
    <s v="Alexander-Williams"/>
    <x v="178"/>
    <n v="7200"/>
    <n v="6927"/>
    <n v="96.208333333333329"/>
    <x v="0"/>
    <n v="210"/>
    <n v="32.985714285714288"/>
    <x v="1"/>
    <s v="USD"/>
    <x v="175"/>
    <x v="172"/>
    <b v="0"/>
    <b v="0"/>
    <x v="0"/>
    <x v="0"/>
    <x v="0"/>
  </r>
  <r>
    <n v="179"/>
    <s v="Marks Ltd"/>
    <x v="179"/>
    <n v="44500"/>
    <n v="159185"/>
    <n v="357.71910112359546"/>
    <x v="1"/>
    <n v="3537"/>
    <n v="45.005654509471306"/>
    <x v="0"/>
    <s v="CAD"/>
    <x v="176"/>
    <x v="173"/>
    <b v="0"/>
    <b v="1"/>
    <x v="3"/>
    <x v="3"/>
    <x v="3"/>
  </r>
  <r>
    <n v="180"/>
    <s v="Olsen, Edwards and Reid"/>
    <x v="180"/>
    <n v="56000"/>
    <n v="172736"/>
    <n v="308.45714285714286"/>
    <x v="1"/>
    <n v="2107"/>
    <n v="81.98196487897485"/>
    <x v="2"/>
    <s v="AUD"/>
    <x v="177"/>
    <x v="174"/>
    <b v="0"/>
    <b v="0"/>
    <x v="8"/>
    <x v="2"/>
    <x v="8"/>
  </r>
  <r>
    <n v="181"/>
    <s v="Daniels, Rose and Tyler"/>
    <x v="181"/>
    <n v="8600"/>
    <n v="5315"/>
    <n v="61.802325581395344"/>
    <x v="0"/>
    <n v="136"/>
    <n v="39.080882352941174"/>
    <x v="1"/>
    <s v="USD"/>
    <x v="178"/>
    <x v="175"/>
    <b v="0"/>
    <b v="0"/>
    <x v="2"/>
    <x v="2"/>
    <x v="2"/>
  </r>
  <r>
    <n v="182"/>
    <s v="Adams Group"/>
    <x v="182"/>
    <n v="27100"/>
    <n v="195750"/>
    <n v="722.32472324723244"/>
    <x v="1"/>
    <n v="3318"/>
    <n v="58.996383363471971"/>
    <x v="3"/>
    <s v="DKK"/>
    <x v="179"/>
    <x v="176"/>
    <b v="0"/>
    <b v="0"/>
    <x v="3"/>
    <x v="3"/>
    <x v="3"/>
  </r>
  <r>
    <n v="183"/>
    <s v="Rogers, Huerta and Medina"/>
    <x v="183"/>
    <n v="5100"/>
    <n v="3525"/>
    <n v="69.117647058823522"/>
    <x v="0"/>
    <n v="86"/>
    <n v="40.988372093023258"/>
    <x v="0"/>
    <s v="CAD"/>
    <x v="180"/>
    <x v="177"/>
    <b v="0"/>
    <b v="0"/>
    <x v="1"/>
    <x v="1"/>
    <x v="1"/>
  </r>
  <r>
    <n v="184"/>
    <s v="Howard, Carter and Griffith"/>
    <x v="184"/>
    <n v="3600"/>
    <n v="10550"/>
    <n v="293.05555555555554"/>
    <x v="1"/>
    <n v="340"/>
    <n v="31.029411764705884"/>
    <x v="1"/>
    <s v="USD"/>
    <x v="181"/>
    <x v="178"/>
    <b v="0"/>
    <b v="0"/>
    <x v="3"/>
    <x v="3"/>
    <x v="3"/>
  </r>
  <r>
    <n v="185"/>
    <s v="Bailey PLC"/>
    <x v="185"/>
    <n v="1000"/>
    <n v="718"/>
    <n v="71.8"/>
    <x v="0"/>
    <n v="19"/>
    <n v="37.789473684210527"/>
    <x v="1"/>
    <s v="USD"/>
    <x v="182"/>
    <x v="179"/>
    <b v="0"/>
    <b v="0"/>
    <x v="19"/>
    <x v="4"/>
    <x v="19"/>
  </r>
  <r>
    <n v="186"/>
    <s v="Parker Group"/>
    <x v="186"/>
    <n v="88800"/>
    <n v="28358"/>
    <n v="31.934684684684683"/>
    <x v="0"/>
    <n v="886"/>
    <n v="32.006772009029348"/>
    <x v="1"/>
    <s v="USD"/>
    <x v="183"/>
    <x v="180"/>
    <b v="0"/>
    <b v="0"/>
    <x v="3"/>
    <x v="3"/>
    <x v="3"/>
  </r>
  <r>
    <n v="187"/>
    <s v="Fox Group"/>
    <x v="187"/>
    <n v="60200"/>
    <n v="138384"/>
    <n v="229.87375415282392"/>
    <x v="1"/>
    <n v="1442"/>
    <n v="95.966712898751737"/>
    <x v="0"/>
    <s v="CAD"/>
    <x v="184"/>
    <x v="181"/>
    <b v="0"/>
    <b v="1"/>
    <x v="12"/>
    <x v="4"/>
    <x v="12"/>
  </r>
  <r>
    <n v="188"/>
    <s v="Walker, Jones and Rodriguez"/>
    <x v="188"/>
    <n v="8200"/>
    <n v="2625"/>
    <n v="32.012195121951223"/>
    <x v="0"/>
    <n v="35"/>
    <n v="75"/>
    <x v="6"/>
    <s v="EUR"/>
    <x v="185"/>
    <x v="182"/>
    <b v="0"/>
    <b v="0"/>
    <x v="3"/>
    <x v="3"/>
    <x v="3"/>
  </r>
  <r>
    <n v="189"/>
    <s v="Anthony-Shaw"/>
    <x v="189"/>
    <n v="191300"/>
    <n v="45004"/>
    <n v="23.525352848928385"/>
    <x v="3"/>
    <n v="441"/>
    <n v="102.0498866213152"/>
    <x v="1"/>
    <s v="USD"/>
    <x v="186"/>
    <x v="183"/>
    <b v="0"/>
    <b v="0"/>
    <x v="3"/>
    <x v="3"/>
    <x v="3"/>
  </r>
  <r>
    <n v="190"/>
    <s v="Cook LLC"/>
    <x v="190"/>
    <n v="3700"/>
    <n v="2538"/>
    <n v="68.594594594594597"/>
    <x v="0"/>
    <n v="24"/>
    <n v="105.75"/>
    <x v="1"/>
    <s v="USD"/>
    <x v="187"/>
    <x v="184"/>
    <b v="0"/>
    <b v="1"/>
    <x v="3"/>
    <x v="3"/>
    <x v="3"/>
  </r>
  <r>
    <n v="191"/>
    <s v="Sutton PLC"/>
    <x v="191"/>
    <n v="8400"/>
    <n v="3188"/>
    <n v="37.952380952380956"/>
    <x v="0"/>
    <n v="86"/>
    <n v="37.069767441860463"/>
    <x v="6"/>
    <s v="EUR"/>
    <x v="188"/>
    <x v="185"/>
    <b v="0"/>
    <b v="0"/>
    <x v="3"/>
    <x v="3"/>
    <x v="3"/>
  </r>
  <r>
    <n v="192"/>
    <s v="Long, Morgan and Mitchell"/>
    <x v="192"/>
    <n v="42600"/>
    <n v="8517"/>
    <n v="19.992957746478872"/>
    <x v="0"/>
    <n v="243"/>
    <n v="35.049382716049379"/>
    <x v="1"/>
    <s v="USD"/>
    <x v="189"/>
    <x v="186"/>
    <b v="0"/>
    <b v="0"/>
    <x v="1"/>
    <x v="1"/>
    <x v="1"/>
  </r>
  <r>
    <n v="193"/>
    <s v="Calhoun, Rogers and Long"/>
    <x v="193"/>
    <n v="6600"/>
    <n v="3012"/>
    <n v="45.636363636363633"/>
    <x v="0"/>
    <n v="65"/>
    <n v="46.338461538461537"/>
    <x v="1"/>
    <s v="USD"/>
    <x v="190"/>
    <x v="187"/>
    <b v="1"/>
    <b v="0"/>
    <x v="7"/>
    <x v="1"/>
    <x v="7"/>
  </r>
  <r>
    <n v="194"/>
    <s v="Sandoval Group"/>
    <x v="194"/>
    <n v="7100"/>
    <n v="8716"/>
    <n v="122.7605633802817"/>
    <x v="1"/>
    <n v="126"/>
    <n v="69.174603174603178"/>
    <x v="1"/>
    <s v="USD"/>
    <x v="191"/>
    <x v="188"/>
    <b v="0"/>
    <b v="0"/>
    <x v="16"/>
    <x v="1"/>
    <x v="16"/>
  </r>
  <r>
    <n v="195"/>
    <s v="Smith and Sons"/>
    <x v="195"/>
    <n v="15800"/>
    <n v="57157"/>
    <n v="361.75316455696202"/>
    <x v="1"/>
    <n v="524"/>
    <n v="109.07824427480917"/>
    <x v="1"/>
    <s v="USD"/>
    <x v="192"/>
    <x v="189"/>
    <b v="0"/>
    <b v="0"/>
    <x v="5"/>
    <x v="1"/>
    <x v="5"/>
  </r>
  <r>
    <n v="196"/>
    <s v="King Inc"/>
    <x v="196"/>
    <n v="8200"/>
    <n v="5178"/>
    <n v="63.146341463414636"/>
    <x v="0"/>
    <n v="100"/>
    <n v="51.78"/>
    <x v="3"/>
    <s v="DKK"/>
    <x v="173"/>
    <x v="190"/>
    <b v="0"/>
    <b v="0"/>
    <x v="8"/>
    <x v="2"/>
    <x v="8"/>
  </r>
  <r>
    <n v="197"/>
    <s v="Perry and Sons"/>
    <x v="197"/>
    <n v="54700"/>
    <n v="163118"/>
    <n v="298.20475319926874"/>
    <x v="1"/>
    <n v="1989"/>
    <n v="82.010055304172951"/>
    <x v="1"/>
    <s v="USD"/>
    <x v="193"/>
    <x v="191"/>
    <b v="0"/>
    <b v="0"/>
    <x v="6"/>
    <x v="4"/>
    <x v="6"/>
  </r>
  <r>
    <n v="198"/>
    <s v="Palmer Inc"/>
    <x v="198"/>
    <n v="63200"/>
    <n v="6041"/>
    <n v="9.5585443037974684"/>
    <x v="0"/>
    <n v="168"/>
    <n v="35.958333333333336"/>
    <x v="1"/>
    <s v="USD"/>
    <x v="194"/>
    <x v="192"/>
    <b v="0"/>
    <b v="0"/>
    <x v="5"/>
    <x v="1"/>
    <x v="5"/>
  </r>
  <r>
    <n v="199"/>
    <s v="Hull, Baker and Martinez"/>
    <x v="199"/>
    <n v="1800"/>
    <n v="968"/>
    <n v="53.777777777777779"/>
    <x v="0"/>
    <n v="13"/>
    <n v="74.461538461538467"/>
    <x v="1"/>
    <s v="USD"/>
    <x v="195"/>
    <x v="193"/>
    <b v="0"/>
    <b v="0"/>
    <x v="1"/>
    <x v="1"/>
    <x v="1"/>
  </r>
  <r>
    <n v="200"/>
    <s v="Becker, Rice and White"/>
    <x v="200"/>
    <n v="100"/>
    <n v="2"/>
    <n v="2"/>
    <x v="0"/>
    <n v="1"/>
    <n v="2"/>
    <x v="0"/>
    <s v="CAD"/>
    <x v="152"/>
    <x v="194"/>
    <b v="0"/>
    <b v="0"/>
    <x v="3"/>
    <x v="3"/>
    <x v="3"/>
  </r>
  <r>
    <n v="201"/>
    <s v="Osborne, Perkins and Knox"/>
    <x v="201"/>
    <n v="2100"/>
    <n v="14305"/>
    <n v="681.19047619047615"/>
    <x v="1"/>
    <n v="157"/>
    <n v="91.114649681528661"/>
    <x v="1"/>
    <s v="USD"/>
    <x v="196"/>
    <x v="195"/>
    <b v="0"/>
    <b v="0"/>
    <x v="2"/>
    <x v="2"/>
    <x v="2"/>
  </r>
  <r>
    <n v="202"/>
    <s v="Mcknight-Freeman"/>
    <x v="202"/>
    <n v="8300"/>
    <n v="6543"/>
    <n v="78.831325301204828"/>
    <x v="3"/>
    <n v="82"/>
    <n v="79.792682926829272"/>
    <x v="1"/>
    <s v="USD"/>
    <x v="197"/>
    <x v="196"/>
    <b v="0"/>
    <b v="0"/>
    <x v="0"/>
    <x v="0"/>
    <x v="0"/>
  </r>
  <r>
    <n v="203"/>
    <s v="Hayden, Shannon and Stein"/>
    <x v="203"/>
    <n v="143900"/>
    <n v="193413"/>
    <n v="134.40792216817235"/>
    <x v="1"/>
    <n v="4498"/>
    <n v="42.999777678968428"/>
    <x v="2"/>
    <s v="AUD"/>
    <x v="198"/>
    <x v="197"/>
    <b v="0"/>
    <b v="0"/>
    <x v="3"/>
    <x v="3"/>
    <x v="3"/>
  </r>
  <r>
    <n v="204"/>
    <s v="Daniel-Luna"/>
    <x v="204"/>
    <n v="75000"/>
    <n v="2529"/>
    <n v="3.3719999999999999"/>
    <x v="0"/>
    <n v="40"/>
    <n v="63.225000000000001"/>
    <x v="1"/>
    <s v="USD"/>
    <x v="199"/>
    <x v="198"/>
    <b v="0"/>
    <b v="0"/>
    <x v="17"/>
    <x v="1"/>
    <x v="17"/>
  </r>
  <r>
    <n v="205"/>
    <s v="Weaver-Marquez"/>
    <x v="205"/>
    <n v="1300"/>
    <n v="5614"/>
    <n v="431.84615384615387"/>
    <x v="1"/>
    <n v="80"/>
    <n v="70.174999999999997"/>
    <x v="1"/>
    <s v="USD"/>
    <x v="200"/>
    <x v="199"/>
    <b v="1"/>
    <b v="0"/>
    <x v="3"/>
    <x v="3"/>
    <x v="3"/>
  </r>
  <r>
    <n v="206"/>
    <s v="Austin, Baker and Kelley"/>
    <x v="206"/>
    <n v="9000"/>
    <n v="3496"/>
    <n v="38.844444444444441"/>
    <x v="3"/>
    <n v="57"/>
    <n v="61.333333333333336"/>
    <x v="1"/>
    <s v="USD"/>
    <x v="201"/>
    <x v="200"/>
    <b v="0"/>
    <b v="0"/>
    <x v="13"/>
    <x v="5"/>
    <x v="13"/>
  </r>
  <r>
    <n v="207"/>
    <s v="Carney-Anderson"/>
    <x v="207"/>
    <n v="1000"/>
    <n v="4257"/>
    <n v="425.7"/>
    <x v="1"/>
    <n v="43"/>
    <n v="99"/>
    <x v="1"/>
    <s v="USD"/>
    <x v="202"/>
    <x v="201"/>
    <b v="0"/>
    <b v="1"/>
    <x v="1"/>
    <x v="1"/>
    <x v="1"/>
  </r>
  <r>
    <n v="208"/>
    <s v="Jackson Inc"/>
    <x v="208"/>
    <n v="196900"/>
    <n v="199110"/>
    <n v="101.12239715591672"/>
    <x v="1"/>
    <n v="2053"/>
    <n v="96.984900146127615"/>
    <x v="1"/>
    <s v="USD"/>
    <x v="203"/>
    <x v="202"/>
    <b v="0"/>
    <b v="0"/>
    <x v="4"/>
    <x v="4"/>
    <x v="4"/>
  </r>
  <r>
    <n v="209"/>
    <s v="Warren Ltd"/>
    <x v="209"/>
    <n v="194500"/>
    <n v="41212"/>
    <n v="21.188688946015425"/>
    <x v="2"/>
    <n v="808"/>
    <n v="51.004950495049506"/>
    <x v="2"/>
    <s v="AUD"/>
    <x v="204"/>
    <x v="203"/>
    <b v="0"/>
    <b v="0"/>
    <x v="4"/>
    <x v="4"/>
    <x v="4"/>
  </r>
  <r>
    <n v="210"/>
    <s v="Schultz Inc"/>
    <x v="210"/>
    <n v="9400"/>
    <n v="6338"/>
    <n v="67.425531914893625"/>
    <x v="0"/>
    <n v="226"/>
    <n v="28.044247787610619"/>
    <x v="3"/>
    <s v="DKK"/>
    <x v="205"/>
    <x v="204"/>
    <b v="0"/>
    <b v="0"/>
    <x v="22"/>
    <x v="4"/>
    <x v="22"/>
  </r>
  <r>
    <n v="211"/>
    <s v="Thompson LLC"/>
    <x v="211"/>
    <n v="104400"/>
    <n v="99100"/>
    <n v="94.923371647509583"/>
    <x v="0"/>
    <n v="1625"/>
    <n v="60.984615384615381"/>
    <x v="1"/>
    <s v="USD"/>
    <x v="206"/>
    <x v="205"/>
    <b v="0"/>
    <b v="0"/>
    <x v="3"/>
    <x v="3"/>
    <x v="3"/>
  </r>
  <r>
    <n v="212"/>
    <s v="Johnson Inc"/>
    <x v="212"/>
    <n v="8100"/>
    <n v="12300"/>
    <n v="151.85185185185185"/>
    <x v="1"/>
    <n v="168"/>
    <n v="73.214285714285708"/>
    <x v="1"/>
    <s v="USD"/>
    <x v="207"/>
    <x v="206"/>
    <b v="0"/>
    <b v="0"/>
    <x v="3"/>
    <x v="3"/>
    <x v="3"/>
  </r>
  <r>
    <n v="213"/>
    <s v="Morgan-Warren"/>
    <x v="213"/>
    <n v="87900"/>
    <n v="171549"/>
    <n v="195.16382252559728"/>
    <x v="1"/>
    <n v="4289"/>
    <n v="39.997435299603637"/>
    <x v="1"/>
    <s v="USD"/>
    <x v="208"/>
    <x v="207"/>
    <b v="0"/>
    <b v="1"/>
    <x v="7"/>
    <x v="1"/>
    <x v="7"/>
  </r>
  <r>
    <n v="214"/>
    <s v="Sullivan Group"/>
    <x v="214"/>
    <n v="1400"/>
    <n v="14324"/>
    <n v="1023.1428571428571"/>
    <x v="1"/>
    <n v="165"/>
    <n v="86.812121212121212"/>
    <x v="1"/>
    <s v="USD"/>
    <x v="209"/>
    <x v="208"/>
    <b v="0"/>
    <b v="0"/>
    <x v="1"/>
    <x v="1"/>
    <x v="1"/>
  </r>
  <r>
    <n v="215"/>
    <s v="Vargas, Banks and Palmer"/>
    <x v="215"/>
    <n v="156800"/>
    <n v="6024"/>
    <n v="3.841836734693878"/>
    <x v="0"/>
    <n v="143"/>
    <n v="42.125874125874127"/>
    <x v="1"/>
    <s v="USD"/>
    <x v="210"/>
    <x v="209"/>
    <b v="0"/>
    <b v="0"/>
    <x v="3"/>
    <x v="3"/>
    <x v="3"/>
  </r>
  <r>
    <n v="216"/>
    <s v="Johnson, Dixon and Zimmerman"/>
    <x v="216"/>
    <n v="121700"/>
    <n v="188721"/>
    <n v="155.07066557107643"/>
    <x v="1"/>
    <n v="1815"/>
    <n v="103.97851239669421"/>
    <x v="1"/>
    <s v="USD"/>
    <x v="211"/>
    <x v="210"/>
    <b v="0"/>
    <b v="0"/>
    <x v="3"/>
    <x v="3"/>
    <x v="3"/>
  </r>
  <r>
    <n v="217"/>
    <s v="Moore, Dudley and Navarro"/>
    <x v="217"/>
    <n v="129400"/>
    <n v="57911"/>
    <n v="44.753477588871718"/>
    <x v="0"/>
    <n v="934"/>
    <n v="62.003211991434689"/>
    <x v="1"/>
    <s v="USD"/>
    <x v="212"/>
    <x v="211"/>
    <b v="0"/>
    <b v="0"/>
    <x v="22"/>
    <x v="4"/>
    <x v="22"/>
  </r>
  <r>
    <n v="218"/>
    <s v="Price-Rodriguez"/>
    <x v="218"/>
    <n v="5700"/>
    <n v="12309"/>
    <n v="215.94736842105263"/>
    <x v="1"/>
    <n v="397"/>
    <n v="31.005037783375315"/>
    <x v="4"/>
    <s v="GBP"/>
    <x v="213"/>
    <x v="212"/>
    <b v="0"/>
    <b v="1"/>
    <x v="12"/>
    <x v="4"/>
    <x v="12"/>
  </r>
  <r>
    <n v="219"/>
    <s v="Huang-Henderson"/>
    <x v="219"/>
    <n v="41700"/>
    <n v="138497"/>
    <n v="332.12709832134288"/>
    <x v="1"/>
    <n v="1539"/>
    <n v="89.991552956465242"/>
    <x v="1"/>
    <s v="USD"/>
    <x v="214"/>
    <x v="213"/>
    <b v="0"/>
    <b v="0"/>
    <x v="10"/>
    <x v="4"/>
    <x v="10"/>
  </r>
  <r>
    <n v="220"/>
    <s v="Owens-Le"/>
    <x v="220"/>
    <n v="7900"/>
    <n v="667"/>
    <n v="8.4430379746835449"/>
    <x v="0"/>
    <n v="17"/>
    <n v="39.235294117647058"/>
    <x v="1"/>
    <s v="USD"/>
    <x v="215"/>
    <x v="214"/>
    <b v="1"/>
    <b v="0"/>
    <x v="3"/>
    <x v="3"/>
    <x v="3"/>
  </r>
  <r>
    <n v="221"/>
    <s v="Huff LLC"/>
    <x v="221"/>
    <n v="121500"/>
    <n v="119830"/>
    <n v="98.625514403292186"/>
    <x v="0"/>
    <n v="2179"/>
    <n v="54.993116108306566"/>
    <x v="1"/>
    <s v="USD"/>
    <x v="216"/>
    <x v="215"/>
    <b v="1"/>
    <b v="0"/>
    <x v="0"/>
    <x v="0"/>
    <x v="0"/>
  </r>
  <r>
    <n v="222"/>
    <s v="Johnson LLC"/>
    <x v="222"/>
    <n v="4800"/>
    <n v="6623"/>
    <n v="137.97916666666669"/>
    <x v="1"/>
    <n v="138"/>
    <n v="47.992753623188406"/>
    <x v="1"/>
    <s v="USD"/>
    <x v="217"/>
    <x v="216"/>
    <b v="0"/>
    <b v="0"/>
    <x v="14"/>
    <x v="7"/>
    <x v="14"/>
  </r>
  <r>
    <n v="223"/>
    <s v="Chavez, Garcia and Cantu"/>
    <x v="223"/>
    <n v="87300"/>
    <n v="81897"/>
    <n v="93.81099656357388"/>
    <x v="0"/>
    <n v="931"/>
    <n v="87.966702470461868"/>
    <x v="1"/>
    <s v="USD"/>
    <x v="218"/>
    <x v="217"/>
    <b v="0"/>
    <b v="0"/>
    <x v="3"/>
    <x v="3"/>
    <x v="3"/>
  </r>
  <r>
    <n v="224"/>
    <s v="Lester-Moore"/>
    <x v="224"/>
    <n v="46300"/>
    <n v="186885"/>
    <n v="403.63930885529157"/>
    <x v="1"/>
    <n v="3594"/>
    <n v="51.999165275459099"/>
    <x v="1"/>
    <s v="USD"/>
    <x v="219"/>
    <x v="218"/>
    <b v="0"/>
    <b v="0"/>
    <x v="22"/>
    <x v="4"/>
    <x v="22"/>
  </r>
  <r>
    <n v="225"/>
    <s v="Fox-Quinn"/>
    <x v="225"/>
    <n v="67800"/>
    <n v="176398"/>
    <n v="260.1740412979351"/>
    <x v="1"/>
    <n v="5880"/>
    <n v="29.999659863945578"/>
    <x v="1"/>
    <s v="USD"/>
    <x v="220"/>
    <x v="219"/>
    <b v="1"/>
    <b v="0"/>
    <x v="1"/>
    <x v="1"/>
    <x v="1"/>
  </r>
  <r>
    <n v="226"/>
    <s v="Garcia Inc"/>
    <x v="226"/>
    <n v="3000"/>
    <n v="10999"/>
    <n v="366.63333333333333"/>
    <x v="1"/>
    <n v="112"/>
    <n v="98.205357142857139"/>
    <x v="1"/>
    <s v="USD"/>
    <x v="221"/>
    <x v="122"/>
    <b v="0"/>
    <b v="0"/>
    <x v="14"/>
    <x v="7"/>
    <x v="14"/>
  </r>
  <r>
    <n v="227"/>
    <s v="Johnson-Lee"/>
    <x v="227"/>
    <n v="60900"/>
    <n v="102751"/>
    <n v="168.72085385878489"/>
    <x v="1"/>
    <n v="943"/>
    <n v="108.96182396606575"/>
    <x v="1"/>
    <s v="USD"/>
    <x v="222"/>
    <x v="220"/>
    <b v="0"/>
    <b v="0"/>
    <x v="20"/>
    <x v="6"/>
    <x v="20"/>
  </r>
  <r>
    <n v="228"/>
    <s v="Pineda Group"/>
    <x v="228"/>
    <n v="137900"/>
    <n v="165352"/>
    <n v="119.90717911530093"/>
    <x v="1"/>
    <n v="2468"/>
    <n v="66.998379254457049"/>
    <x v="1"/>
    <s v="USD"/>
    <x v="172"/>
    <x v="221"/>
    <b v="0"/>
    <b v="0"/>
    <x v="10"/>
    <x v="4"/>
    <x v="10"/>
  </r>
  <r>
    <n v="229"/>
    <s v="Hoffman-Howard"/>
    <x v="229"/>
    <n v="85600"/>
    <n v="165798"/>
    <n v="193.68925233644859"/>
    <x v="1"/>
    <n v="2551"/>
    <n v="64.99333594668758"/>
    <x v="1"/>
    <s v="USD"/>
    <x v="223"/>
    <x v="222"/>
    <b v="0"/>
    <b v="1"/>
    <x v="20"/>
    <x v="6"/>
    <x v="20"/>
  </r>
  <r>
    <n v="230"/>
    <s v="Miranda, Hall and Mcgrath"/>
    <x v="230"/>
    <n v="2400"/>
    <n v="10084"/>
    <n v="420.16666666666669"/>
    <x v="1"/>
    <n v="101"/>
    <n v="99.841584158415841"/>
    <x v="1"/>
    <s v="USD"/>
    <x v="224"/>
    <x v="223"/>
    <b v="0"/>
    <b v="0"/>
    <x v="11"/>
    <x v="6"/>
    <x v="11"/>
  </r>
  <r>
    <n v="231"/>
    <s v="Williams, Carter and Gonzalez"/>
    <x v="231"/>
    <n v="7200"/>
    <n v="5523"/>
    <n v="76.708333333333329"/>
    <x v="3"/>
    <n v="67"/>
    <n v="82.432835820895519"/>
    <x v="1"/>
    <s v="USD"/>
    <x v="225"/>
    <x v="224"/>
    <b v="0"/>
    <b v="0"/>
    <x v="3"/>
    <x v="3"/>
    <x v="3"/>
  </r>
  <r>
    <n v="232"/>
    <s v="Davis-Rodriguez"/>
    <x v="232"/>
    <n v="3400"/>
    <n v="5823"/>
    <n v="171.26470588235293"/>
    <x v="1"/>
    <n v="92"/>
    <n v="63.293478260869563"/>
    <x v="1"/>
    <s v="USD"/>
    <x v="226"/>
    <x v="225"/>
    <b v="0"/>
    <b v="0"/>
    <x v="3"/>
    <x v="3"/>
    <x v="3"/>
  </r>
  <r>
    <n v="233"/>
    <s v="Reid, Rivera and Perry"/>
    <x v="233"/>
    <n v="3800"/>
    <n v="6000"/>
    <n v="157.89473684210526"/>
    <x v="1"/>
    <n v="62"/>
    <n v="96.774193548387103"/>
    <x v="1"/>
    <s v="USD"/>
    <x v="227"/>
    <x v="226"/>
    <b v="0"/>
    <b v="0"/>
    <x v="10"/>
    <x v="4"/>
    <x v="10"/>
  </r>
  <r>
    <n v="234"/>
    <s v="Mendoza-Parker"/>
    <x v="234"/>
    <n v="7500"/>
    <n v="8181"/>
    <n v="109.08"/>
    <x v="1"/>
    <n v="149"/>
    <n v="54.906040268456373"/>
    <x v="6"/>
    <s v="EUR"/>
    <x v="228"/>
    <x v="227"/>
    <b v="0"/>
    <b v="1"/>
    <x v="11"/>
    <x v="6"/>
    <x v="11"/>
  </r>
  <r>
    <n v="235"/>
    <s v="Lee, Ali and Guzman"/>
    <x v="235"/>
    <n v="8600"/>
    <n v="3589"/>
    <n v="41.732558139534881"/>
    <x v="0"/>
    <n v="92"/>
    <n v="39.010869565217391"/>
    <x v="1"/>
    <s v="USD"/>
    <x v="229"/>
    <x v="228"/>
    <b v="0"/>
    <b v="0"/>
    <x v="10"/>
    <x v="4"/>
    <x v="10"/>
  </r>
  <r>
    <n v="236"/>
    <s v="Gallegos-Cobb"/>
    <x v="236"/>
    <n v="39500"/>
    <n v="4323"/>
    <n v="10.944303797468354"/>
    <x v="0"/>
    <n v="57"/>
    <n v="75.84210526315789"/>
    <x v="2"/>
    <s v="AUD"/>
    <x v="230"/>
    <x v="229"/>
    <b v="0"/>
    <b v="1"/>
    <x v="1"/>
    <x v="1"/>
    <x v="1"/>
  </r>
  <r>
    <n v="237"/>
    <s v="Ellison PLC"/>
    <x v="237"/>
    <n v="9300"/>
    <n v="14822"/>
    <n v="159.3763440860215"/>
    <x v="1"/>
    <n v="329"/>
    <n v="45.051671732522799"/>
    <x v="1"/>
    <s v="USD"/>
    <x v="231"/>
    <x v="230"/>
    <b v="0"/>
    <b v="0"/>
    <x v="10"/>
    <x v="4"/>
    <x v="10"/>
  </r>
  <r>
    <n v="238"/>
    <s v="Bolton, Sanchez and Carrillo"/>
    <x v="238"/>
    <n v="2400"/>
    <n v="10138"/>
    <n v="422.41666666666669"/>
    <x v="1"/>
    <n v="97"/>
    <n v="104.51546391752578"/>
    <x v="3"/>
    <s v="DKK"/>
    <x v="232"/>
    <x v="231"/>
    <b v="0"/>
    <b v="1"/>
    <x v="3"/>
    <x v="3"/>
    <x v="3"/>
  </r>
  <r>
    <n v="239"/>
    <s v="Mason-Sanders"/>
    <x v="239"/>
    <n v="3200"/>
    <n v="3127"/>
    <n v="97.71875"/>
    <x v="0"/>
    <n v="41"/>
    <n v="76.268292682926827"/>
    <x v="1"/>
    <s v="USD"/>
    <x v="233"/>
    <x v="232"/>
    <b v="0"/>
    <b v="0"/>
    <x v="8"/>
    <x v="2"/>
    <x v="8"/>
  </r>
  <r>
    <n v="240"/>
    <s v="Pitts-Reed"/>
    <x v="240"/>
    <n v="29400"/>
    <n v="123124"/>
    <n v="418.78911564625849"/>
    <x v="1"/>
    <n v="1784"/>
    <n v="69.015695067264573"/>
    <x v="1"/>
    <s v="USD"/>
    <x v="194"/>
    <x v="233"/>
    <b v="0"/>
    <b v="0"/>
    <x v="3"/>
    <x v="3"/>
    <x v="3"/>
  </r>
  <r>
    <n v="241"/>
    <s v="Gonzalez-Martinez"/>
    <x v="241"/>
    <n v="168500"/>
    <n v="171729"/>
    <n v="101.91632047477745"/>
    <x v="1"/>
    <n v="1684"/>
    <n v="101.97684085510689"/>
    <x v="2"/>
    <s v="AUD"/>
    <x v="234"/>
    <x v="234"/>
    <b v="0"/>
    <b v="1"/>
    <x v="9"/>
    <x v="5"/>
    <x v="9"/>
  </r>
  <r>
    <n v="242"/>
    <s v="Hill, Martin and Garcia"/>
    <x v="242"/>
    <n v="8400"/>
    <n v="10729"/>
    <n v="127.72619047619047"/>
    <x v="1"/>
    <n v="250"/>
    <n v="42.915999999999997"/>
    <x v="1"/>
    <s v="USD"/>
    <x v="235"/>
    <x v="235"/>
    <b v="0"/>
    <b v="1"/>
    <x v="1"/>
    <x v="1"/>
    <x v="1"/>
  </r>
  <r>
    <n v="243"/>
    <s v="Garcia PLC"/>
    <x v="243"/>
    <n v="2300"/>
    <n v="10240"/>
    <n v="445.21739130434781"/>
    <x v="1"/>
    <n v="238"/>
    <n v="43.025210084033617"/>
    <x v="1"/>
    <s v="USD"/>
    <x v="236"/>
    <x v="236"/>
    <b v="0"/>
    <b v="0"/>
    <x v="3"/>
    <x v="3"/>
    <x v="3"/>
  </r>
  <r>
    <n v="244"/>
    <s v="Herring-Bailey"/>
    <x v="244"/>
    <n v="700"/>
    <n v="3988"/>
    <n v="569.71428571428578"/>
    <x v="1"/>
    <n v="53"/>
    <n v="75.245283018867923"/>
    <x v="1"/>
    <s v="USD"/>
    <x v="237"/>
    <x v="237"/>
    <b v="0"/>
    <b v="0"/>
    <x v="3"/>
    <x v="3"/>
    <x v="3"/>
  </r>
  <r>
    <n v="245"/>
    <s v="Russell-Gardner"/>
    <x v="245"/>
    <n v="2900"/>
    <n v="14771"/>
    <n v="509.34482758620686"/>
    <x v="1"/>
    <n v="214"/>
    <n v="69.023364485981304"/>
    <x v="1"/>
    <s v="USD"/>
    <x v="238"/>
    <x v="238"/>
    <b v="0"/>
    <b v="0"/>
    <x v="3"/>
    <x v="3"/>
    <x v="3"/>
  </r>
  <r>
    <n v="246"/>
    <s v="Walters-Carter"/>
    <x v="246"/>
    <n v="4500"/>
    <n v="14649"/>
    <n v="325.5333333333333"/>
    <x v="1"/>
    <n v="222"/>
    <n v="65.986486486486484"/>
    <x v="1"/>
    <s v="USD"/>
    <x v="239"/>
    <x v="239"/>
    <b v="0"/>
    <b v="0"/>
    <x v="2"/>
    <x v="2"/>
    <x v="2"/>
  </r>
  <r>
    <n v="247"/>
    <s v="Johnson, Patterson and Montoya"/>
    <x v="247"/>
    <n v="19800"/>
    <n v="184658"/>
    <n v="932.61616161616166"/>
    <x v="1"/>
    <n v="1884"/>
    <n v="98.013800424628457"/>
    <x v="1"/>
    <s v="USD"/>
    <x v="240"/>
    <x v="240"/>
    <b v="0"/>
    <b v="1"/>
    <x v="13"/>
    <x v="5"/>
    <x v="13"/>
  </r>
  <r>
    <n v="248"/>
    <s v="Roberts and Sons"/>
    <x v="248"/>
    <n v="6200"/>
    <n v="13103"/>
    <n v="211.33870967741933"/>
    <x v="1"/>
    <n v="218"/>
    <n v="60.105504587155963"/>
    <x v="2"/>
    <s v="AUD"/>
    <x v="241"/>
    <x v="241"/>
    <b v="0"/>
    <b v="0"/>
    <x v="20"/>
    <x v="6"/>
    <x v="20"/>
  </r>
  <r>
    <n v="249"/>
    <s v="Avila-Nelson"/>
    <x v="249"/>
    <n v="61500"/>
    <n v="168095"/>
    <n v="273.32520325203251"/>
    <x v="1"/>
    <n v="6465"/>
    <n v="26.000773395204948"/>
    <x v="1"/>
    <s v="USD"/>
    <x v="242"/>
    <x v="242"/>
    <b v="0"/>
    <b v="0"/>
    <x v="18"/>
    <x v="5"/>
    <x v="18"/>
  </r>
  <r>
    <n v="250"/>
    <s v="Robbins and Sons"/>
    <x v="250"/>
    <n v="100"/>
    <n v="3"/>
    <n v="3"/>
    <x v="0"/>
    <n v="1"/>
    <n v="3"/>
    <x v="1"/>
    <s v="USD"/>
    <x v="67"/>
    <x v="243"/>
    <b v="0"/>
    <b v="0"/>
    <x v="1"/>
    <x v="1"/>
    <x v="1"/>
  </r>
  <r>
    <n v="251"/>
    <s v="Singleton Ltd"/>
    <x v="251"/>
    <n v="7100"/>
    <n v="3840"/>
    <n v="54.084507042253513"/>
    <x v="0"/>
    <n v="101"/>
    <n v="38.019801980198018"/>
    <x v="1"/>
    <s v="USD"/>
    <x v="243"/>
    <x v="244"/>
    <b v="0"/>
    <b v="0"/>
    <x v="3"/>
    <x v="3"/>
    <x v="3"/>
  </r>
  <r>
    <n v="252"/>
    <s v="Perez PLC"/>
    <x v="252"/>
    <n v="1000"/>
    <n v="6263"/>
    <n v="626.29999999999995"/>
    <x v="1"/>
    <n v="59"/>
    <n v="106.15254237288136"/>
    <x v="1"/>
    <s v="USD"/>
    <x v="244"/>
    <x v="245"/>
    <b v="0"/>
    <b v="0"/>
    <x v="3"/>
    <x v="3"/>
    <x v="3"/>
  </r>
  <r>
    <n v="253"/>
    <s v="Rogers, Jacobs and Jackson"/>
    <x v="253"/>
    <n v="121500"/>
    <n v="108161"/>
    <n v="89.021399176954731"/>
    <x v="0"/>
    <n v="1335"/>
    <n v="81.019475655430711"/>
    <x v="0"/>
    <s v="CAD"/>
    <x v="245"/>
    <x v="246"/>
    <b v="0"/>
    <b v="0"/>
    <x v="6"/>
    <x v="4"/>
    <x v="6"/>
  </r>
  <r>
    <n v="254"/>
    <s v="Barry Group"/>
    <x v="254"/>
    <n v="4600"/>
    <n v="8505"/>
    <n v="184.89130434782609"/>
    <x v="1"/>
    <n v="88"/>
    <n v="96.647727272727266"/>
    <x v="1"/>
    <s v="USD"/>
    <x v="246"/>
    <x v="247"/>
    <b v="0"/>
    <b v="0"/>
    <x v="9"/>
    <x v="5"/>
    <x v="9"/>
  </r>
  <r>
    <n v="255"/>
    <s v="Rosales, Branch and Harmon"/>
    <x v="255"/>
    <n v="80500"/>
    <n v="96735"/>
    <n v="120.16770186335404"/>
    <x v="1"/>
    <n v="1697"/>
    <n v="57.003535651149086"/>
    <x v="1"/>
    <s v="USD"/>
    <x v="247"/>
    <x v="248"/>
    <b v="0"/>
    <b v="1"/>
    <x v="1"/>
    <x v="1"/>
    <x v="1"/>
  </r>
  <r>
    <n v="256"/>
    <s v="Smith-Reid"/>
    <x v="256"/>
    <n v="4100"/>
    <n v="959"/>
    <n v="23.390243902439025"/>
    <x v="0"/>
    <n v="15"/>
    <n v="63.93333333333333"/>
    <x v="4"/>
    <s v="GBP"/>
    <x v="248"/>
    <x v="249"/>
    <b v="0"/>
    <b v="0"/>
    <x v="1"/>
    <x v="1"/>
    <x v="1"/>
  </r>
  <r>
    <n v="257"/>
    <s v="Williams Inc"/>
    <x v="257"/>
    <n v="5700"/>
    <n v="8322"/>
    <n v="146"/>
    <x v="1"/>
    <n v="92"/>
    <n v="90.456521739130437"/>
    <x v="1"/>
    <s v="USD"/>
    <x v="249"/>
    <x v="250"/>
    <b v="0"/>
    <b v="0"/>
    <x v="3"/>
    <x v="3"/>
    <x v="3"/>
  </r>
  <r>
    <n v="258"/>
    <s v="Duncan, Mcdonald and Miller"/>
    <x v="258"/>
    <n v="5000"/>
    <n v="13424"/>
    <n v="268.48"/>
    <x v="1"/>
    <n v="186"/>
    <n v="72.172043010752688"/>
    <x v="1"/>
    <s v="USD"/>
    <x v="250"/>
    <x v="251"/>
    <b v="0"/>
    <b v="1"/>
    <x v="3"/>
    <x v="3"/>
    <x v="3"/>
  </r>
  <r>
    <n v="259"/>
    <s v="Watkins Ltd"/>
    <x v="259"/>
    <n v="1800"/>
    <n v="10755"/>
    <n v="597.5"/>
    <x v="1"/>
    <n v="138"/>
    <n v="77.934782608695656"/>
    <x v="1"/>
    <s v="USD"/>
    <x v="251"/>
    <x v="252"/>
    <b v="1"/>
    <b v="0"/>
    <x v="14"/>
    <x v="7"/>
    <x v="14"/>
  </r>
  <r>
    <n v="260"/>
    <s v="Allen-Jones"/>
    <x v="260"/>
    <n v="6300"/>
    <n v="9935"/>
    <n v="157.69841269841268"/>
    <x v="1"/>
    <n v="261"/>
    <n v="38.065134099616856"/>
    <x v="1"/>
    <s v="USD"/>
    <x v="136"/>
    <x v="253"/>
    <b v="0"/>
    <b v="0"/>
    <x v="1"/>
    <x v="1"/>
    <x v="1"/>
  </r>
  <r>
    <n v="261"/>
    <s v="Mason-Smith"/>
    <x v="261"/>
    <n v="84300"/>
    <n v="26303"/>
    <n v="31.201660735468568"/>
    <x v="0"/>
    <n v="454"/>
    <n v="57.936123348017624"/>
    <x v="1"/>
    <s v="USD"/>
    <x v="252"/>
    <x v="254"/>
    <b v="0"/>
    <b v="1"/>
    <x v="1"/>
    <x v="1"/>
    <x v="1"/>
  </r>
  <r>
    <n v="262"/>
    <s v="Lloyd, Kennedy and Davis"/>
    <x v="262"/>
    <n v="1700"/>
    <n v="5328"/>
    <n v="313.41176470588238"/>
    <x v="1"/>
    <n v="107"/>
    <n v="49.794392523364486"/>
    <x v="1"/>
    <s v="USD"/>
    <x v="253"/>
    <x v="255"/>
    <b v="0"/>
    <b v="1"/>
    <x v="7"/>
    <x v="1"/>
    <x v="7"/>
  </r>
  <r>
    <n v="263"/>
    <s v="Walker Ltd"/>
    <x v="263"/>
    <n v="2900"/>
    <n v="10756"/>
    <n v="370.89655172413791"/>
    <x v="1"/>
    <n v="199"/>
    <n v="54.050251256281406"/>
    <x v="1"/>
    <s v="USD"/>
    <x v="254"/>
    <x v="256"/>
    <b v="0"/>
    <b v="0"/>
    <x v="14"/>
    <x v="7"/>
    <x v="14"/>
  </r>
  <r>
    <n v="264"/>
    <s v="Gordon PLC"/>
    <x v="264"/>
    <n v="45600"/>
    <n v="165375"/>
    <n v="362.66447368421052"/>
    <x v="1"/>
    <n v="5512"/>
    <n v="30.002721335268504"/>
    <x v="1"/>
    <s v="USD"/>
    <x v="255"/>
    <x v="257"/>
    <b v="0"/>
    <b v="0"/>
    <x v="3"/>
    <x v="3"/>
    <x v="3"/>
  </r>
  <r>
    <n v="265"/>
    <s v="Lee and Sons"/>
    <x v="265"/>
    <n v="4900"/>
    <n v="6031"/>
    <n v="123.08163265306122"/>
    <x v="1"/>
    <n v="86"/>
    <n v="70.127906976744185"/>
    <x v="1"/>
    <s v="USD"/>
    <x v="256"/>
    <x v="258"/>
    <b v="0"/>
    <b v="0"/>
    <x v="3"/>
    <x v="3"/>
    <x v="3"/>
  </r>
  <r>
    <n v="266"/>
    <s v="Cole LLC"/>
    <x v="266"/>
    <n v="111900"/>
    <n v="85902"/>
    <n v="76.766756032171585"/>
    <x v="0"/>
    <n v="3182"/>
    <n v="26.996228786926462"/>
    <x v="6"/>
    <s v="EUR"/>
    <x v="257"/>
    <x v="259"/>
    <b v="0"/>
    <b v="1"/>
    <x v="17"/>
    <x v="1"/>
    <x v="17"/>
  </r>
  <r>
    <n v="267"/>
    <s v="Acosta PLC"/>
    <x v="267"/>
    <n v="61600"/>
    <n v="143910"/>
    <n v="233.62012987012989"/>
    <x v="1"/>
    <n v="2768"/>
    <n v="51.990606936416185"/>
    <x v="2"/>
    <s v="AUD"/>
    <x v="258"/>
    <x v="260"/>
    <b v="0"/>
    <b v="0"/>
    <x v="3"/>
    <x v="3"/>
    <x v="3"/>
  </r>
  <r>
    <n v="268"/>
    <s v="Brown-Mckee"/>
    <x v="268"/>
    <n v="1500"/>
    <n v="2708"/>
    <n v="180.53333333333333"/>
    <x v="1"/>
    <n v="48"/>
    <n v="56.416666666666664"/>
    <x v="1"/>
    <s v="USD"/>
    <x v="259"/>
    <x v="261"/>
    <b v="0"/>
    <b v="0"/>
    <x v="4"/>
    <x v="4"/>
    <x v="4"/>
  </r>
  <r>
    <n v="269"/>
    <s v="Miles and Sons"/>
    <x v="269"/>
    <n v="3500"/>
    <n v="8842"/>
    <n v="252.62857142857143"/>
    <x v="1"/>
    <n v="87"/>
    <n v="101.63218390804597"/>
    <x v="1"/>
    <s v="USD"/>
    <x v="260"/>
    <x v="262"/>
    <b v="0"/>
    <b v="0"/>
    <x v="19"/>
    <x v="4"/>
    <x v="19"/>
  </r>
  <r>
    <n v="270"/>
    <s v="Sawyer, Horton and Williams"/>
    <x v="270"/>
    <n v="173900"/>
    <n v="47260"/>
    <n v="27.176538240368025"/>
    <x v="3"/>
    <n v="1890"/>
    <n v="25.005291005291006"/>
    <x v="1"/>
    <s v="USD"/>
    <x v="261"/>
    <x v="263"/>
    <b v="0"/>
    <b v="0"/>
    <x v="11"/>
    <x v="6"/>
    <x v="11"/>
  </r>
  <r>
    <n v="271"/>
    <s v="Foley-Cox"/>
    <x v="271"/>
    <n v="153700"/>
    <n v="1953"/>
    <n v="1.2706571242680547"/>
    <x v="2"/>
    <n v="61"/>
    <n v="32.016393442622949"/>
    <x v="1"/>
    <s v="USD"/>
    <x v="262"/>
    <x v="264"/>
    <b v="0"/>
    <b v="0"/>
    <x v="14"/>
    <x v="7"/>
    <x v="14"/>
  </r>
  <r>
    <n v="272"/>
    <s v="Horton, Morrison and Clark"/>
    <x v="272"/>
    <n v="51100"/>
    <n v="155349"/>
    <n v="304.0097847358121"/>
    <x v="1"/>
    <n v="1894"/>
    <n v="82.021647307286173"/>
    <x v="1"/>
    <s v="USD"/>
    <x v="263"/>
    <x v="265"/>
    <b v="0"/>
    <b v="1"/>
    <x v="3"/>
    <x v="3"/>
    <x v="3"/>
  </r>
  <r>
    <n v="273"/>
    <s v="Thomas and Sons"/>
    <x v="273"/>
    <n v="7800"/>
    <n v="10704"/>
    <n v="137.23076923076923"/>
    <x v="1"/>
    <n v="282"/>
    <n v="37.957446808510639"/>
    <x v="0"/>
    <s v="CAD"/>
    <x v="264"/>
    <x v="266"/>
    <b v="0"/>
    <b v="0"/>
    <x v="3"/>
    <x v="3"/>
    <x v="3"/>
  </r>
  <r>
    <n v="274"/>
    <s v="Morgan-Jenkins"/>
    <x v="274"/>
    <n v="2400"/>
    <n v="773"/>
    <n v="32.208333333333336"/>
    <x v="0"/>
    <n v="15"/>
    <n v="51.533333333333331"/>
    <x v="1"/>
    <s v="USD"/>
    <x v="265"/>
    <x v="267"/>
    <b v="0"/>
    <b v="0"/>
    <x v="3"/>
    <x v="3"/>
    <x v="3"/>
  </r>
  <r>
    <n v="275"/>
    <s v="Ward, Sanchez and Kemp"/>
    <x v="275"/>
    <n v="3900"/>
    <n v="9419"/>
    <n v="241.51282051282053"/>
    <x v="1"/>
    <n v="116"/>
    <n v="81.198275862068968"/>
    <x v="1"/>
    <s v="USD"/>
    <x v="266"/>
    <x v="153"/>
    <b v="0"/>
    <b v="0"/>
    <x v="18"/>
    <x v="5"/>
    <x v="18"/>
  </r>
  <r>
    <n v="276"/>
    <s v="Fields Ltd"/>
    <x v="276"/>
    <n v="5500"/>
    <n v="5324"/>
    <n v="96.8"/>
    <x v="0"/>
    <n v="133"/>
    <n v="40.030075187969928"/>
    <x v="1"/>
    <s v="USD"/>
    <x v="267"/>
    <x v="268"/>
    <b v="0"/>
    <b v="1"/>
    <x v="11"/>
    <x v="6"/>
    <x v="11"/>
  </r>
  <r>
    <n v="277"/>
    <s v="Ramos-Mitchell"/>
    <x v="277"/>
    <n v="700"/>
    <n v="7465"/>
    <n v="1066.4285714285716"/>
    <x v="1"/>
    <n v="83"/>
    <n v="89.939759036144579"/>
    <x v="1"/>
    <s v="USD"/>
    <x v="268"/>
    <x v="269"/>
    <b v="0"/>
    <b v="0"/>
    <x v="3"/>
    <x v="3"/>
    <x v="3"/>
  </r>
  <r>
    <n v="278"/>
    <s v="Higgins, Davis and Salazar"/>
    <x v="278"/>
    <n v="2700"/>
    <n v="8799"/>
    <n v="325.88888888888891"/>
    <x v="1"/>
    <n v="91"/>
    <n v="96.692307692307693"/>
    <x v="1"/>
    <s v="USD"/>
    <x v="269"/>
    <x v="270"/>
    <b v="0"/>
    <b v="0"/>
    <x v="2"/>
    <x v="2"/>
    <x v="2"/>
  </r>
  <r>
    <n v="279"/>
    <s v="Smith-Jenkins"/>
    <x v="279"/>
    <n v="8000"/>
    <n v="13656"/>
    <n v="170.70000000000002"/>
    <x v="1"/>
    <n v="546"/>
    <n v="25.010989010989011"/>
    <x v="1"/>
    <s v="USD"/>
    <x v="270"/>
    <x v="271"/>
    <b v="0"/>
    <b v="0"/>
    <x v="3"/>
    <x v="3"/>
    <x v="3"/>
  </r>
  <r>
    <n v="280"/>
    <s v="Braun PLC"/>
    <x v="280"/>
    <n v="2500"/>
    <n v="14536"/>
    <n v="581.44000000000005"/>
    <x v="1"/>
    <n v="393"/>
    <n v="36.987277353689571"/>
    <x v="1"/>
    <s v="USD"/>
    <x v="271"/>
    <x v="272"/>
    <b v="0"/>
    <b v="0"/>
    <x v="10"/>
    <x v="4"/>
    <x v="10"/>
  </r>
  <r>
    <n v="281"/>
    <s v="Drake PLC"/>
    <x v="281"/>
    <n v="164500"/>
    <n v="150552"/>
    <n v="91.520972644376897"/>
    <x v="0"/>
    <n v="2062"/>
    <n v="73.012609117361791"/>
    <x v="1"/>
    <s v="USD"/>
    <x v="272"/>
    <x v="273"/>
    <b v="0"/>
    <b v="1"/>
    <x v="3"/>
    <x v="3"/>
    <x v="3"/>
  </r>
  <r>
    <n v="282"/>
    <s v="Ross, Kelly and Brown"/>
    <x v="282"/>
    <n v="8400"/>
    <n v="9076"/>
    <n v="108.04761904761904"/>
    <x v="1"/>
    <n v="133"/>
    <n v="68.240601503759393"/>
    <x v="1"/>
    <s v="USD"/>
    <x v="73"/>
    <x v="274"/>
    <b v="0"/>
    <b v="1"/>
    <x v="19"/>
    <x v="4"/>
    <x v="19"/>
  </r>
  <r>
    <n v="283"/>
    <s v="Lucas-Mullins"/>
    <x v="283"/>
    <n v="8100"/>
    <n v="1517"/>
    <n v="18.728395061728396"/>
    <x v="0"/>
    <n v="29"/>
    <n v="52.310344827586206"/>
    <x v="3"/>
    <s v="DKK"/>
    <x v="273"/>
    <x v="148"/>
    <b v="0"/>
    <b v="0"/>
    <x v="1"/>
    <x v="1"/>
    <x v="1"/>
  </r>
  <r>
    <n v="284"/>
    <s v="Tran LLC"/>
    <x v="284"/>
    <n v="9800"/>
    <n v="8153"/>
    <n v="83.193877551020407"/>
    <x v="0"/>
    <n v="132"/>
    <n v="61.765151515151516"/>
    <x v="1"/>
    <s v="USD"/>
    <x v="274"/>
    <x v="275"/>
    <b v="0"/>
    <b v="0"/>
    <x v="2"/>
    <x v="2"/>
    <x v="2"/>
  </r>
  <r>
    <n v="285"/>
    <s v="Dawson, Brady and Gilbert"/>
    <x v="285"/>
    <n v="900"/>
    <n v="6357"/>
    <n v="706.33333333333337"/>
    <x v="1"/>
    <n v="254"/>
    <n v="25.027559055118111"/>
    <x v="1"/>
    <s v="USD"/>
    <x v="275"/>
    <x v="276"/>
    <b v="0"/>
    <b v="0"/>
    <x v="3"/>
    <x v="3"/>
    <x v="3"/>
  </r>
  <r>
    <n v="286"/>
    <s v="Obrien-Aguirre"/>
    <x v="286"/>
    <n v="112100"/>
    <n v="19557"/>
    <n v="17.446030330062445"/>
    <x v="3"/>
    <n v="184"/>
    <n v="106.28804347826087"/>
    <x v="1"/>
    <s v="USD"/>
    <x v="276"/>
    <x v="72"/>
    <b v="0"/>
    <b v="0"/>
    <x v="3"/>
    <x v="3"/>
    <x v="3"/>
  </r>
  <r>
    <n v="287"/>
    <s v="Ferguson PLC"/>
    <x v="287"/>
    <n v="6300"/>
    <n v="13213"/>
    <n v="209.73015873015873"/>
    <x v="1"/>
    <n v="176"/>
    <n v="75.07386363636364"/>
    <x v="1"/>
    <s v="USD"/>
    <x v="277"/>
    <x v="277"/>
    <b v="0"/>
    <b v="0"/>
    <x v="5"/>
    <x v="1"/>
    <x v="5"/>
  </r>
  <r>
    <n v="288"/>
    <s v="Garcia Ltd"/>
    <x v="288"/>
    <n v="5600"/>
    <n v="5476"/>
    <n v="97.785714285714292"/>
    <x v="0"/>
    <n v="137"/>
    <n v="39.970802919708028"/>
    <x v="3"/>
    <s v="DKK"/>
    <x v="278"/>
    <x v="278"/>
    <b v="0"/>
    <b v="1"/>
    <x v="16"/>
    <x v="1"/>
    <x v="16"/>
  </r>
  <r>
    <n v="289"/>
    <s v="Smith, Love and Smith"/>
    <x v="289"/>
    <n v="800"/>
    <n v="13474"/>
    <n v="1684.25"/>
    <x v="1"/>
    <n v="337"/>
    <n v="39.982195845697326"/>
    <x v="0"/>
    <s v="CAD"/>
    <x v="279"/>
    <x v="71"/>
    <b v="0"/>
    <b v="0"/>
    <x v="3"/>
    <x v="3"/>
    <x v="3"/>
  </r>
  <r>
    <n v="290"/>
    <s v="Wilson, Hall and Osborne"/>
    <x v="290"/>
    <n v="168600"/>
    <n v="91722"/>
    <n v="54.402135231316727"/>
    <x v="0"/>
    <n v="908"/>
    <n v="101.01541850220265"/>
    <x v="1"/>
    <s v="USD"/>
    <x v="280"/>
    <x v="279"/>
    <b v="0"/>
    <b v="1"/>
    <x v="4"/>
    <x v="4"/>
    <x v="4"/>
  </r>
  <r>
    <n v="291"/>
    <s v="Bell, Grimes and Kerr"/>
    <x v="291"/>
    <n v="1800"/>
    <n v="8219"/>
    <n v="456.61111111111109"/>
    <x v="1"/>
    <n v="107"/>
    <n v="76.813084112149539"/>
    <x v="1"/>
    <s v="USD"/>
    <x v="281"/>
    <x v="280"/>
    <b v="1"/>
    <b v="0"/>
    <x v="2"/>
    <x v="2"/>
    <x v="2"/>
  </r>
  <r>
    <n v="292"/>
    <s v="Ho-Harris"/>
    <x v="292"/>
    <n v="7300"/>
    <n v="717"/>
    <n v="9.8219178082191778"/>
    <x v="0"/>
    <n v="10"/>
    <n v="71.7"/>
    <x v="1"/>
    <s v="USD"/>
    <x v="282"/>
    <x v="281"/>
    <b v="0"/>
    <b v="0"/>
    <x v="0"/>
    <x v="0"/>
    <x v="0"/>
  </r>
  <r>
    <n v="293"/>
    <s v="Ross Group"/>
    <x v="293"/>
    <n v="6500"/>
    <n v="1065"/>
    <n v="16.384615384615383"/>
    <x v="3"/>
    <n v="32"/>
    <n v="33.28125"/>
    <x v="6"/>
    <s v="EUR"/>
    <x v="283"/>
    <x v="282"/>
    <b v="0"/>
    <b v="0"/>
    <x v="3"/>
    <x v="3"/>
    <x v="3"/>
  </r>
  <r>
    <n v="294"/>
    <s v="Turner-Davis"/>
    <x v="294"/>
    <n v="600"/>
    <n v="8038"/>
    <n v="1339.6666666666667"/>
    <x v="1"/>
    <n v="183"/>
    <n v="43.923497267759565"/>
    <x v="1"/>
    <s v="USD"/>
    <x v="284"/>
    <x v="283"/>
    <b v="0"/>
    <b v="0"/>
    <x v="3"/>
    <x v="3"/>
    <x v="3"/>
  </r>
  <r>
    <n v="295"/>
    <s v="Smith, Jackson and Herrera"/>
    <x v="295"/>
    <n v="192900"/>
    <n v="68769"/>
    <n v="35.650077760497666"/>
    <x v="0"/>
    <n v="1910"/>
    <n v="36.004712041884815"/>
    <x v="5"/>
    <s v="CHF"/>
    <x v="285"/>
    <x v="284"/>
    <b v="0"/>
    <b v="0"/>
    <x v="3"/>
    <x v="3"/>
    <x v="3"/>
  </r>
  <r>
    <n v="296"/>
    <s v="Smith-Hess"/>
    <x v="296"/>
    <n v="6100"/>
    <n v="3352"/>
    <n v="54.950819672131146"/>
    <x v="0"/>
    <n v="38"/>
    <n v="88.21052631578948"/>
    <x v="2"/>
    <s v="AUD"/>
    <x v="286"/>
    <x v="285"/>
    <b v="0"/>
    <b v="0"/>
    <x v="3"/>
    <x v="3"/>
    <x v="3"/>
  </r>
  <r>
    <n v="297"/>
    <s v="Brown, Herring and Bass"/>
    <x v="297"/>
    <n v="7200"/>
    <n v="6785"/>
    <n v="94.236111111111114"/>
    <x v="0"/>
    <n v="104"/>
    <n v="65.240384615384613"/>
    <x v="2"/>
    <s v="AUD"/>
    <x v="287"/>
    <x v="286"/>
    <b v="0"/>
    <b v="1"/>
    <x v="3"/>
    <x v="3"/>
    <x v="3"/>
  </r>
  <r>
    <n v="298"/>
    <s v="Chase, Garcia and Johnson"/>
    <x v="298"/>
    <n v="3500"/>
    <n v="5037"/>
    <n v="143.91428571428571"/>
    <x v="1"/>
    <n v="72"/>
    <n v="69.958333333333329"/>
    <x v="1"/>
    <s v="USD"/>
    <x v="288"/>
    <x v="287"/>
    <b v="0"/>
    <b v="1"/>
    <x v="1"/>
    <x v="1"/>
    <x v="1"/>
  </r>
  <r>
    <n v="299"/>
    <s v="Ramsey and Sons"/>
    <x v="299"/>
    <n v="3800"/>
    <n v="1954"/>
    <n v="51.421052631578945"/>
    <x v="0"/>
    <n v="49"/>
    <n v="39.877551020408163"/>
    <x v="1"/>
    <s v="USD"/>
    <x v="289"/>
    <x v="288"/>
    <b v="0"/>
    <b v="0"/>
    <x v="0"/>
    <x v="0"/>
    <x v="0"/>
  </r>
  <r>
    <n v="300"/>
    <s v="Cooke PLC"/>
    <x v="300"/>
    <n v="100"/>
    <n v="5"/>
    <n v="5"/>
    <x v="0"/>
    <n v="1"/>
    <n v="5"/>
    <x v="3"/>
    <s v="DKK"/>
    <x v="290"/>
    <x v="289"/>
    <b v="0"/>
    <b v="1"/>
    <x v="9"/>
    <x v="5"/>
    <x v="9"/>
  </r>
  <r>
    <n v="301"/>
    <s v="Wong-Walker"/>
    <x v="301"/>
    <n v="900"/>
    <n v="12102"/>
    <n v="1344.6666666666667"/>
    <x v="1"/>
    <n v="295"/>
    <n v="41.023728813559323"/>
    <x v="1"/>
    <s v="USD"/>
    <x v="291"/>
    <x v="290"/>
    <b v="0"/>
    <b v="0"/>
    <x v="4"/>
    <x v="4"/>
    <x v="4"/>
  </r>
  <r>
    <n v="302"/>
    <s v="Ferguson, Collins and Mata"/>
    <x v="302"/>
    <n v="76100"/>
    <n v="24234"/>
    <n v="31.844940867279899"/>
    <x v="0"/>
    <n v="245"/>
    <n v="98.914285714285711"/>
    <x v="1"/>
    <s v="USD"/>
    <x v="292"/>
    <x v="18"/>
    <b v="0"/>
    <b v="0"/>
    <x v="3"/>
    <x v="3"/>
    <x v="3"/>
  </r>
  <r>
    <n v="303"/>
    <s v="Guerrero, Flores and Jenkins"/>
    <x v="303"/>
    <n v="3400"/>
    <n v="2809"/>
    <n v="82.617647058823536"/>
    <x v="0"/>
    <n v="32"/>
    <n v="87.78125"/>
    <x v="1"/>
    <s v="USD"/>
    <x v="293"/>
    <x v="291"/>
    <b v="0"/>
    <b v="0"/>
    <x v="7"/>
    <x v="1"/>
    <x v="7"/>
  </r>
  <r>
    <n v="304"/>
    <s v="Peterson PLC"/>
    <x v="304"/>
    <n v="2100"/>
    <n v="11469"/>
    <n v="546.14285714285722"/>
    <x v="1"/>
    <n v="142"/>
    <n v="80.767605633802816"/>
    <x v="1"/>
    <s v="USD"/>
    <x v="294"/>
    <x v="292"/>
    <b v="0"/>
    <b v="0"/>
    <x v="4"/>
    <x v="4"/>
    <x v="4"/>
  </r>
  <r>
    <n v="305"/>
    <s v="Townsend Ltd"/>
    <x v="305"/>
    <n v="2800"/>
    <n v="8014"/>
    <n v="286.21428571428572"/>
    <x v="1"/>
    <n v="85"/>
    <n v="94.28235294117647"/>
    <x v="1"/>
    <s v="USD"/>
    <x v="295"/>
    <x v="293"/>
    <b v="0"/>
    <b v="0"/>
    <x v="3"/>
    <x v="3"/>
    <x v="3"/>
  </r>
  <r>
    <n v="306"/>
    <s v="Rush, Reed and Hall"/>
    <x v="306"/>
    <n v="6500"/>
    <n v="514"/>
    <n v="7.9076923076923071"/>
    <x v="0"/>
    <n v="7"/>
    <n v="73.428571428571431"/>
    <x v="1"/>
    <s v="USD"/>
    <x v="296"/>
    <x v="294"/>
    <b v="0"/>
    <b v="1"/>
    <x v="3"/>
    <x v="3"/>
    <x v="3"/>
  </r>
  <r>
    <n v="307"/>
    <s v="Salazar-Dodson"/>
    <x v="307"/>
    <n v="32900"/>
    <n v="43473"/>
    <n v="132.13677811550153"/>
    <x v="1"/>
    <n v="659"/>
    <n v="65.968133535660087"/>
    <x v="3"/>
    <s v="DKK"/>
    <x v="297"/>
    <x v="295"/>
    <b v="0"/>
    <b v="1"/>
    <x v="13"/>
    <x v="5"/>
    <x v="13"/>
  </r>
  <r>
    <n v="308"/>
    <s v="Davis Ltd"/>
    <x v="308"/>
    <n v="118200"/>
    <n v="87560"/>
    <n v="74.077834179357026"/>
    <x v="0"/>
    <n v="803"/>
    <n v="109.04109589041096"/>
    <x v="1"/>
    <s v="USD"/>
    <x v="298"/>
    <x v="296"/>
    <b v="0"/>
    <b v="0"/>
    <x v="3"/>
    <x v="3"/>
    <x v="3"/>
  </r>
  <r>
    <n v="309"/>
    <s v="Harris-Perry"/>
    <x v="309"/>
    <n v="4100"/>
    <n v="3087"/>
    <n v="75.292682926829272"/>
    <x v="3"/>
    <n v="75"/>
    <n v="41.16"/>
    <x v="1"/>
    <s v="USD"/>
    <x v="299"/>
    <x v="297"/>
    <b v="0"/>
    <b v="1"/>
    <x v="7"/>
    <x v="1"/>
    <x v="7"/>
  </r>
  <r>
    <n v="310"/>
    <s v="Velazquez, Hunt and Ortiz"/>
    <x v="310"/>
    <n v="7800"/>
    <n v="1586"/>
    <n v="20.333333333333332"/>
    <x v="0"/>
    <n v="16"/>
    <n v="99.125"/>
    <x v="1"/>
    <s v="USD"/>
    <x v="300"/>
    <x v="298"/>
    <b v="0"/>
    <b v="0"/>
    <x v="11"/>
    <x v="6"/>
    <x v="11"/>
  </r>
  <r>
    <n v="311"/>
    <s v="Flores PLC"/>
    <x v="311"/>
    <n v="6300"/>
    <n v="12812"/>
    <n v="203.36507936507937"/>
    <x v="1"/>
    <n v="121"/>
    <n v="105.88429752066116"/>
    <x v="1"/>
    <s v="USD"/>
    <x v="247"/>
    <x v="299"/>
    <b v="0"/>
    <b v="0"/>
    <x v="3"/>
    <x v="3"/>
    <x v="3"/>
  </r>
  <r>
    <n v="312"/>
    <s v="Martinez LLC"/>
    <x v="312"/>
    <n v="59100"/>
    <n v="183345"/>
    <n v="310.2284263959391"/>
    <x v="1"/>
    <n v="3742"/>
    <n v="48.996525921966864"/>
    <x v="1"/>
    <s v="USD"/>
    <x v="244"/>
    <x v="300"/>
    <b v="0"/>
    <b v="0"/>
    <x v="3"/>
    <x v="3"/>
    <x v="3"/>
  </r>
  <r>
    <n v="313"/>
    <s v="Miller-Irwin"/>
    <x v="313"/>
    <n v="2200"/>
    <n v="8697"/>
    <n v="395.31818181818181"/>
    <x v="1"/>
    <n v="223"/>
    <n v="39"/>
    <x v="1"/>
    <s v="USD"/>
    <x v="301"/>
    <x v="301"/>
    <b v="0"/>
    <b v="0"/>
    <x v="1"/>
    <x v="1"/>
    <x v="1"/>
  </r>
  <r>
    <n v="314"/>
    <s v="Sanchez-Morgan"/>
    <x v="314"/>
    <n v="1400"/>
    <n v="4126"/>
    <n v="294.71428571428572"/>
    <x v="1"/>
    <n v="133"/>
    <n v="31.022556390977442"/>
    <x v="1"/>
    <s v="USD"/>
    <x v="188"/>
    <x v="162"/>
    <b v="0"/>
    <b v="1"/>
    <x v="4"/>
    <x v="4"/>
    <x v="4"/>
  </r>
  <r>
    <n v="315"/>
    <s v="Lopez, Adams and Johnson"/>
    <x v="315"/>
    <n v="9500"/>
    <n v="3220"/>
    <n v="33.89473684210526"/>
    <x v="0"/>
    <n v="31"/>
    <n v="103.87096774193549"/>
    <x v="1"/>
    <s v="USD"/>
    <x v="302"/>
    <x v="302"/>
    <b v="0"/>
    <b v="0"/>
    <x v="3"/>
    <x v="3"/>
    <x v="3"/>
  </r>
  <r>
    <n v="316"/>
    <s v="Martin-Marshall"/>
    <x v="316"/>
    <n v="9600"/>
    <n v="6401"/>
    <n v="66.677083333333329"/>
    <x v="0"/>
    <n v="108"/>
    <n v="59.268518518518519"/>
    <x v="6"/>
    <s v="EUR"/>
    <x v="303"/>
    <x v="303"/>
    <b v="0"/>
    <b v="1"/>
    <x v="0"/>
    <x v="0"/>
    <x v="0"/>
  </r>
  <r>
    <n v="317"/>
    <s v="Summers PLC"/>
    <x v="317"/>
    <n v="6600"/>
    <n v="1269"/>
    <n v="19.227272727272727"/>
    <x v="0"/>
    <n v="30"/>
    <n v="42.3"/>
    <x v="1"/>
    <s v="USD"/>
    <x v="304"/>
    <x v="304"/>
    <b v="0"/>
    <b v="0"/>
    <x v="3"/>
    <x v="3"/>
    <x v="3"/>
  </r>
  <r>
    <n v="318"/>
    <s v="Young, Hart and Ryan"/>
    <x v="318"/>
    <n v="5700"/>
    <n v="903"/>
    <n v="15.842105263157894"/>
    <x v="0"/>
    <n v="17"/>
    <n v="53.117647058823529"/>
    <x v="1"/>
    <s v="USD"/>
    <x v="305"/>
    <x v="305"/>
    <b v="0"/>
    <b v="0"/>
    <x v="1"/>
    <x v="1"/>
    <x v="1"/>
  </r>
  <r>
    <n v="319"/>
    <s v="Mills Group"/>
    <x v="319"/>
    <n v="8400"/>
    <n v="3251"/>
    <n v="38.702380952380956"/>
    <x v="3"/>
    <n v="64"/>
    <n v="50.796875"/>
    <x v="1"/>
    <s v="USD"/>
    <x v="306"/>
    <x v="306"/>
    <b v="0"/>
    <b v="0"/>
    <x v="2"/>
    <x v="2"/>
    <x v="2"/>
  </r>
  <r>
    <n v="320"/>
    <s v="Sandoval-Powell"/>
    <x v="320"/>
    <n v="84400"/>
    <n v="8092"/>
    <n v="9.5876777251184837"/>
    <x v="0"/>
    <n v="80"/>
    <n v="101.15"/>
    <x v="1"/>
    <s v="USD"/>
    <x v="307"/>
    <x v="307"/>
    <b v="0"/>
    <b v="0"/>
    <x v="13"/>
    <x v="5"/>
    <x v="13"/>
  </r>
  <r>
    <n v="321"/>
    <s v="Mills, Frazier and Perez"/>
    <x v="321"/>
    <n v="170400"/>
    <n v="160422"/>
    <n v="94.144366197183089"/>
    <x v="0"/>
    <n v="2468"/>
    <n v="65.000810372771468"/>
    <x v="1"/>
    <s v="USD"/>
    <x v="308"/>
    <x v="308"/>
    <b v="0"/>
    <b v="0"/>
    <x v="12"/>
    <x v="4"/>
    <x v="12"/>
  </r>
  <r>
    <n v="322"/>
    <s v="Hebert Group"/>
    <x v="322"/>
    <n v="117900"/>
    <n v="196377"/>
    <n v="166.56234096692114"/>
    <x v="1"/>
    <n v="5168"/>
    <n v="37.998645510835914"/>
    <x v="1"/>
    <s v="USD"/>
    <x v="309"/>
    <x v="309"/>
    <b v="0"/>
    <b v="0"/>
    <x v="3"/>
    <x v="3"/>
    <x v="3"/>
  </r>
  <r>
    <n v="323"/>
    <s v="Cole, Smith and Wood"/>
    <x v="323"/>
    <n v="8900"/>
    <n v="2148"/>
    <n v="24.134831460674157"/>
    <x v="0"/>
    <n v="26"/>
    <n v="82.615384615384613"/>
    <x v="4"/>
    <s v="GBP"/>
    <x v="310"/>
    <x v="310"/>
    <b v="0"/>
    <b v="0"/>
    <x v="4"/>
    <x v="4"/>
    <x v="4"/>
  </r>
  <r>
    <n v="324"/>
    <s v="Harris, Hall and Harris"/>
    <x v="324"/>
    <n v="7100"/>
    <n v="11648"/>
    <n v="164.05633802816902"/>
    <x v="1"/>
    <n v="307"/>
    <n v="37.941368078175898"/>
    <x v="1"/>
    <s v="USD"/>
    <x v="311"/>
    <x v="311"/>
    <b v="0"/>
    <b v="1"/>
    <x v="3"/>
    <x v="3"/>
    <x v="3"/>
  </r>
  <r>
    <n v="325"/>
    <s v="Saunders Group"/>
    <x v="325"/>
    <n v="6500"/>
    <n v="5897"/>
    <n v="90.723076923076931"/>
    <x v="0"/>
    <n v="73"/>
    <n v="80.780821917808225"/>
    <x v="1"/>
    <s v="USD"/>
    <x v="79"/>
    <x v="312"/>
    <b v="0"/>
    <b v="1"/>
    <x v="3"/>
    <x v="3"/>
    <x v="3"/>
  </r>
  <r>
    <n v="326"/>
    <s v="Pham, Avila and Nash"/>
    <x v="326"/>
    <n v="7200"/>
    <n v="3326"/>
    <n v="46.194444444444443"/>
    <x v="0"/>
    <n v="128"/>
    <n v="25.984375"/>
    <x v="1"/>
    <s v="USD"/>
    <x v="312"/>
    <x v="313"/>
    <b v="0"/>
    <b v="0"/>
    <x v="10"/>
    <x v="4"/>
    <x v="10"/>
  </r>
  <r>
    <n v="327"/>
    <s v="Patterson, Salinas and Lucas"/>
    <x v="327"/>
    <n v="2600"/>
    <n v="1002"/>
    <n v="38.53846153846154"/>
    <x v="0"/>
    <n v="33"/>
    <n v="30.363636363636363"/>
    <x v="1"/>
    <s v="USD"/>
    <x v="313"/>
    <x v="314"/>
    <b v="0"/>
    <b v="1"/>
    <x v="3"/>
    <x v="3"/>
    <x v="3"/>
  </r>
  <r>
    <n v="328"/>
    <s v="Young PLC"/>
    <x v="328"/>
    <n v="98700"/>
    <n v="131826"/>
    <n v="133.56231003039514"/>
    <x v="1"/>
    <n v="2441"/>
    <n v="54.004916018025398"/>
    <x v="1"/>
    <s v="USD"/>
    <x v="314"/>
    <x v="315"/>
    <b v="0"/>
    <b v="0"/>
    <x v="1"/>
    <x v="1"/>
    <x v="1"/>
  </r>
  <r>
    <n v="329"/>
    <s v="Willis and Sons"/>
    <x v="329"/>
    <n v="93800"/>
    <n v="21477"/>
    <n v="22.896588486140725"/>
    <x v="2"/>
    <n v="211"/>
    <n v="101.78672985781991"/>
    <x v="1"/>
    <s v="USD"/>
    <x v="315"/>
    <x v="316"/>
    <b v="0"/>
    <b v="0"/>
    <x v="11"/>
    <x v="6"/>
    <x v="11"/>
  </r>
  <r>
    <n v="330"/>
    <s v="Thompson-Bates"/>
    <x v="330"/>
    <n v="33700"/>
    <n v="62330"/>
    <n v="184.95548961424333"/>
    <x v="1"/>
    <n v="1385"/>
    <n v="45.003610108303249"/>
    <x v="4"/>
    <s v="GBP"/>
    <x v="316"/>
    <x v="317"/>
    <b v="0"/>
    <b v="0"/>
    <x v="4"/>
    <x v="4"/>
    <x v="4"/>
  </r>
  <r>
    <n v="331"/>
    <s v="Rose-Silva"/>
    <x v="331"/>
    <n v="3300"/>
    <n v="14643"/>
    <n v="443.72727272727275"/>
    <x v="1"/>
    <n v="190"/>
    <n v="77.068421052631578"/>
    <x v="1"/>
    <s v="USD"/>
    <x v="317"/>
    <x v="318"/>
    <b v="0"/>
    <b v="0"/>
    <x v="0"/>
    <x v="0"/>
    <x v="0"/>
  </r>
  <r>
    <n v="332"/>
    <s v="Pacheco, Johnson and Torres"/>
    <x v="332"/>
    <n v="20700"/>
    <n v="41396"/>
    <n v="199.9806763285024"/>
    <x v="1"/>
    <n v="470"/>
    <n v="88.076595744680844"/>
    <x v="1"/>
    <s v="USD"/>
    <x v="318"/>
    <x v="319"/>
    <b v="0"/>
    <b v="0"/>
    <x v="8"/>
    <x v="2"/>
    <x v="8"/>
  </r>
  <r>
    <n v="333"/>
    <s v="Carlson, Dixon and Jones"/>
    <x v="333"/>
    <n v="9600"/>
    <n v="11900"/>
    <n v="123.95833333333333"/>
    <x v="1"/>
    <n v="253"/>
    <n v="47.035573122529641"/>
    <x v="1"/>
    <s v="USD"/>
    <x v="319"/>
    <x v="320"/>
    <b v="0"/>
    <b v="0"/>
    <x v="3"/>
    <x v="3"/>
    <x v="3"/>
  </r>
  <r>
    <n v="334"/>
    <s v="Mcgee Group"/>
    <x v="334"/>
    <n v="66200"/>
    <n v="123538"/>
    <n v="186.61329305135951"/>
    <x v="1"/>
    <n v="1113"/>
    <n v="110.99550763701707"/>
    <x v="1"/>
    <s v="USD"/>
    <x v="32"/>
    <x v="321"/>
    <b v="0"/>
    <b v="0"/>
    <x v="1"/>
    <x v="1"/>
    <x v="1"/>
  </r>
  <r>
    <n v="335"/>
    <s v="Jordan-Acosta"/>
    <x v="335"/>
    <n v="173800"/>
    <n v="198628"/>
    <n v="114.28538550057536"/>
    <x v="1"/>
    <n v="2283"/>
    <n v="87.003066141042481"/>
    <x v="1"/>
    <s v="USD"/>
    <x v="320"/>
    <x v="322"/>
    <b v="0"/>
    <b v="0"/>
    <x v="1"/>
    <x v="1"/>
    <x v="1"/>
  </r>
  <r>
    <n v="336"/>
    <s v="Nunez Inc"/>
    <x v="336"/>
    <n v="70700"/>
    <n v="68602"/>
    <n v="97.032531824611041"/>
    <x v="0"/>
    <n v="1072"/>
    <n v="63.994402985074629"/>
    <x v="1"/>
    <s v="USD"/>
    <x v="321"/>
    <x v="323"/>
    <b v="0"/>
    <b v="1"/>
    <x v="1"/>
    <x v="1"/>
    <x v="1"/>
  </r>
  <r>
    <n v="337"/>
    <s v="Hayden Ltd"/>
    <x v="337"/>
    <n v="94500"/>
    <n v="116064"/>
    <n v="122.81904761904762"/>
    <x v="1"/>
    <n v="1095"/>
    <n v="105.9945205479452"/>
    <x v="1"/>
    <s v="USD"/>
    <x v="322"/>
    <x v="324"/>
    <b v="0"/>
    <b v="0"/>
    <x v="3"/>
    <x v="3"/>
    <x v="3"/>
  </r>
  <r>
    <n v="338"/>
    <s v="Gonzalez-Burton"/>
    <x v="338"/>
    <n v="69800"/>
    <n v="125042"/>
    <n v="179.14326647564468"/>
    <x v="1"/>
    <n v="1690"/>
    <n v="73.989349112426041"/>
    <x v="1"/>
    <s v="USD"/>
    <x v="323"/>
    <x v="325"/>
    <b v="0"/>
    <b v="0"/>
    <x v="3"/>
    <x v="3"/>
    <x v="3"/>
  </r>
  <r>
    <n v="339"/>
    <s v="Lewis, Taylor and Rivers"/>
    <x v="339"/>
    <n v="136300"/>
    <n v="108974"/>
    <n v="79.951577402787962"/>
    <x v="3"/>
    <n v="1297"/>
    <n v="84.02004626060139"/>
    <x v="0"/>
    <s v="CAD"/>
    <x v="324"/>
    <x v="326"/>
    <b v="0"/>
    <b v="0"/>
    <x v="3"/>
    <x v="3"/>
    <x v="3"/>
  </r>
  <r>
    <n v="340"/>
    <s v="Butler, Henry and Espinoza"/>
    <x v="340"/>
    <n v="37100"/>
    <n v="34964"/>
    <n v="94.242587601078171"/>
    <x v="0"/>
    <n v="393"/>
    <n v="88.966921119592882"/>
    <x v="1"/>
    <s v="USD"/>
    <x v="325"/>
    <x v="327"/>
    <b v="0"/>
    <b v="0"/>
    <x v="14"/>
    <x v="7"/>
    <x v="14"/>
  </r>
  <r>
    <n v="341"/>
    <s v="Guzman Group"/>
    <x v="341"/>
    <n v="114300"/>
    <n v="96777"/>
    <n v="84.669291338582681"/>
    <x v="0"/>
    <n v="1257"/>
    <n v="76.990453460620529"/>
    <x v="1"/>
    <s v="USD"/>
    <x v="326"/>
    <x v="328"/>
    <b v="0"/>
    <b v="0"/>
    <x v="7"/>
    <x v="1"/>
    <x v="7"/>
  </r>
  <r>
    <n v="342"/>
    <s v="Gibson-Hernandez"/>
    <x v="342"/>
    <n v="47900"/>
    <n v="31864"/>
    <n v="66.521920668058456"/>
    <x v="0"/>
    <n v="328"/>
    <n v="97.146341463414629"/>
    <x v="1"/>
    <s v="USD"/>
    <x v="327"/>
    <x v="329"/>
    <b v="0"/>
    <b v="0"/>
    <x v="3"/>
    <x v="3"/>
    <x v="3"/>
  </r>
  <r>
    <n v="343"/>
    <s v="Spencer-Weber"/>
    <x v="343"/>
    <n v="9000"/>
    <n v="4853"/>
    <n v="53.922222222222224"/>
    <x v="0"/>
    <n v="147"/>
    <n v="33.013605442176868"/>
    <x v="1"/>
    <s v="USD"/>
    <x v="328"/>
    <x v="151"/>
    <b v="0"/>
    <b v="0"/>
    <x v="3"/>
    <x v="3"/>
    <x v="3"/>
  </r>
  <r>
    <n v="344"/>
    <s v="Berger, Johnson and Marshall"/>
    <x v="344"/>
    <n v="197600"/>
    <n v="82959"/>
    <n v="41.983299595141702"/>
    <x v="0"/>
    <n v="830"/>
    <n v="99.950602409638549"/>
    <x v="1"/>
    <s v="USD"/>
    <x v="329"/>
    <x v="330"/>
    <b v="0"/>
    <b v="0"/>
    <x v="11"/>
    <x v="6"/>
    <x v="11"/>
  </r>
  <r>
    <n v="345"/>
    <s v="Taylor, Cisneros and Romero"/>
    <x v="345"/>
    <n v="157600"/>
    <n v="23159"/>
    <n v="14.69479695431472"/>
    <x v="0"/>
    <n v="331"/>
    <n v="69.966767371601208"/>
    <x v="4"/>
    <s v="GBP"/>
    <x v="330"/>
    <x v="331"/>
    <b v="0"/>
    <b v="0"/>
    <x v="6"/>
    <x v="4"/>
    <x v="6"/>
  </r>
  <r>
    <n v="346"/>
    <s v="Little-Marsh"/>
    <x v="346"/>
    <n v="8000"/>
    <n v="2758"/>
    <n v="34.475000000000001"/>
    <x v="0"/>
    <n v="25"/>
    <n v="110.32"/>
    <x v="1"/>
    <s v="USD"/>
    <x v="331"/>
    <x v="332"/>
    <b v="0"/>
    <b v="1"/>
    <x v="7"/>
    <x v="1"/>
    <x v="7"/>
  </r>
  <r>
    <n v="347"/>
    <s v="Petersen and Sons"/>
    <x v="347"/>
    <n v="900"/>
    <n v="12607"/>
    <n v="1400.7777777777778"/>
    <x v="1"/>
    <n v="191"/>
    <n v="66.005235602094245"/>
    <x v="1"/>
    <s v="USD"/>
    <x v="332"/>
    <x v="333"/>
    <b v="0"/>
    <b v="0"/>
    <x v="2"/>
    <x v="2"/>
    <x v="2"/>
  </r>
  <r>
    <n v="348"/>
    <s v="Hensley Ltd"/>
    <x v="348"/>
    <n v="199000"/>
    <n v="142823"/>
    <n v="71.770351758793964"/>
    <x v="0"/>
    <n v="3483"/>
    <n v="41.005742176284812"/>
    <x v="1"/>
    <s v="USD"/>
    <x v="333"/>
    <x v="334"/>
    <b v="0"/>
    <b v="0"/>
    <x v="0"/>
    <x v="0"/>
    <x v="0"/>
  </r>
  <r>
    <n v="349"/>
    <s v="Navarro and Sons"/>
    <x v="349"/>
    <n v="180800"/>
    <n v="95958"/>
    <n v="53.074115044247783"/>
    <x v="0"/>
    <n v="923"/>
    <n v="103.96316359696641"/>
    <x v="1"/>
    <s v="USD"/>
    <x v="296"/>
    <x v="335"/>
    <b v="0"/>
    <b v="0"/>
    <x v="3"/>
    <x v="3"/>
    <x v="3"/>
  </r>
  <r>
    <n v="350"/>
    <s v="Shannon Ltd"/>
    <x v="350"/>
    <n v="100"/>
    <n v="5"/>
    <n v="5"/>
    <x v="0"/>
    <n v="1"/>
    <n v="5"/>
    <x v="1"/>
    <s v="USD"/>
    <x v="334"/>
    <x v="336"/>
    <b v="0"/>
    <b v="1"/>
    <x v="17"/>
    <x v="1"/>
    <x v="17"/>
  </r>
  <r>
    <n v="351"/>
    <s v="Young LLC"/>
    <x v="351"/>
    <n v="74100"/>
    <n v="94631"/>
    <n v="127.70715249662618"/>
    <x v="1"/>
    <n v="2013"/>
    <n v="47.009935419771487"/>
    <x v="1"/>
    <s v="USD"/>
    <x v="335"/>
    <x v="337"/>
    <b v="0"/>
    <b v="0"/>
    <x v="1"/>
    <x v="1"/>
    <x v="1"/>
  </r>
  <r>
    <n v="352"/>
    <s v="Adams, Willis and Sanchez"/>
    <x v="352"/>
    <n v="2800"/>
    <n v="977"/>
    <n v="34.892857142857139"/>
    <x v="0"/>
    <n v="33"/>
    <n v="29.606060606060606"/>
    <x v="0"/>
    <s v="CAD"/>
    <x v="336"/>
    <x v="338"/>
    <b v="0"/>
    <b v="0"/>
    <x v="3"/>
    <x v="3"/>
    <x v="3"/>
  </r>
  <r>
    <n v="353"/>
    <s v="Mills-Roy"/>
    <x v="353"/>
    <n v="33600"/>
    <n v="137961"/>
    <n v="410.59821428571428"/>
    <x v="1"/>
    <n v="1703"/>
    <n v="81.010569583088667"/>
    <x v="1"/>
    <s v="USD"/>
    <x v="337"/>
    <x v="339"/>
    <b v="0"/>
    <b v="0"/>
    <x v="3"/>
    <x v="3"/>
    <x v="3"/>
  </r>
  <r>
    <n v="354"/>
    <s v="Brown Group"/>
    <x v="354"/>
    <n v="6100"/>
    <n v="7548"/>
    <n v="123.73770491803278"/>
    <x v="1"/>
    <n v="80"/>
    <n v="94.35"/>
    <x v="3"/>
    <s v="DKK"/>
    <x v="338"/>
    <x v="340"/>
    <b v="0"/>
    <b v="0"/>
    <x v="4"/>
    <x v="4"/>
    <x v="4"/>
  </r>
  <r>
    <n v="355"/>
    <s v="Burns-Burnett"/>
    <x v="355"/>
    <n v="3800"/>
    <n v="2241"/>
    <n v="58.973684210526315"/>
    <x v="2"/>
    <n v="86"/>
    <n v="26.058139534883722"/>
    <x v="1"/>
    <s v="USD"/>
    <x v="339"/>
    <x v="341"/>
    <b v="0"/>
    <b v="0"/>
    <x v="8"/>
    <x v="2"/>
    <x v="8"/>
  </r>
  <r>
    <n v="356"/>
    <s v="Glass, Nunez and Mcdonald"/>
    <x v="356"/>
    <n v="9300"/>
    <n v="3431"/>
    <n v="36.892473118279568"/>
    <x v="0"/>
    <n v="40"/>
    <n v="85.775000000000006"/>
    <x v="6"/>
    <s v="EUR"/>
    <x v="340"/>
    <x v="342"/>
    <b v="0"/>
    <b v="0"/>
    <x v="3"/>
    <x v="3"/>
    <x v="3"/>
  </r>
  <r>
    <n v="357"/>
    <s v="Perez, Davis and Wilson"/>
    <x v="357"/>
    <n v="2300"/>
    <n v="4253"/>
    <n v="184.91304347826087"/>
    <x v="1"/>
    <n v="41"/>
    <n v="103.73170731707317"/>
    <x v="1"/>
    <s v="USD"/>
    <x v="341"/>
    <x v="343"/>
    <b v="0"/>
    <b v="0"/>
    <x v="11"/>
    <x v="6"/>
    <x v="11"/>
  </r>
  <r>
    <n v="358"/>
    <s v="Diaz-Garcia"/>
    <x v="358"/>
    <n v="9700"/>
    <n v="1146"/>
    <n v="11.814432989690722"/>
    <x v="0"/>
    <n v="23"/>
    <n v="49.826086956521742"/>
    <x v="0"/>
    <s v="CAD"/>
    <x v="342"/>
    <x v="344"/>
    <b v="1"/>
    <b v="0"/>
    <x v="14"/>
    <x v="7"/>
    <x v="14"/>
  </r>
  <r>
    <n v="359"/>
    <s v="Salazar-Moon"/>
    <x v="359"/>
    <n v="4000"/>
    <n v="11948"/>
    <n v="298.7"/>
    <x v="1"/>
    <n v="187"/>
    <n v="63.893048128342244"/>
    <x v="1"/>
    <s v="USD"/>
    <x v="343"/>
    <x v="127"/>
    <b v="0"/>
    <b v="0"/>
    <x v="10"/>
    <x v="4"/>
    <x v="10"/>
  </r>
  <r>
    <n v="360"/>
    <s v="Larsen-Chung"/>
    <x v="360"/>
    <n v="59700"/>
    <n v="135132"/>
    <n v="226.35175879396985"/>
    <x v="1"/>
    <n v="2875"/>
    <n v="47.002434782608695"/>
    <x v="4"/>
    <s v="GBP"/>
    <x v="344"/>
    <x v="345"/>
    <b v="0"/>
    <b v="1"/>
    <x v="3"/>
    <x v="3"/>
    <x v="3"/>
  </r>
  <r>
    <n v="361"/>
    <s v="Anderson and Sons"/>
    <x v="361"/>
    <n v="5500"/>
    <n v="9546"/>
    <n v="173.56363636363636"/>
    <x v="1"/>
    <n v="88"/>
    <n v="108.47727272727273"/>
    <x v="1"/>
    <s v="USD"/>
    <x v="345"/>
    <x v="346"/>
    <b v="0"/>
    <b v="0"/>
    <x v="3"/>
    <x v="3"/>
    <x v="3"/>
  </r>
  <r>
    <n v="362"/>
    <s v="Lawrence Group"/>
    <x v="362"/>
    <n v="3700"/>
    <n v="13755"/>
    <n v="371.75675675675677"/>
    <x v="1"/>
    <n v="191"/>
    <n v="72.015706806282722"/>
    <x v="1"/>
    <s v="USD"/>
    <x v="65"/>
    <x v="347"/>
    <b v="0"/>
    <b v="0"/>
    <x v="1"/>
    <x v="1"/>
    <x v="1"/>
  </r>
  <r>
    <n v="363"/>
    <s v="Gray-Davis"/>
    <x v="363"/>
    <n v="5200"/>
    <n v="8330"/>
    <n v="160.19230769230771"/>
    <x v="1"/>
    <n v="139"/>
    <n v="59.928057553956833"/>
    <x v="1"/>
    <s v="USD"/>
    <x v="346"/>
    <x v="348"/>
    <b v="0"/>
    <b v="0"/>
    <x v="1"/>
    <x v="1"/>
    <x v="1"/>
  </r>
  <r>
    <n v="364"/>
    <s v="Ramirez-Myers"/>
    <x v="364"/>
    <n v="900"/>
    <n v="14547"/>
    <n v="1616.3333333333335"/>
    <x v="1"/>
    <n v="186"/>
    <n v="78.209677419354833"/>
    <x v="1"/>
    <s v="USD"/>
    <x v="347"/>
    <x v="349"/>
    <b v="0"/>
    <b v="0"/>
    <x v="7"/>
    <x v="1"/>
    <x v="7"/>
  </r>
  <r>
    <n v="365"/>
    <s v="Lucas, Hall and Bonilla"/>
    <x v="365"/>
    <n v="1600"/>
    <n v="11735"/>
    <n v="733.4375"/>
    <x v="1"/>
    <n v="112"/>
    <n v="104.77678571428571"/>
    <x v="2"/>
    <s v="AUD"/>
    <x v="348"/>
    <x v="350"/>
    <b v="0"/>
    <b v="0"/>
    <x v="3"/>
    <x v="3"/>
    <x v="3"/>
  </r>
  <r>
    <n v="366"/>
    <s v="Williams, Perez and Villegas"/>
    <x v="366"/>
    <n v="1800"/>
    <n v="10658"/>
    <n v="592.11111111111109"/>
    <x v="1"/>
    <n v="101"/>
    <n v="105.52475247524752"/>
    <x v="1"/>
    <s v="USD"/>
    <x v="349"/>
    <x v="351"/>
    <b v="0"/>
    <b v="1"/>
    <x v="3"/>
    <x v="3"/>
    <x v="3"/>
  </r>
  <r>
    <n v="367"/>
    <s v="Brooks, Jones and Ingram"/>
    <x v="367"/>
    <n v="9900"/>
    <n v="1870"/>
    <n v="18.888888888888889"/>
    <x v="0"/>
    <n v="75"/>
    <n v="24.933333333333334"/>
    <x v="1"/>
    <s v="USD"/>
    <x v="350"/>
    <x v="33"/>
    <b v="0"/>
    <b v="1"/>
    <x v="3"/>
    <x v="3"/>
    <x v="3"/>
  </r>
  <r>
    <n v="368"/>
    <s v="Whitaker, Wallace and Daniels"/>
    <x v="368"/>
    <n v="5200"/>
    <n v="14394"/>
    <n v="276.80769230769232"/>
    <x v="1"/>
    <n v="206"/>
    <n v="69.873786407766985"/>
    <x v="4"/>
    <s v="GBP"/>
    <x v="351"/>
    <x v="352"/>
    <b v="0"/>
    <b v="1"/>
    <x v="4"/>
    <x v="4"/>
    <x v="4"/>
  </r>
  <r>
    <n v="369"/>
    <s v="Smith-Gonzalez"/>
    <x v="369"/>
    <n v="5400"/>
    <n v="14743"/>
    <n v="273.01851851851848"/>
    <x v="1"/>
    <n v="154"/>
    <n v="95.733766233766232"/>
    <x v="1"/>
    <s v="USD"/>
    <x v="352"/>
    <x v="353"/>
    <b v="0"/>
    <b v="1"/>
    <x v="19"/>
    <x v="4"/>
    <x v="19"/>
  </r>
  <r>
    <n v="370"/>
    <s v="Skinner PLC"/>
    <x v="370"/>
    <n v="112300"/>
    <n v="178965"/>
    <n v="159.36331255565449"/>
    <x v="1"/>
    <n v="5966"/>
    <n v="29.997485752598056"/>
    <x v="1"/>
    <s v="USD"/>
    <x v="353"/>
    <x v="354"/>
    <b v="0"/>
    <b v="0"/>
    <x v="3"/>
    <x v="3"/>
    <x v="3"/>
  </r>
  <r>
    <n v="371"/>
    <s v="Nolan, Smith and Sanchez"/>
    <x v="371"/>
    <n v="189200"/>
    <n v="128410"/>
    <n v="67.869978858350947"/>
    <x v="0"/>
    <n v="2176"/>
    <n v="59.011948529411768"/>
    <x v="1"/>
    <s v="USD"/>
    <x v="354"/>
    <x v="355"/>
    <b v="0"/>
    <b v="0"/>
    <x v="3"/>
    <x v="3"/>
    <x v="3"/>
  </r>
  <r>
    <n v="372"/>
    <s v="Green-Carr"/>
    <x v="372"/>
    <n v="900"/>
    <n v="14324"/>
    <n v="1591.5555555555554"/>
    <x v="1"/>
    <n v="169"/>
    <n v="84.757396449704146"/>
    <x v="1"/>
    <s v="USD"/>
    <x v="355"/>
    <x v="356"/>
    <b v="0"/>
    <b v="1"/>
    <x v="4"/>
    <x v="4"/>
    <x v="4"/>
  </r>
  <r>
    <n v="373"/>
    <s v="Brown-Parker"/>
    <x v="373"/>
    <n v="22500"/>
    <n v="164291"/>
    <n v="730.18222222222221"/>
    <x v="1"/>
    <n v="2106"/>
    <n v="78.010921177587846"/>
    <x v="1"/>
    <s v="USD"/>
    <x v="356"/>
    <x v="357"/>
    <b v="0"/>
    <b v="0"/>
    <x v="3"/>
    <x v="3"/>
    <x v="3"/>
  </r>
  <r>
    <n v="374"/>
    <s v="Marshall Inc"/>
    <x v="374"/>
    <n v="167400"/>
    <n v="22073"/>
    <n v="13.185782556750297"/>
    <x v="0"/>
    <n v="441"/>
    <n v="50.05215419501134"/>
    <x v="1"/>
    <s v="USD"/>
    <x v="357"/>
    <x v="358"/>
    <b v="0"/>
    <b v="1"/>
    <x v="4"/>
    <x v="4"/>
    <x v="4"/>
  </r>
  <r>
    <n v="375"/>
    <s v="Leblanc-Pineda"/>
    <x v="375"/>
    <n v="2700"/>
    <n v="1479"/>
    <n v="54.777777777777779"/>
    <x v="0"/>
    <n v="25"/>
    <n v="59.16"/>
    <x v="1"/>
    <s v="USD"/>
    <x v="358"/>
    <x v="359"/>
    <b v="0"/>
    <b v="0"/>
    <x v="7"/>
    <x v="1"/>
    <x v="7"/>
  </r>
  <r>
    <n v="376"/>
    <s v="Perry PLC"/>
    <x v="376"/>
    <n v="3400"/>
    <n v="12275"/>
    <n v="361.02941176470591"/>
    <x v="1"/>
    <n v="131"/>
    <n v="93.702290076335885"/>
    <x v="1"/>
    <s v="USD"/>
    <x v="359"/>
    <x v="360"/>
    <b v="0"/>
    <b v="0"/>
    <x v="1"/>
    <x v="1"/>
    <x v="1"/>
  </r>
  <r>
    <n v="377"/>
    <s v="Klein, Stark and Livingston"/>
    <x v="377"/>
    <n v="49700"/>
    <n v="5098"/>
    <n v="10.257545271629779"/>
    <x v="0"/>
    <n v="127"/>
    <n v="40.14173228346457"/>
    <x v="1"/>
    <s v="USD"/>
    <x v="12"/>
    <x v="361"/>
    <b v="0"/>
    <b v="0"/>
    <x v="3"/>
    <x v="3"/>
    <x v="3"/>
  </r>
  <r>
    <n v="378"/>
    <s v="Fleming-Oliver"/>
    <x v="378"/>
    <n v="178200"/>
    <n v="24882"/>
    <n v="13.962962962962964"/>
    <x v="0"/>
    <n v="355"/>
    <n v="70.090140845070422"/>
    <x v="1"/>
    <s v="USD"/>
    <x v="360"/>
    <x v="362"/>
    <b v="0"/>
    <b v="0"/>
    <x v="4"/>
    <x v="4"/>
    <x v="4"/>
  </r>
  <r>
    <n v="379"/>
    <s v="Reilly, Aguirre and Johnson"/>
    <x v="379"/>
    <n v="7200"/>
    <n v="2912"/>
    <n v="40.444444444444443"/>
    <x v="0"/>
    <n v="44"/>
    <n v="66.181818181818187"/>
    <x v="4"/>
    <s v="GBP"/>
    <x v="361"/>
    <x v="363"/>
    <b v="0"/>
    <b v="0"/>
    <x v="3"/>
    <x v="3"/>
    <x v="3"/>
  </r>
  <r>
    <n v="380"/>
    <s v="Davidson, Wilcox and Lewis"/>
    <x v="380"/>
    <n v="2500"/>
    <n v="4008"/>
    <n v="160.32"/>
    <x v="1"/>
    <n v="84"/>
    <n v="47.714285714285715"/>
    <x v="1"/>
    <s v="USD"/>
    <x v="362"/>
    <x v="364"/>
    <b v="0"/>
    <b v="0"/>
    <x v="3"/>
    <x v="3"/>
    <x v="3"/>
  </r>
  <r>
    <n v="381"/>
    <s v="Michael, Anderson and Vincent"/>
    <x v="381"/>
    <n v="5300"/>
    <n v="9749"/>
    <n v="183.9433962264151"/>
    <x v="1"/>
    <n v="155"/>
    <n v="62.896774193548389"/>
    <x v="1"/>
    <s v="USD"/>
    <x v="363"/>
    <x v="365"/>
    <b v="0"/>
    <b v="0"/>
    <x v="3"/>
    <x v="3"/>
    <x v="3"/>
  </r>
  <r>
    <n v="382"/>
    <s v="King Ltd"/>
    <x v="382"/>
    <n v="9100"/>
    <n v="5803"/>
    <n v="63.769230769230766"/>
    <x v="0"/>
    <n v="67"/>
    <n v="86.611940298507463"/>
    <x v="1"/>
    <s v="USD"/>
    <x v="364"/>
    <x v="366"/>
    <b v="0"/>
    <b v="0"/>
    <x v="14"/>
    <x v="7"/>
    <x v="14"/>
  </r>
  <r>
    <n v="383"/>
    <s v="Baker Ltd"/>
    <x v="383"/>
    <n v="6300"/>
    <n v="14199"/>
    <n v="225.38095238095238"/>
    <x v="1"/>
    <n v="189"/>
    <n v="75.126984126984127"/>
    <x v="1"/>
    <s v="USD"/>
    <x v="210"/>
    <x v="285"/>
    <b v="0"/>
    <b v="1"/>
    <x v="0"/>
    <x v="0"/>
    <x v="0"/>
  </r>
  <r>
    <n v="384"/>
    <s v="Baker, Collins and Smith"/>
    <x v="384"/>
    <n v="114400"/>
    <n v="196779"/>
    <n v="172.00961538461539"/>
    <x v="1"/>
    <n v="4799"/>
    <n v="41.004167534903104"/>
    <x v="1"/>
    <s v="USD"/>
    <x v="365"/>
    <x v="367"/>
    <b v="1"/>
    <b v="1"/>
    <x v="4"/>
    <x v="4"/>
    <x v="4"/>
  </r>
  <r>
    <n v="385"/>
    <s v="Warren-Harrison"/>
    <x v="385"/>
    <n v="38900"/>
    <n v="56859"/>
    <n v="146.16709511568124"/>
    <x v="1"/>
    <n v="1137"/>
    <n v="50.007915567282325"/>
    <x v="1"/>
    <s v="USD"/>
    <x v="366"/>
    <x v="368"/>
    <b v="0"/>
    <b v="0"/>
    <x v="9"/>
    <x v="5"/>
    <x v="9"/>
  </r>
  <r>
    <n v="386"/>
    <s v="Gardner Group"/>
    <x v="386"/>
    <n v="135500"/>
    <n v="103554"/>
    <n v="76.42361623616236"/>
    <x v="0"/>
    <n v="1068"/>
    <n v="96.960674157303373"/>
    <x v="1"/>
    <s v="USD"/>
    <x v="367"/>
    <x v="369"/>
    <b v="0"/>
    <b v="0"/>
    <x v="3"/>
    <x v="3"/>
    <x v="3"/>
  </r>
  <r>
    <n v="387"/>
    <s v="Flores-Lambert"/>
    <x v="387"/>
    <n v="109000"/>
    <n v="42795"/>
    <n v="39.261467889908261"/>
    <x v="0"/>
    <n v="424"/>
    <n v="100.93160377358491"/>
    <x v="1"/>
    <s v="USD"/>
    <x v="368"/>
    <x v="370"/>
    <b v="0"/>
    <b v="0"/>
    <x v="8"/>
    <x v="2"/>
    <x v="8"/>
  </r>
  <r>
    <n v="388"/>
    <s v="Cruz Ltd"/>
    <x v="388"/>
    <n v="114800"/>
    <n v="12938"/>
    <n v="11.270034843205574"/>
    <x v="3"/>
    <n v="145"/>
    <n v="89.227586206896547"/>
    <x v="5"/>
    <s v="CHF"/>
    <x v="369"/>
    <x v="371"/>
    <b v="0"/>
    <b v="0"/>
    <x v="7"/>
    <x v="1"/>
    <x v="7"/>
  </r>
  <r>
    <n v="389"/>
    <s v="Knox-Garner"/>
    <x v="389"/>
    <n v="83000"/>
    <n v="101352"/>
    <n v="122.11084337349398"/>
    <x v="1"/>
    <n v="1152"/>
    <n v="87.979166666666671"/>
    <x v="1"/>
    <s v="USD"/>
    <x v="370"/>
    <x v="372"/>
    <b v="0"/>
    <b v="0"/>
    <x v="3"/>
    <x v="3"/>
    <x v="3"/>
  </r>
  <r>
    <n v="390"/>
    <s v="Davis-Allen"/>
    <x v="390"/>
    <n v="2400"/>
    <n v="4477"/>
    <n v="186.54166666666669"/>
    <x v="1"/>
    <n v="50"/>
    <n v="89.54"/>
    <x v="1"/>
    <s v="USD"/>
    <x v="371"/>
    <x v="373"/>
    <b v="0"/>
    <b v="0"/>
    <x v="14"/>
    <x v="7"/>
    <x v="14"/>
  </r>
  <r>
    <n v="391"/>
    <s v="Miller-Patel"/>
    <x v="391"/>
    <n v="60400"/>
    <n v="4393"/>
    <n v="7.2731788079470201"/>
    <x v="0"/>
    <n v="151"/>
    <n v="29.09271523178808"/>
    <x v="1"/>
    <s v="USD"/>
    <x v="287"/>
    <x v="374"/>
    <b v="0"/>
    <b v="0"/>
    <x v="9"/>
    <x v="5"/>
    <x v="9"/>
  </r>
  <r>
    <n v="392"/>
    <s v="Hernandez-Grimes"/>
    <x v="392"/>
    <n v="102900"/>
    <n v="67546"/>
    <n v="65.642371234207957"/>
    <x v="0"/>
    <n v="1608"/>
    <n v="42.006218905472636"/>
    <x v="1"/>
    <s v="USD"/>
    <x v="372"/>
    <x v="375"/>
    <b v="0"/>
    <b v="0"/>
    <x v="8"/>
    <x v="2"/>
    <x v="8"/>
  </r>
  <r>
    <n v="393"/>
    <s v="Owens, Hall and Gonzalez"/>
    <x v="393"/>
    <n v="62800"/>
    <n v="143788"/>
    <n v="228.96178343949046"/>
    <x v="1"/>
    <n v="3059"/>
    <n v="47.004903563255965"/>
    <x v="0"/>
    <s v="CAD"/>
    <x v="373"/>
    <x v="376"/>
    <b v="0"/>
    <b v="0"/>
    <x v="17"/>
    <x v="1"/>
    <x v="17"/>
  </r>
  <r>
    <n v="394"/>
    <s v="Noble-Bailey"/>
    <x v="394"/>
    <n v="800"/>
    <n v="3755"/>
    <n v="469.37499999999994"/>
    <x v="1"/>
    <n v="34"/>
    <n v="110.44117647058823"/>
    <x v="1"/>
    <s v="USD"/>
    <x v="374"/>
    <x v="377"/>
    <b v="0"/>
    <b v="1"/>
    <x v="4"/>
    <x v="4"/>
    <x v="4"/>
  </r>
  <r>
    <n v="395"/>
    <s v="Taylor PLC"/>
    <x v="395"/>
    <n v="7100"/>
    <n v="9238"/>
    <n v="130.11267605633802"/>
    <x v="1"/>
    <n v="220"/>
    <n v="41.990909090909092"/>
    <x v="1"/>
    <s v="USD"/>
    <x v="375"/>
    <x v="378"/>
    <b v="1"/>
    <b v="0"/>
    <x v="3"/>
    <x v="3"/>
    <x v="3"/>
  </r>
  <r>
    <n v="396"/>
    <s v="Holmes PLC"/>
    <x v="396"/>
    <n v="46100"/>
    <n v="77012"/>
    <n v="167.05422993492408"/>
    <x v="1"/>
    <n v="1604"/>
    <n v="48.012468827930178"/>
    <x v="2"/>
    <s v="AUD"/>
    <x v="376"/>
    <x v="379"/>
    <b v="0"/>
    <b v="0"/>
    <x v="6"/>
    <x v="4"/>
    <x v="6"/>
  </r>
  <r>
    <n v="397"/>
    <s v="Jones-Martin"/>
    <x v="397"/>
    <n v="8100"/>
    <n v="14083"/>
    <n v="173.8641975308642"/>
    <x v="1"/>
    <n v="454"/>
    <n v="31.019823788546255"/>
    <x v="1"/>
    <s v="USD"/>
    <x v="377"/>
    <x v="380"/>
    <b v="0"/>
    <b v="0"/>
    <x v="1"/>
    <x v="1"/>
    <x v="1"/>
  </r>
  <r>
    <n v="398"/>
    <s v="Myers LLC"/>
    <x v="398"/>
    <n v="1700"/>
    <n v="12202"/>
    <n v="717.76470588235293"/>
    <x v="1"/>
    <n v="123"/>
    <n v="99.203252032520325"/>
    <x v="6"/>
    <s v="EUR"/>
    <x v="378"/>
    <x v="103"/>
    <b v="0"/>
    <b v="1"/>
    <x v="10"/>
    <x v="4"/>
    <x v="10"/>
  </r>
  <r>
    <n v="399"/>
    <s v="Acosta, Mullins and Morris"/>
    <x v="399"/>
    <n v="97300"/>
    <n v="62127"/>
    <n v="63.850976361767728"/>
    <x v="0"/>
    <n v="941"/>
    <n v="66.022316684378325"/>
    <x v="1"/>
    <s v="USD"/>
    <x v="379"/>
    <x v="381"/>
    <b v="0"/>
    <b v="0"/>
    <x v="7"/>
    <x v="1"/>
    <x v="7"/>
  </r>
  <r>
    <n v="400"/>
    <s v="Bell PLC"/>
    <x v="400"/>
    <n v="100"/>
    <n v="2"/>
    <n v="2"/>
    <x v="0"/>
    <n v="1"/>
    <n v="2"/>
    <x v="1"/>
    <s v="USD"/>
    <x v="380"/>
    <x v="382"/>
    <b v="0"/>
    <b v="1"/>
    <x v="14"/>
    <x v="7"/>
    <x v="14"/>
  </r>
  <r>
    <n v="401"/>
    <s v="Smith-Schmidt"/>
    <x v="401"/>
    <n v="900"/>
    <n v="13772"/>
    <n v="1530.2222222222222"/>
    <x v="1"/>
    <n v="299"/>
    <n v="46.060200668896321"/>
    <x v="1"/>
    <s v="USD"/>
    <x v="381"/>
    <x v="383"/>
    <b v="0"/>
    <b v="0"/>
    <x v="3"/>
    <x v="3"/>
    <x v="3"/>
  </r>
  <r>
    <n v="402"/>
    <s v="Ruiz, Richardson and Cole"/>
    <x v="402"/>
    <n v="7300"/>
    <n v="2946"/>
    <n v="40.356164383561641"/>
    <x v="0"/>
    <n v="40"/>
    <n v="73.650000000000006"/>
    <x v="1"/>
    <s v="USD"/>
    <x v="382"/>
    <x v="384"/>
    <b v="0"/>
    <b v="1"/>
    <x v="12"/>
    <x v="4"/>
    <x v="12"/>
  </r>
  <r>
    <n v="403"/>
    <s v="Leonard-Mcclain"/>
    <x v="403"/>
    <n v="195800"/>
    <n v="168820"/>
    <n v="86.220633299284984"/>
    <x v="0"/>
    <n v="3015"/>
    <n v="55.99336650082919"/>
    <x v="0"/>
    <s v="CAD"/>
    <x v="125"/>
    <x v="385"/>
    <b v="0"/>
    <b v="1"/>
    <x v="3"/>
    <x v="3"/>
    <x v="3"/>
  </r>
  <r>
    <n v="404"/>
    <s v="Bailey-Boyer"/>
    <x v="404"/>
    <n v="48900"/>
    <n v="154321"/>
    <n v="315.58486707566465"/>
    <x v="1"/>
    <n v="2237"/>
    <n v="68.985695127402778"/>
    <x v="1"/>
    <s v="USD"/>
    <x v="383"/>
    <x v="386"/>
    <b v="0"/>
    <b v="0"/>
    <x v="3"/>
    <x v="3"/>
    <x v="3"/>
  </r>
  <r>
    <n v="405"/>
    <s v="Lee LLC"/>
    <x v="405"/>
    <n v="29600"/>
    <n v="26527"/>
    <n v="89.618243243243242"/>
    <x v="0"/>
    <n v="435"/>
    <n v="60.981609195402299"/>
    <x v="1"/>
    <s v="USD"/>
    <x v="384"/>
    <x v="387"/>
    <b v="0"/>
    <b v="0"/>
    <x v="3"/>
    <x v="3"/>
    <x v="3"/>
  </r>
  <r>
    <n v="406"/>
    <s v="Lyons Inc"/>
    <x v="406"/>
    <n v="39300"/>
    <n v="71583"/>
    <n v="182.14503816793894"/>
    <x v="1"/>
    <n v="645"/>
    <n v="110.98139534883721"/>
    <x v="1"/>
    <s v="USD"/>
    <x v="385"/>
    <x v="388"/>
    <b v="1"/>
    <b v="0"/>
    <x v="4"/>
    <x v="4"/>
    <x v="4"/>
  </r>
  <r>
    <n v="407"/>
    <s v="Herrera-Wilson"/>
    <x v="407"/>
    <n v="3400"/>
    <n v="12100"/>
    <n v="355.88235294117646"/>
    <x v="1"/>
    <n v="484"/>
    <n v="25"/>
    <x v="3"/>
    <s v="DKK"/>
    <x v="386"/>
    <x v="389"/>
    <b v="0"/>
    <b v="0"/>
    <x v="3"/>
    <x v="3"/>
    <x v="3"/>
  </r>
  <r>
    <n v="408"/>
    <s v="Mahoney, Adams and Lucas"/>
    <x v="408"/>
    <n v="9200"/>
    <n v="12129"/>
    <n v="131.83695652173913"/>
    <x v="1"/>
    <n v="154"/>
    <n v="78.759740259740255"/>
    <x v="0"/>
    <s v="CAD"/>
    <x v="387"/>
    <x v="390"/>
    <b v="0"/>
    <b v="0"/>
    <x v="4"/>
    <x v="4"/>
    <x v="4"/>
  </r>
  <r>
    <n v="409"/>
    <s v="Stewart LLC"/>
    <x v="409"/>
    <n v="135600"/>
    <n v="62804"/>
    <n v="46.315634218289084"/>
    <x v="0"/>
    <n v="714"/>
    <n v="87.960784313725483"/>
    <x v="1"/>
    <s v="USD"/>
    <x v="388"/>
    <x v="391"/>
    <b v="0"/>
    <b v="0"/>
    <x v="1"/>
    <x v="1"/>
    <x v="1"/>
  </r>
  <r>
    <n v="410"/>
    <s v="Mcmillan Group"/>
    <x v="410"/>
    <n v="153700"/>
    <n v="55536"/>
    <n v="36.132726089785294"/>
    <x v="2"/>
    <n v="1111"/>
    <n v="49.987398739873989"/>
    <x v="1"/>
    <s v="USD"/>
    <x v="277"/>
    <x v="277"/>
    <b v="0"/>
    <b v="0"/>
    <x v="20"/>
    <x v="6"/>
    <x v="20"/>
  </r>
  <r>
    <n v="411"/>
    <s v="Beck, Thompson and Martinez"/>
    <x v="411"/>
    <n v="7800"/>
    <n v="8161"/>
    <n v="104.62820512820512"/>
    <x v="1"/>
    <n v="82"/>
    <n v="99.524390243902445"/>
    <x v="1"/>
    <s v="USD"/>
    <x v="389"/>
    <x v="392"/>
    <b v="0"/>
    <b v="0"/>
    <x v="3"/>
    <x v="3"/>
    <x v="3"/>
  </r>
  <r>
    <n v="412"/>
    <s v="Rodriguez-Scott"/>
    <x v="412"/>
    <n v="2100"/>
    <n v="14046"/>
    <n v="668.85714285714289"/>
    <x v="1"/>
    <n v="134"/>
    <n v="104.82089552238806"/>
    <x v="1"/>
    <s v="USD"/>
    <x v="390"/>
    <x v="393"/>
    <b v="0"/>
    <b v="0"/>
    <x v="13"/>
    <x v="5"/>
    <x v="13"/>
  </r>
  <r>
    <n v="413"/>
    <s v="Rush-Bowers"/>
    <x v="413"/>
    <n v="189500"/>
    <n v="117628"/>
    <n v="62.072823218997364"/>
    <x v="2"/>
    <n v="1089"/>
    <n v="108.01469237832875"/>
    <x v="1"/>
    <s v="USD"/>
    <x v="391"/>
    <x v="394"/>
    <b v="0"/>
    <b v="0"/>
    <x v="10"/>
    <x v="4"/>
    <x v="10"/>
  </r>
  <r>
    <n v="414"/>
    <s v="Davis and Sons"/>
    <x v="414"/>
    <n v="188200"/>
    <n v="159405"/>
    <n v="84.699787460148784"/>
    <x v="0"/>
    <n v="5497"/>
    <n v="28.998544660724033"/>
    <x v="1"/>
    <s v="USD"/>
    <x v="392"/>
    <x v="395"/>
    <b v="0"/>
    <b v="1"/>
    <x v="0"/>
    <x v="0"/>
    <x v="0"/>
  </r>
  <r>
    <n v="415"/>
    <s v="Anderson-Pham"/>
    <x v="415"/>
    <n v="113500"/>
    <n v="12552"/>
    <n v="11.059030837004405"/>
    <x v="0"/>
    <n v="418"/>
    <n v="30.028708133971293"/>
    <x v="1"/>
    <s v="USD"/>
    <x v="393"/>
    <x v="396"/>
    <b v="0"/>
    <b v="0"/>
    <x v="3"/>
    <x v="3"/>
    <x v="3"/>
  </r>
  <r>
    <n v="416"/>
    <s v="Stewart-Coleman"/>
    <x v="416"/>
    <n v="134600"/>
    <n v="59007"/>
    <n v="43.838781575037146"/>
    <x v="0"/>
    <n v="1439"/>
    <n v="41.005559416261292"/>
    <x v="1"/>
    <s v="USD"/>
    <x v="394"/>
    <x v="397"/>
    <b v="0"/>
    <b v="1"/>
    <x v="4"/>
    <x v="4"/>
    <x v="4"/>
  </r>
  <r>
    <n v="417"/>
    <s v="Bradshaw, Smith and Ryan"/>
    <x v="417"/>
    <n v="1700"/>
    <n v="943"/>
    <n v="55.470588235294116"/>
    <x v="0"/>
    <n v="15"/>
    <n v="62.866666666666667"/>
    <x v="1"/>
    <s v="USD"/>
    <x v="395"/>
    <x v="398"/>
    <b v="0"/>
    <b v="0"/>
    <x v="3"/>
    <x v="3"/>
    <x v="3"/>
  </r>
  <r>
    <n v="418"/>
    <s v="Jackson PLC"/>
    <x v="418"/>
    <n v="163700"/>
    <n v="93963"/>
    <n v="57.399511301160658"/>
    <x v="0"/>
    <n v="1999"/>
    <n v="47.005002501250623"/>
    <x v="0"/>
    <s v="CAD"/>
    <x v="396"/>
    <x v="399"/>
    <b v="0"/>
    <b v="0"/>
    <x v="4"/>
    <x v="4"/>
    <x v="4"/>
  </r>
  <r>
    <n v="419"/>
    <s v="Ware-Arias"/>
    <x v="419"/>
    <n v="113800"/>
    <n v="140469"/>
    <n v="123.43497363796135"/>
    <x v="1"/>
    <n v="5203"/>
    <n v="26.997693638285604"/>
    <x v="1"/>
    <s v="USD"/>
    <x v="397"/>
    <x v="348"/>
    <b v="0"/>
    <b v="0"/>
    <x v="2"/>
    <x v="2"/>
    <x v="2"/>
  </r>
  <r>
    <n v="420"/>
    <s v="Blair, Reyes and Woods"/>
    <x v="420"/>
    <n v="5000"/>
    <n v="6423"/>
    <n v="128.46"/>
    <x v="1"/>
    <n v="94"/>
    <n v="68.329787234042556"/>
    <x v="1"/>
    <s v="USD"/>
    <x v="398"/>
    <x v="400"/>
    <b v="0"/>
    <b v="0"/>
    <x v="3"/>
    <x v="3"/>
    <x v="3"/>
  </r>
  <r>
    <n v="421"/>
    <s v="Thomas-Lopez"/>
    <x v="421"/>
    <n v="9400"/>
    <n v="6015"/>
    <n v="63.989361702127653"/>
    <x v="0"/>
    <n v="118"/>
    <n v="50.974576271186443"/>
    <x v="1"/>
    <s v="USD"/>
    <x v="399"/>
    <x v="401"/>
    <b v="0"/>
    <b v="1"/>
    <x v="8"/>
    <x v="2"/>
    <x v="8"/>
  </r>
  <r>
    <n v="422"/>
    <s v="Brown, Davies and Pacheco"/>
    <x v="422"/>
    <n v="8700"/>
    <n v="11075"/>
    <n v="127.29885057471265"/>
    <x v="1"/>
    <n v="205"/>
    <n v="54.024390243902438"/>
    <x v="1"/>
    <s v="USD"/>
    <x v="400"/>
    <x v="402"/>
    <b v="0"/>
    <b v="1"/>
    <x v="3"/>
    <x v="3"/>
    <x v="3"/>
  </r>
  <r>
    <n v="423"/>
    <s v="Jones-Riddle"/>
    <x v="423"/>
    <n v="147800"/>
    <n v="15723"/>
    <n v="10.638024357239512"/>
    <x v="0"/>
    <n v="162"/>
    <n v="97.055555555555557"/>
    <x v="1"/>
    <s v="USD"/>
    <x v="116"/>
    <x v="403"/>
    <b v="0"/>
    <b v="1"/>
    <x v="0"/>
    <x v="0"/>
    <x v="0"/>
  </r>
  <r>
    <n v="424"/>
    <s v="Schmidt-Gomez"/>
    <x v="424"/>
    <n v="5100"/>
    <n v="2064"/>
    <n v="40.470588235294116"/>
    <x v="0"/>
    <n v="83"/>
    <n v="24.867469879518072"/>
    <x v="1"/>
    <s v="USD"/>
    <x v="401"/>
    <x v="404"/>
    <b v="0"/>
    <b v="0"/>
    <x v="7"/>
    <x v="1"/>
    <x v="7"/>
  </r>
  <r>
    <n v="425"/>
    <s v="Sullivan, Davis and Booth"/>
    <x v="425"/>
    <n v="2700"/>
    <n v="7767"/>
    <n v="287.66666666666663"/>
    <x v="1"/>
    <n v="92"/>
    <n v="84.423913043478265"/>
    <x v="1"/>
    <s v="USD"/>
    <x v="402"/>
    <x v="405"/>
    <b v="0"/>
    <b v="0"/>
    <x v="14"/>
    <x v="7"/>
    <x v="14"/>
  </r>
  <r>
    <n v="426"/>
    <s v="Edwards-Kane"/>
    <x v="426"/>
    <n v="1800"/>
    <n v="10313"/>
    <n v="572.94444444444446"/>
    <x v="1"/>
    <n v="219"/>
    <n v="47.091324200913242"/>
    <x v="1"/>
    <s v="USD"/>
    <x v="403"/>
    <x v="406"/>
    <b v="0"/>
    <b v="0"/>
    <x v="3"/>
    <x v="3"/>
    <x v="3"/>
  </r>
  <r>
    <n v="427"/>
    <s v="Hicks, Wall and Webb"/>
    <x v="427"/>
    <n v="174500"/>
    <n v="197018"/>
    <n v="112.90429799426933"/>
    <x v="1"/>
    <n v="2526"/>
    <n v="77.996041171813147"/>
    <x v="1"/>
    <s v="USD"/>
    <x v="404"/>
    <x v="407"/>
    <b v="0"/>
    <b v="1"/>
    <x v="3"/>
    <x v="3"/>
    <x v="3"/>
  </r>
  <r>
    <n v="428"/>
    <s v="Mayer-Richmond"/>
    <x v="428"/>
    <n v="101400"/>
    <n v="47037"/>
    <n v="46.387573964497044"/>
    <x v="0"/>
    <n v="747"/>
    <n v="62.967871485943775"/>
    <x v="1"/>
    <s v="USD"/>
    <x v="405"/>
    <x v="408"/>
    <b v="0"/>
    <b v="0"/>
    <x v="10"/>
    <x v="4"/>
    <x v="10"/>
  </r>
  <r>
    <n v="429"/>
    <s v="Robles Ltd"/>
    <x v="429"/>
    <n v="191000"/>
    <n v="173191"/>
    <n v="90.675916230366497"/>
    <x v="3"/>
    <n v="2138"/>
    <n v="81.006080449017773"/>
    <x v="1"/>
    <s v="USD"/>
    <x v="406"/>
    <x v="409"/>
    <b v="0"/>
    <b v="1"/>
    <x v="14"/>
    <x v="7"/>
    <x v="14"/>
  </r>
  <r>
    <n v="430"/>
    <s v="Cochran Ltd"/>
    <x v="430"/>
    <n v="8100"/>
    <n v="5487"/>
    <n v="67.740740740740748"/>
    <x v="0"/>
    <n v="84"/>
    <n v="65.321428571428569"/>
    <x v="1"/>
    <s v="USD"/>
    <x v="407"/>
    <x v="410"/>
    <b v="0"/>
    <b v="0"/>
    <x v="3"/>
    <x v="3"/>
    <x v="3"/>
  </r>
  <r>
    <n v="431"/>
    <s v="Rosales LLC"/>
    <x v="431"/>
    <n v="5100"/>
    <n v="9817"/>
    <n v="192.49019607843135"/>
    <x v="1"/>
    <n v="94"/>
    <n v="104.43617021276596"/>
    <x v="1"/>
    <s v="USD"/>
    <x v="408"/>
    <x v="312"/>
    <b v="1"/>
    <b v="0"/>
    <x v="3"/>
    <x v="3"/>
    <x v="3"/>
  </r>
  <r>
    <n v="432"/>
    <s v="Harper-Bryan"/>
    <x v="432"/>
    <n v="7700"/>
    <n v="6369"/>
    <n v="82.714285714285722"/>
    <x v="0"/>
    <n v="91"/>
    <n v="69.989010989010993"/>
    <x v="1"/>
    <s v="USD"/>
    <x v="409"/>
    <x v="411"/>
    <b v="0"/>
    <b v="0"/>
    <x v="3"/>
    <x v="3"/>
    <x v="3"/>
  </r>
  <r>
    <n v="433"/>
    <s v="Potter, Harper and Everett"/>
    <x v="433"/>
    <n v="121400"/>
    <n v="65755"/>
    <n v="54.163920922570021"/>
    <x v="0"/>
    <n v="792"/>
    <n v="83.023989898989896"/>
    <x v="1"/>
    <s v="USD"/>
    <x v="410"/>
    <x v="412"/>
    <b v="0"/>
    <b v="1"/>
    <x v="4"/>
    <x v="4"/>
    <x v="4"/>
  </r>
  <r>
    <n v="434"/>
    <s v="Floyd-Sims"/>
    <x v="434"/>
    <n v="5400"/>
    <n v="903"/>
    <n v="16.722222222222221"/>
    <x v="3"/>
    <n v="10"/>
    <n v="90.3"/>
    <x v="0"/>
    <s v="CAD"/>
    <x v="411"/>
    <x v="413"/>
    <b v="1"/>
    <b v="0"/>
    <x v="3"/>
    <x v="3"/>
    <x v="3"/>
  </r>
  <r>
    <n v="435"/>
    <s v="Spence, Jackson and Kelly"/>
    <x v="435"/>
    <n v="152400"/>
    <n v="178120"/>
    <n v="116.87664041994749"/>
    <x v="1"/>
    <n v="1713"/>
    <n v="103.98131932282546"/>
    <x v="6"/>
    <s v="EUR"/>
    <x v="412"/>
    <x v="414"/>
    <b v="0"/>
    <b v="1"/>
    <x v="3"/>
    <x v="3"/>
    <x v="3"/>
  </r>
  <r>
    <n v="436"/>
    <s v="King-Nguyen"/>
    <x v="436"/>
    <n v="1300"/>
    <n v="13678"/>
    <n v="1052.1538461538462"/>
    <x v="1"/>
    <n v="249"/>
    <n v="54.931726907630519"/>
    <x v="1"/>
    <s v="USD"/>
    <x v="413"/>
    <x v="354"/>
    <b v="0"/>
    <b v="0"/>
    <x v="17"/>
    <x v="1"/>
    <x v="17"/>
  </r>
  <r>
    <n v="437"/>
    <s v="Hansen Group"/>
    <x v="437"/>
    <n v="8100"/>
    <n v="9969"/>
    <n v="123.07407407407408"/>
    <x v="1"/>
    <n v="192"/>
    <n v="51.921875"/>
    <x v="1"/>
    <s v="USD"/>
    <x v="414"/>
    <x v="415"/>
    <b v="0"/>
    <b v="1"/>
    <x v="10"/>
    <x v="4"/>
    <x v="10"/>
  </r>
  <r>
    <n v="438"/>
    <s v="Mathis, Hall and Hansen"/>
    <x v="438"/>
    <n v="8300"/>
    <n v="14827"/>
    <n v="178.63855421686748"/>
    <x v="1"/>
    <n v="247"/>
    <n v="60.02834008097166"/>
    <x v="1"/>
    <s v="USD"/>
    <x v="415"/>
    <x v="416"/>
    <b v="0"/>
    <b v="0"/>
    <x v="3"/>
    <x v="3"/>
    <x v="3"/>
  </r>
  <r>
    <n v="439"/>
    <s v="Cummings Inc"/>
    <x v="439"/>
    <n v="28400"/>
    <n v="100900"/>
    <n v="355.28169014084506"/>
    <x v="1"/>
    <n v="2293"/>
    <n v="44.003488879197555"/>
    <x v="1"/>
    <s v="USD"/>
    <x v="416"/>
    <x v="417"/>
    <b v="0"/>
    <b v="0"/>
    <x v="22"/>
    <x v="4"/>
    <x v="22"/>
  </r>
  <r>
    <n v="440"/>
    <s v="Miller-Poole"/>
    <x v="440"/>
    <n v="102500"/>
    <n v="165954"/>
    <n v="161.90634146341463"/>
    <x v="1"/>
    <n v="3131"/>
    <n v="53.003513254551258"/>
    <x v="1"/>
    <s v="USD"/>
    <x v="417"/>
    <x v="418"/>
    <b v="0"/>
    <b v="0"/>
    <x v="19"/>
    <x v="4"/>
    <x v="19"/>
  </r>
  <r>
    <n v="441"/>
    <s v="Rodriguez-West"/>
    <x v="441"/>
    <n v="7000"/>
    <n v="1744"/>
    <n v="24.914285714285715"/>
    <x v="0"/>
    <n v="32"/>
    <n v="54.5"/>
    <x v="1"/>
    <s v="USD"/>
    <x v="418"/>
    <x v="419"/>
    <b v="0"/>
    <b v="0"/>
    <x v="8"/>
    <x v="2"/>
    <x v="8"/>
  </r>
  <r>
    <n v="442"/>
    <s v="Calderon, Bradford and Dean"/>
    <x v="442"/>
    <n v="5400"/>
    <n v="10731"/>
    <n v="198.72222222222223"/>
    <x v="1"/>
    <n v="143"/>
    <n v="75.04195804195804"/>
    <x v="6"/>
    <s v="EUR"/>
    <x v="419"/>
    <x v="420"/>
    <b v="0"/>
    <b v="0"/>
    <x v="3"/>
    <x v="3"/>
    <x v="3"/>
  </r>
  <r>
    <n v="443"/>
    <s v="Clark-Bowman"/>
    <x v="443"/>
    <n v="9300"/>
    <n v="3232"/>
    <n v="34.752688172043008"/>
    <x v="3"/>
    <n v="90"/>
    <n v="35.911111111111111"/>
    <x v="1"/>
    <s v="USD"/>
    <x v="420"/>
    <x v="421"/>
    <b v="0"/>
    <b v="0"/>
    <x v="3"/>
    <x v="3"/>
    <x v="3"/>
  </r>
  <r>
    <n v="444"/>
    <s v="Hensley Ltd"/>
    <x v="444"/>
    <n v="6200"/>
    <n v="10938"/>
    <n v="176.41935483870967"/>
    <x v="1"/>
    <n v="296"/>
    <n v="36.952702702702702"/>
    <x v="1"/>
    <s v="USD"/>
    <x v="421"/>
    <x v="422"/>
    <b v="0"/>
    <b v="1"/>
    <x v="7"/>
    <x v="1"/>
    <x v="7"/>
  </r>
  <r>
    <n v="445"/>
    <s v="Anderson-Pearson"/>
    <x v="445"/>
    <n v="2100"/>
    <n v="10739"/>
    <n v="511.38095238095235"/>
    <x v="1"/>
    <n v="170"/>
    <n v="63.170588235294119"/>
    <x v="1"/>
    <s v="USD"/>
    <x v="422"/>
    <x v="423"/>
    <b v="0"/>
    <b v="1"/>
    <x v="3"/>
    <x v="3"/>
    <x v="3"/>
  </r>
  <r>
    <n v="446"/>
    <s v="Martin, Martin and Solis"/>
    <x v="446"/>
    <n v="6800"/>
    <n v="5579"/>
    <n v="82.044117647058826"/>
    <x v="0"/>
    <n v="186"/>
    <n v="29.99462365591398"/>
    <x v="1"/>
    <s v="USD"/>
    <x v="423"/>
    <x v="424"/>
    <b v="0"/>
    <b v="0"/>
    <x v="8"/>
    <x v="2"/>
    <x v="8"/>
  </r>
  <r>
    <n v="447"/>
    <s v="Harrington-Harper"/>
    <x v="447"/>
    <n v="155200"/>
    <n v="37754"/>
    <n v="24.326030927835053"/>
    <x v="3"/>
    <n v="439"/>
    <n v="86"/>
    <x v="4"/>
    <s v="GBP"/>
    <x v="424"/>
    <x v="425"/>
    <b v="0"/>
    <b v="0"/>
    <x v="19"/>
    <x v="4"/>
    <x v="19"/>
  </r>
  <r>
    <n v="448"/>
    <s v="Price and Sons"/>
    <x v="448"/>
    <n v="89900"/>
    <n v="45384"/>
    <n v="50.482758620689658"/>
    <x v="0"/>
    <n v="605"/>
    <n v="75.014876033057845"/>
    <x v="1"/>
    <s v="USD"/>
    <x v="425"/>
    <x v="426"/>
    <b v="0"/>
    <b v="1"/>
    <x v="11"/>
    <x v="6"/>
    <x v="11"/>
  </r>
  <r>
    <n v="449"/>
    <s v="Cuevas-Morales"/>
    <x v="449"/>
    <n v="900"/>
    <n v="8703"/>
    <n v="967"/>
    <x v="1"/>
    <n v="86"/>
    <n v="101.19767441860465"/>
    <x v="3"/>
    <s v="DKK"/>
    <x v="426"/>
    <x v="427"/>
    <b v="0"/>
    <b v="0"/>
    <x v="11"/>
    <x v="6"/>
    <x v="11"/>
  </r>
  <r>
    <n v="450"/>
    <s v="Delgado-Hatfield"/>
    <x v="450"/>
    <n v="100"/>
    <n v="4"/>
    <n v="4"/>
    <x v="0"/>
    <n v="1"/>
    <n v="4"/>
    <x v="0"/>
    <s v="CAD"/>
    <x v="427"/>
    <x v="428"/>
    <b v="0"/>
    <b v="0"/>
    <x v="10"/>
    <x v="4"/>
    <x v="10"/>
  </r>
  <r>
    <n v="451"/>
    <s v="Padilla-Porter"/>
    <x v="451"/>
    <n v="148400"/>
    <n v="182302"/>
    <n v="122.84501347708894"/>
    <x v="1"/>
    <n v="6286"/>
    <n v="29.001272669424118"/>
    <x v="1"/>
    <s v="USD"/>
    <x v="428"/>
    <x v="429"/>
    <b v="0"/>
    <b v="0"/>
    <x v="1"/>
    <x v="1"/>
    <x v="1"/>
  </r>
  <r>
    <n v="452"/>
    <s v="Morris Group"/>
    <x v="452"/>
    <n v="4800"/>
    <n v="3045"/>
    <n v="63.4375"/>
    <x v="0"/>
    <n v="31"/>
    <n v="98.225806451612897"/>
    <x v="1"/>
    <s v="USD"/>
    <x v="429"/>
    <x v="430"/>
    <b v="0"/>
    <b v="0"/>
    <x v="6"/>
    <x v="4"/>
    <x v="6"/>
  </r>
  <r>
    <n v="453"/>
    <s v="Saunders Ltd"/>
    <x v="453"/>
    <n v="182400"/>
    <n v="102749"/>
    <n v="56.331688596491226"/>
    <x v="0"/>
    <n v="1181"/>
    <n v="87.001693480101608"/>
    <x v="1"/>
    <s v="USD"/>
    <x v="411"/>
    <x v="431"/>
    <b v="0"/>
    <b v="0"/>
    <x v="22"/>
    <x v="4"/>
    <x v="22"/>
  </r>
  <r>
    <n v="454"/>
    <s v="Woods Inc"/>
    <x v="454"/>
    <n v="4000"/>
    <n v="1763"/>
    <n v="44.074999999999996"/>
    <x v="0"/>
    <n v="39"/>
    <n v="45.205128205128204"/>
    <x v="1"/>
    <s v="USD"/>
    <x v="430"/>
    <x v="432"/>
    <b v="0"/>
    <b v="1"/>
    <x v="6"/>
    <x v="4"/>
    <x v="6"/>
  </r>
  <r>
    <n v="455"/>
    <s v="Villanueva, Wright and Richardson"/>
    <x v="455"/>
    <n v="116500"/>
    <n v="137904"/>
    <n v="118.37253218884121"/>
    <x v="1"/>
    <n v="3727"/>
    <n v="37.001341561577675"/>
    <x v="1"/>
    <s v="USD"/>
    <x v="431"/>
    <x v="433"/>
    <b v="0"/>
    <b v="0"/>
    <x v="3"/>
    <x v="3"/>
    <x v="3"/>
  </r>
  <r>
    <n v="456"/>
    <s v="Wilson, Brooks and Clark"/>
    <x v="456"/>
    <n v="146400"/>
    <n v="152438"/>
    <n v="104.1243169398907"/>
    <x v="1"/>
    <n v="1605"/>
    <n v="94.976947040498445"/>
    <x v="1"/>
    <s v="USD"/>
    <x v="432"/>
    <x v="434"/>
    <b v="0"/>
    <b v="1"/>
    <x v="7"/>
    <x v="1"/>
    <x v="7"/>
  </r>
  <r>
    <n v="457"/>
    <s v="Sheppard, Smith and Spence"/>
    <x v="457"/>
    <n v="5000"/>
    <n v="1332"/>
    <n v="26.640000000000004"/>
    <x v="0"/>
    <n v="46"/>
    <n v="28.956521739130434"/>
    <x v="1"/>
    <s v="USD"/>
    <x v="433"/>
    <x v="435"/>
    <b v="0"/>
    <b v="0"/>
    <x v="3"/>
    <x v="3"/>
    <x v="3"/>
  </r>
  <r>
    <n v="458"/>
    <s v="Wise, Thompson and Allen"/>
    <x v="458"/>
    <n v="33800"/>
    <n v="118706"/>
    <n v="351.20118343195264"/>
    <x v="1"/>
    <n v="2120"/>
    <n v="55.993396226415094"/>
    <x v="1"/>
    <s v="USD"/>
    <x v="434"/>
    <x v="436"/>
    <b v="0"/>
    <b v="0"/>
    <x v="3"/>
    <x v="3"/>
    <x v="3"/>
  </r>
  <r>
    <n v="459"/>
    <s v="Lane, Ryan and Chapman"/>
    <x v="459"/>
    <n v="6300"/>
    <n v="5674"/>
    <n v="90.063492063492063"/>
    <x v="0"/>
    <n v="105"/>
    <n v="54.038095238095238"/>
    <x v="1"/>
    <s v="USD"/>
    <x v="435"/>
    <x v="437"/>
    <b v="0"/>
    <b v="0"/>
    <x v="4"/>
    <x v="4"/>
    <x v="4"/>
  </r>
  <r>
    <n v="460"/>
    <s v="Rich, Alvarez and King"/>
    <x v="460"/>
    <n v="2400"/>
    <n v="4119"/>
    <n v="171.625"/>
    <x v="1"/>
    <n v="50"/>
    <n v="82.38"/>
    <x v="1"/>
    <s v="USD"/>
    <x v="8"/>
    <x v="438"/>
    <b v="0"/>
    <b v="0"/>
    <x v="3"/>
    <x v="3"/>
    <x v="3"/>
  </r>
  <r>
    <n v="461"/>
    <s v="Terry-Salinas"/>
    <x v="461"/>
    <n v="98800"/>
    <n v="139354"/>
    <n v="141.04655870445345"/>
    <x v="1"/>
    <n v="2080"/>
    <n v="66.997115384615384"/>
    <x v="1"/>
    <s v="USD"/>
    <x v="436"/>
    <x v="439"/>
    <b v="0"/>
    <b v="0"/>
    <x v="6"/>
    <x v="4"/>
    <x v="6"/>
  </r>
  <r>
    <n v="462"/>
    <s v="Wang-Rodriguez"/>
    <x v="462"/>
    <n v="188800"/>
    <n v="57734"/>
    <n v="30.57944915254237"/>
    <x v="0"/>
    <n v="535"/>
    <n v="107.91401869158878"/>
    <x v="1"/>
    <s v="USD"/>
    <x v="385"/>
    <x v="440"/>
    <b v="0"/>
    <b v="0"/>
    <x v="20"/>
    <x v="6"/>
    <x v="20"/>
  </r>
  <r>
    <n v="463"/>
    <s v="Mckee-Hill"/>
    <x v="463"/>
    <n v="134300"/>
    <n v="145265"/>
    <n v="108.16455696202532"/>
    <x v="1"/>
    <n v="2105"/>
    <n v="69.009501187648453"/>
    <x v="1"/>
    <s v="USD"/>
    <x v="437"/>
    <x v="441"/>
    <b v="0"/>
    <b v="0"/>
    <x v="10"/>
    <x v="4"/>
    <x v="10"/>
  </r>
  <r>
    <n v="464"/>
    <s v="Gomez LLC"/>
    <x v="464"/>
    <n v="71200"/>
    <n v="95020"/>
    <n v="133.45505617977528"/>
    <x v="1"/>
    <n v="2436"/>
    <n v="39.006568144499177"/>
    <x v="1"/>
    <s v="USD"/>
    <x v="438"/>
    <x v="442"/>
    <b v="0"/>
    <b v="0"/>
    <x v="3"/>
    <x v="3"/>
    <x v="3"/>
  </r>
  <r>
    <n v="465"/>
    <s v="Gonzalez-Robbins"/>
    <x v="465"/>
    <n v="4700"/>
    <n v="8829"/>
    <n v="187.85106382978722"/>
    <x v="1"/>
    <n v="80"/>
    <n v="110.3625"/>
    <x v="1"/>
    <s v="USD"/>
    <x v="439"/>
    <x v="443"/>
    <b v="0"/>
    <b v="0"/>
    <x v="18"/>
    <x v="5"/>
    <x v="18"/>
  </r>
  <r>
    <n v="466"/>
    <s v="Obrien and Sons"/>
    <x v="466"/>
    <n v="1200"/>
    <n v="3984"/>
    <n v="332"/>
    <x v="1"/>
    <n v="42"/>
    <n v="94.857142857142861"/>
    <x v="1"/>
    <s v="USD"/>
    <x v="440"/>
    <x v="444"/>
    <b v="0"/>
    <b v="1"/>
    <x v="8"/>
    <x v="2"/>
    <x v="8"/>
  </r>
  <r>
    <n v="467"/>
    <s v="Shaw Ltd"/>
    <x v="467"/>
    <n v="1400"/>
    <n v="8053"/>
    <n v="575.21428571428578"/>
    <x v="1"/>
    <n v="139"/>
    <n v="57.935251798561154"/>
    <x v="0"/>
    <s v="CAD"/>
    <x v="441"/>
    <x v="445"/>
    <b v="0"/>
    <b v="1"/>
    <x v="2"/>
    <x v="2"/>
    <x v="2"/>
  </r>
  <r>
    <n v="468"/>
    <s v="Hughes Inc"/>
    <x v="468"/>
    <n v="4000"/>
    <n v="1620"/>
    <n v="40.5"/>
    <x v="0"/>
    <n v="16"/>
    <n v="101.25"/>
    <x v="1"/>
    <s v="USD"/>
    <x v="442"/>
    <x v="368"/>
    <b v="0"/>
    <b v="0"/>
    <x v="3"/>
    <x v="3"/>
    <x v="3"/>
  </r>
  <r>
    <n v="469"/>
    <s v="Olsen-Ryan"/>
    <x v="469"/>
    <n v="5600"/>
    <n v="10328"/>
    <n v="184.42857142857144"/>
    <x v="1"/>
    <n v="159"/>
    <n v="64.95597484276729"/>
    <x v="1"/>
    <s v="USD"/>
    <x v="443"/>
    <x v="446"/>
    <b v="0"/>
    <b v="0"/>
    <x v="6"/>
    <x v="4"/>
    <x v="6"/>
  </r>
  <r>
    <n v="470"/>
    <s v="Grimes, Holland and Sloan"/>
    <x v="470"/>
    <n v="3600"/>
    <n v="10289"/>
    <n v="285.80555555555554"/>
    <x v="1"/>
    <n v="381"/>
    <n v="27.00524934383202"/>
    <x v="1"/>
    <s v="USD"/>
    <x v="315"/>
    <x v="447"/>
    <b v="0"/>
    <b v="0"/>
    <x v="8"/>
    <x v="2"/>
    <x v="8"/>
  </r>
  <r>
    <n v="471"/>
    <s v="Perry and Sons"/>
    <x v="471"/>
    <n v="3100"/>
    <n v="9889"/>
    <n v="319"/>
    <x v="1"/>
    <n v="194"/>
    <n v="50.97422680412371"/>
    <x v="4"/>
    <s v="GBP"/>
    <x v="444"/>
    <x v="448"/>
    <b v="0"/>
    <b v="1"/>
    <x v="0"/>
    <x v="0"/>
    <x v="0"/>
  </r>
  <r>
    <n v="472"/>
    <s v="Turner, Young and Collins"/>
    <x v="472"/>
    <n v="153800"/>
    <n v="60342"/>
    <n v="39.234070221066318"/>
    <x v="0"/>
    <n v="575"/>
    <n v="104.94260869565217"/>
    <x v="1"/>
    <s v="USD"/>
    <x v="445"/>
    <x v="178"/>
    <b v="0"/>
    <b v="0"/>
    <x v="1"/>
    <x v="1"/>
    <x v="1"/>
  </r>
  <r>
    <n v="473"/>
    <s v="Richardson Inc"/>
    <x v="473"/>
    <n v="5000"/>
    <n v="8907"/>
    <n v="178.14000000000001"/>
    <x v="1"/>
    <n v="106"/>
    <n v="84.028301886792448"/>
    <x v="1"/>
    <s v="USD"/>
    <x v="446"/>
    <x v="449"/>
    <b v="0"/>
    <b v="0"/>
    <x v="5"/>
    <x v="1"/>
    <x v="5"/>
  </r>
  <r>
    <n v="474"/>
    <s v="Santos-Young"/>
    <x v="474"/>
    <n v="4000"/>
    <n v="14606"/>
    <n v="365.15"/>
    <x v="1"/>
    <n v="142"/>
    <n v="102.85915492957747"/>
    <x v="1"/>
    <s v="USD"/>
    <x v="447"/>
    <x v="450"/>
    <b v="0"/>
    <b v="0"/>
    <x v="19"/>
    <x v="4"/>
    <x v="19"/>
  </r>
  <r>
    <n v="475"/>
    <s v="Nichols Ltd"/>
    <x v="475"/>
    <n v="7400"/>
    <n v="8432"/>
    <n v="113.94594594594594"/>
    <x v="1"/>
    <n v="211"/>
    <n v="39.962085308056871"/>
    <x v="1"/>
    <s v="USD"/>
    <x v="448"/>
    <x v="451"/>
    <b v="0"/>
    <b v="1"/>
    <x v="18"/>
    <x v="5"/>
    <x v="18"/>
  </r>
  <r>
    <n v="476"/>
    <s v="Murphy PLC"/>
    <x v="476"/>
    <n v="191500"/>
    <n v="57122"/>
    <n v="29.828720626631856"/>
    <x v="0"/>
    <n v="1120"/>
    <n v="51.001785714285717"/>
    <x v="1"/>
    <s v="USD"/>
    <x v="342"/>
    <x v="452"/>
    <b v="0"/>
    <b v="0"/>
    <x v="13"/>
    <x v="5"/>
    <x v="13"/>
  </r>
  <r>
    <n v="477"/>
    <s v="Hogan, Porter and Rivera"/>
    <x v="477"/>
    <n v="8500"/>
    <n v="4613"/>
    <n v="54.270588235294113"/>
    <x v="0"/>
    <n v="113"/>
    <n v="40.823008849557525"/>
    <x v="1"/>
    <s v="USD"/>
    <x v="449"/>
    <x v="453"/>
    <b v="0"/>
    <b v="0"/>
    <x v="22"/>
    <x v="4"/>
    <x v="22"/>
  </r>
  <r>
    <n v="478"/>
    <s v="Lyons LLC"/>
    <x v="478"/>
    <n v="68800"/>
    <n v="162603"/>
    <n v="236.34156976744185"/>
    <x v="1"/>
    <n v="2756"/>
    <n v="58.999637155297535"/>
    <x v="1"/>
    <s v="USD"/>
    <x v="450"/>
    <x v="454"/>
    <b v="0"/>
    <b v="0"/>
    <x v="8"/>
    <x v="2"/>
    <x v="8"/>
  </r>
  <r>
    <n v="479"/>
    <s v="Long-Greene"/>
    <x v="479"/>
    <n v="2400"/>
    <n v="12310"/>
    <n v="512.91666666666663"/>
    <x v="1"/>
    <n v="173"/>
    <n v="71.156069364161851"/>
    <x v="4"/>
    <s v="GBP"/>
    <x v="451"/>
    <x v="455"/>
    <b v="0"/>
    <b v="0"/>
    <x v="0"/>
    <x v="0"/>
    <x v="0"/>
  </r>
  <r>
    <n v="480"/>
    <s v="Robles-Hudson"/>
    <x v="480"/>
    <n v="8600"/>
    <n v="8656"/>
    <n v="100.65116279069768"/>
    <x v="1"/>
    <n v="87"/>
    <n v="99.494252873563212"/>
    <x v="1"/>
    <s v="USD"/>
    <x v="452"/>
    <x v="456"/>
    <b v="0"/>
    <b v="1"/>
    <x v="14"/>
    <x v="7"/>
    <x v="14"/>
  </r>
  <r>
    <n v="481"/>
    <s v="Mcclure LLC"/>
    <x v="481"/>
    <n v="196600"/>
    <n v="159931"/>
    <n v="81.348423194303152"/>
    <x v="0"/>
    <n v="1538"/>
    <n v="103.98634590377114"/>
    <x v="1"/>
    <s v="USD"/>
    <x v="453"/>
    <x v="457"/>
    <b v="0"/>
    <b v="1"/>
    <x v="3"/>
    <x v="3"/>
    <x v="3"/>
  </r>
  <r>
    <n v="482"/>
    <s v="Martin, Russell and Baker"/>
    <x v="482"/>
    <n v="4200"/>
    <n v="689"/>
    <n v="16.404761904761905"/>
    <x v="0"/>
    <n v="9"/>
    <n v="76.555555555555557"/>
    <x v="1"/>
    <s v="USD"/>
    <x v="454"/>
    <x v="458"/>
    <b v="0"/>
    <b v="1"/>
    <x v="13"/>
    <x v="5"/>
    <x v="13"/>
  </r>
  <r>
    <n v="483"/>
    <s v="Rice-Parker"/>
    <x v="483"/>
    <n v="91400"/>
    <n v="48236"/>
    <n v="52.774617067833695"/>
    <x v="0"/>
    <n v="554"/>
    <n v="87.068592057761734"/>
    <x v="1"/>
    <s v="USD"/>
    <x v="455"/>
    <x v="459"/>
    <b v="0"/>
    <b v="0"/>
    <x v="3"/>
    <x v="3"/>
    <x v="3"/>
  </r>
  <r>
    <n v="484"/>
    <s v="Landry Inc"/>
    <x v="484"/>
    <n v="29600"/>
    <n v="77021"/>
    <n v="260.20608108108109"/>
    <x v="1"/>
    <n v="1572"/>
    <n v="48.99554707379135"/>
    <x v="4"/>
    <s v="GBP"/>
    <x v="456"/>
    <x v="460"/>
    <b v="0"/>
    <b v="1"/>
    <x v="0"/>
    <x v="0"/>
    <x v="0"/>
  </r>
  <r>
    <n v="485"/>
    <s v="Richards-Davis"/>
    <x v="485"/>
    <n v="90600"/>
    <n v="27844"/>
    <n v="30.73289183222958"/>
    <x v="0"/>
    <n v="648"/>
    <n v="42.969135802469133"/>
    <x v="4"/>
    <s v="GBP"/>
    <x v="457"/>
    <x v="461"/>
    <b v="0"/>
    <b v="0"/>
    <x v="3"/>
    <x v="3"/>
    <x v="3"/>
  </r>
  <r>
    <n v="486"/>
    <s v="Davis, Cox and Fox"/>
    <x v="486"/>
    <n v="5200"/>
    <n v="702"/>
    <n v="13.5"/>
    <x v="0"/>
    <n v="21"/>
    <n v="33.428571428571431"/>
    <x v="4"/>
    <s v="GBP"/>
    <x v="458"/>
    <x v="462"/>
    <b v="0"/>
    <b v="1"/>
    <x v="18"/>
    <x v="5"/>
    <x v="18"/>
  </r>
  <r>
    <n v="487"/>
    <s v="Smith-Wallace"/>
    <x v="487"/>
    <n v="110300"/>
    <n v="197024"/>
    <n v="178.62556663644605"/>
    <x v="1"/>
    <n v="2346"/>
    <n v="83.982949701619773"/>
    <x v="1"/>
    <s v="USD"/>
    <x v="459"/>
    <x v="463"/>
    <b v="0"/>
    <b v="0"/>
    <x v="3"/>
    <x v="3"/>
    <x v="3"/>
  </r>
  <r>
    <n v="488"/>
    <s v="Cordova, Shaw and Wang"/>
    <x v="488"/>
    <n v="5300"/>
    <n v="11663"/>
    <n v="220.0566037735849"/>
    <x v="1"/>
    <n v="115"/>
    <n v="101.41739130434783"/>
    <x v="1"/>
    <s v="USD"/>
    <x v="460"/>
    <x v="464"/>
    <b v="0"/>
    <b v="0"/>
    <x v="3"/>
    <x v="3"/>
    <x v="3"/>
  </r>
  <r>
    <n v="489"/>
    <s v="Clark Inc"/>
    <x v="489"/>
    <n v="9200"/>
    <n v="9339"/>
    <n v="101.5108695652174"/>
    <x v="1"/>
    <n v="85"/>
    <n v="109.87058823529412"/>
    <x v="6"/>
    <s v="EUR"/>
    <x v="461"/>
    <x v="465"/>
    <b v="0"/>
    <b v="0"/>
    <x v="8"/>
    <x v="2"/>
    <x v="8"/>
  </r>
  <r>
    <n v="490"/>
    <s v="Young and Sons"/>
    <x v="490"/>
    <n v="2400"/>
    <n v="4596"/>
    <n v="191.5"/>
    <x v="1"/>
    <n v="144"/>
    <n v="31.916666666666668"/>
    <x v="1"/>
    <s v="USD"/>
    <x v="462"/>
    <x v="466"/>
    <b v="0"/>
    <b v="0"/>
    <x v="23"/>
    <x v="8"/>
    <x v="23"/>
  </r>
  <r>
    <n v="491"/>
    <s v="Henson PLC"/>
    <x v="491"/>
    <n v="56800"/>
    <n v="173437"/>
    <n v="305.34683098591546"/>
    <x v="1"/>
    <n v="2443"/>
    <n v="70.993450675399103"/>
    <x v="1"/>
    <s v="USD"/>
    <x v="463"/>
    <x v="467"/>
    <b v="0"/>
    <b v="1"/>
    <x v="0"/>
    <x v="0"/>
    <x v="0"/>
  </r>
  <r>
    <n v="492"/>
    <s v="Garcia Group"/>
    <x v="492"/>
    <n v="191000"/>
    <n v="45831"/>
    <n v="23.995287958115181"/>
    <x v="3"/>
    <n v="595"/>
    <n v="77.026890756302521"/>
    <x v="1"/>
    <s v="USD"/>
    <x v="464"/>
    <x v="468"/>
    <b v="1"/>
    <b v="1"/>
    <x v="12"/>
    <x v="4"/>
    <x v="12"/>
  </r>
  <r>
    <n v="493"/>
    <s v="Adams, Walker and Wong"/>
    <x v="493"/>
    <n v="900"/>
    <n v="6514"/>
    <n v="723.77777777777771"/>
    <x v="1"/>
    <n v="64"/>
    <n v="101.78125"/>
    <x v="1"/>
    <s v="USD"/>
    <x v="465"/>
    <x v="469"/>
    <b v="0"/>
    <b v="0"/>
    <x v="14"/>
    <x v="7"/>
    <x v="14"/>
  </r>
  <r>
    <n v="494"/>
    <s v="Hopkins-Browning"/>
    <x v="494"/>
    <n v="2500"/>
    <n v="13684"/>
    <n v="547.36"/>
    <x v="1"/>
    <n v="268"/>
    <n v="51.059701492537314"/>
    <x v="1"/>
    <s v="USD"/>
    <x v="466"/>
    <x v="470"/>
    <b v="0"/>
    <b v="0"/>
    <x v="8"/>
    <x v="2"/>
    <x v="8"/>
  </r>
  <r>
    <n v="495"/>
    <s v="Bell, Edwards and Andersen"/>
    <x v="495"/>
    <n v="3200"/>
    <n v="13264"/>
    <n v="414.49999999999994"/>
    <x v="1"/>
    <n v="195"/>
    <n v="68.02051282051282"/>
    <x v="3"/>
    <s v="DKK"/>
    <x v="467"/>
    <x v="471"/>
    <b v="0"/>
    <b v="0"/>
    <x v="3"/>
    <x v="3"/>
    <x v="3"/>
  </r>
  <r>
    <n v="496"/>
    <s v="Morales Group"/>
    <x v="496"/>
    <n v="183800"/>
    <n v="1667"/>
    <n v="0.90696409140369971"/>
    <x v="0"/>
    <n v="54"/>
    <n v="30.87037037037037"/>
    <x v="1"/>
    <s v="USD"/>
    <x v="468"/>
    <x v="472"/>
    <b v="0"/>
    <b v="0"/>
    <x v="10"/>
    <x v="4"/>
    <x v="10"/>
  </r>
  <r>
    <n v="497"/>
    <s v="Lucero Group"/>
    <x v="497"/>
    <n v="9800"/>
    <n v="3349"/>
    <n v="34.173469387755098"/>
    <x v="0"/>
    <n v="120"/>
    <n v="27.908333333333335"/>
    <x v="1"/>
    <s v="USD"/>
    <x v="469"/>
    <x v="473"/>
    <b v="0"/>
    <b v="1"/>
    <x v="8"/>
    <x v="2"/>
    <x v="8"/>
  </r>
  <r>
    <n v="498"/>
    <s v="Smith, Brown and Davis"/>
    <x v="498"/>
    <n v="193400"/>
    <n v="46317"/>
    <n v="23.948810754912099"/>
    <x v="0"/>
    <n v="579"/>
    <n v="79.994818652849744"/>
    <x v="3"/>
    <s v="DKK"/>
    <x v="470"/>
    <x v="474"/>
    <b v="0"/>
    <b v="0"/>
    <x v="2"/>
    <x v="2"/>
    <x v="2"/>
  </r>
  <r>
    <n v="499"/>
    <s v="Hunt Group"/>
    <x v="499"/>
    <n v="163800"/>
    <n v="78743"/>
    <n v="48.072649572649574"/>
    <x v="0"/>
    <n v="2072"/>
    <n v="38.003378378378379"/>
    <x v="1"/>
    <s v="USD"/>
    <x v="471"/>
    <x v="475"/>
    <b v="0"/>
    <b v="1"/>
    <x v="4"/>
    <x v="4"/>
    <x v="4"/>
  </r>
  <r>
    <n v="500"/>
    <s v="Valdez Ltd"/>
    <x v="500"/>
    <n v="100"/>
    <n v="0"/>
    <n v="0"/>
    <x v="0"/>
    <n v="0"/>
    <e v="#DIV/0!"/>
    <x v="1"/>
    <s v="USD"/>
    <x v="472"/>
    <x v="380"/>
    <b v="0"/>
    <b v="1"/>
    <x v="3"/>
    <x v="3"/>
    <x v="3"/>
  </r>
  <r>
    <n v="501"/>
    <s v="Mccann-Le"/>
    <x v="501"/>
    <n v="153600"/>
    <n v="107743"/>
    <n v="70.145182291666657"/>
    <x v="0"/>
    <n v="1796"/>
    <n v="59.990534521158132"/>
    <x v="1"/>
    <s v="USD"/>
    <x v="473"/>
    <x v="353"/>
    <b v="0"/>
    <b v="0"/>
    <x v="4"/>
    <x v="4"/>
    <x v="4"/>
  </r>
  <r>
    <n v="502"/>
    <s v="Johnson Inc"/>
    <x v="502"/>
    <n v="1300"/>
    <n v="6889"/>
    <n v="529.92307692307691"/>
    <x v="1"/>
    <n v="186"/>
    <n v="37.037634408602152"/>
    <x v="2"/>
    <s v="AUD"/>
    <x v="474"/>
    <x v="476"/>
    <b v="0"/>
    <b v="1"/>
    <x v="11"/>
    <x v="6"/>
    <x v="11"/>
  </r>
  <r>
    <n v="503"/>
    <s v="Collins LLC"/>
    <x v="503"/>
    <n v="25500"/>
    <n v="45983"/>
    <n v="180.32549019607845"/>
    <x v="1"/>
    <n v="460"/>
    <n v="99.963043478260872"/>
    <x v="1"/>
    <s v="USD"/>
    <x v="72"/>
    <x v="477"/>
    <b v="0"/>
    <b v="0"/>
    <x v="6"/>
    <x v="4"/>
    <x v="6"/>
  </r>
  <r>
    <n v="504"/>
    <s v="Smith-Miller"/>
    <x v="504"/>
    <n v="7500"/>
    <n v="6924"/>
    <n v="92.320000000000007"/>
    <x v="0"/>
    <n v="62"/>
    <n v="111.6774193548387"/>
    <x v="6"/>
    <s v="EUR"/>
    <x v="443"/>
    <x v="478"/>
    <b v="0"/>
    <b v="0"/>
    <x v="1"/>
    <x v="1"/>
    <x v="1"/>
  </r>
  <r>
    <n v="505"/>
    <s v="Jensen-Vargas"/>
    <x v="505"/>
    <n v="89900"/>
    <n v="12497"/>
    <n v="13.901001112347053"/>
    <x v="0"/>
    <n v="347"/>
    <n v="36.014409221902014"/>
    <x v="1"/>
    <s v="USD"/>
    <x v="475"/>
    <x v="479"/>
    <b v="0"/>
    <b v="1"/>
    <x v="15"/>
    <x v="5"/>
    <x v="15"/>
  </r>
  <r>
    <n v="506"/>
    <s v="Robles, Bell and Gonzalez"/>
    <x v="506"/>
    <n v="18000"/>
    <n v="166874"/>
    <n v="927.07777777777767"/>
    <x v="1"/>
    <n v="2528"/>
    <n v="66.010284810126578"/>
    <x v="1"/>
    <s v="USD"/>
    <x v="81"/>
    <x v="480"/>
    <b v="0"/>
    <b v="1"/>
    <x v="3"/>
    <x v="3"/>
    <x v="3"/>
  </r>
  <r>
    <n v="507"/>
    <s v="Turner, Miller and Francis"/>
    <x v="507"/>
    <n v="2100"/>
    <n v="837"/>
    <n v="39.857142857142861"/>
    <x v="0"/>
    <n v="19"/>
    <n v="44.05263157894737"/>
    <x v="1"/>
    <s v="USD"/>
    <x v="476"/>
    <x v="481"/>
    <b v="0"/>
    <b v="1"/>
    <x v="2"/>
    <x v="2"/>
    <x v="2"/>
  </r>
  <r>
    <n v="508"/>
    <s v="Roberts Group"/>
    <x v="508"/>
    <n v="172700"/>
    <n v="193820"/>
    <n v="112.22929936305732"/>
    <x v="1"/>
    <n v="3657"/>
    <n v="52.999726551818434"/>
    <x v="1"/>
    <s v="USD"/>
    <x v="192"/>
    <x v="482"/>
    <b v="0"/>
    <b v="0"/>
    <x v="3"/>
    <x v="3"/>
    <x v="3"/>
  </r>
  <r>
    <n v="509"/>
    <s v="White LLC"/>
    <x v="509"/>
    <n v="168500"/>
    <n v="119510"/>
    <n v="70.925816023738875"/>
    <x v="0"/>
    <n v="1258"/>
    <n v="95"/>
    <x v="1"/>
    <s v="USD"/>
    <x v="477"/>
    <x v="483"/>
    <b v="0"/>
    <b v="0"/>
    <x v="3"/>
    <x v="3"/>
    <x v="3"/>
  </r>
  <r>
    <n v="510"/>
    <s v="Best, Miller and Thomas"/>
    <x v="510"/>
    <n v="7800"/>
    <n v="9289"/>
    <n v="119.08974358974358"/>
    <x v="1"/>
    <n v="131"/>
    <n v="70.908396946564892"/>
    <x v="2"/>
    <s v="AUD"/>
    <x v="478"/>
    <x v="484"/>
    <b v="0"/>
    <b v="0"/>
    <x v="6"/>
    <x v="4"/>
    <x v="6"/>
  </r>
  <r>
    <n v="511"/>
    <s v="Smith-Mullins"/>
    <x v="511"/>
    <n v="147800"/>
    <n v="35498"/>
    <n v="24.017591339648174"/>
    <x v="0"/>
    <n v="362"/>
    <n v="98.060773480662988"/>
    <x v="1"/>
    <s v="USD"/>
    <x v="479"/>
    <x v="265"/>
    <b v="0"/>
    <b v="0"/>
    <x v="3"/>
    <x v="3"/>
    <x v="3"/>
  </r>
  <r>
    <n v="512"/>
    <s v="Williams-Walsh"/>
    <x v="512"/>
    <n v="9100"/>
    <n v="12678"/>
    <n v="139.31868131868131"/>
    <x v="1"/>
    <n v="239"/>
    <n v="53.046025104602514"/>
    <x v="1"/>
    <s v="USD"/>
    <x v="480"/>
    <x v="485"/>
    <b v="0"/>
    <b v="1"/>
    <x v="11"/>
    <x v="6"/>
    <x v="11"/>
  </r>
  <r>
    <n v="513"/>
    <s v="Harrison, Blackwell and Mendez"/>
    <x v="513"/>
    <n v="8300"/>
    <n v="3260"/>
    <n v="39.277108433734945"/>
    <x v="3"/>
    <n v="35"/>
    <n v="93.142857142857139"/>
    <x v="1"/>
    <s v="USD"/>
    <x v="180"/>
    <x v="486"/>
    <b v="0"/>
    <b v="0"/>
    <x v="19"/>
    <x v="4"/>
    <x v="19"/>
  </r>
  <r>
    <n v="514"/>
    <s v="Sanchez, Bradley and Flores"/>
    <x v="514"/>
    <n v="138700"/>
    <n v="31123"/>
    <n v="22.439077144917089"/>
    <x v="3"/>
    <n v="528"/>
    <n v="58.945075757575758"/>
    <x v="5"/>
    <s v="CHF"/>
    <x v="481"/>
    <x v="412"/>
    <b v="0"/>
    <b v="1"/>
    <x v="1"/>
    <x v="1"/>
    <x v="1"/>
  </r>
  <r>
    <n v="515"/>
    <s v="Cox LLC"/>
    <x v="515"/>
    <n v="8600"/>
    <n v="4797"/>
    <n v="55.779069767441861"/>
    <x v="0"/>
    <n v="133"/>
    <n v="36.067669172932334"/>
    <x v="0"/>
    <s v="CAD"/>
    <x v="482"/>
    <x v="487"/>
    <b v="0"/>
    <b v="1"/>
    <x v="3"/>
    <x v="3"/>
    <x v="3"/>
  </r>
  <r>
    <n v="516"/>
    <s v="Morales-Odonnell"/>
    <x v="516"/>
    <n v="125400"/>
    <n v="53324"/>
    <n v="42.523125996810208"/>
    <x v="0"/>
    <n v="846"/>
    <n v="63.030732860520096"/>
    <x v="1"/>
    <s v="USD"/>
    <x v="194"/>
    <x v="488"/>
    <b v="0"/>
    <b v="0"/>
    <x v="9"/>
    <x v="5"/>
    <x v="9"/>
  </r>
  <r>
    <n v="517"/>
    <s v="Ramirez LLC"/>
    <x v="517"/>
    <n v="5900"/>
    <n v="6608"/>
    <n v="112.00000000000001"/>
    <x v="1"/>
    <n v="78"/>
    <n v="84.717948717948715"/>
    <x v="1"/>
    <s v="USD"/>
    <x v="483"/>
    <x v="489"/>
    <b v="0"/>
    <b v="0"/>
    <x v="0"/>
    <x v="0"/>
    <x v="0"/>
  </r>
  <r>
    <n v="518"/>
    <s v="Ramirez Group"/>
    <x v="518"/>
    <n v="8800"/>
    <n v="622"/>
    <n v="7.0681818181818183"/>
    <x v="0"/>
    <n v="10"/>
    <n v="62.2"/>
    <x v="1"/>
    <s v="USD"/>
    <x v="484"/>
    <x v="442"/>
    <b v="0"/>
    <b v="1"/>
    <x v="10"/>
    <x v="4"/>
    <x v="10"/>
  </r>
  <r>
    <n v="519"/>
    <s v="Marsh-Coleman"/>
    <x v="519"/>
    <n v="177700"/>
    <n v="180802"/>
    <n v="101.74563871693867"/>
    <x v="1"/>
    <n v="1773"/>
    <n v="101.97518330513255"/>
    <x v="1"/>
    <s v="USD"/>
    <x v="355"/>
    <x v="437"/>
    <b v="0"/>
    <b v="1"/>
    <x v="1"/>
    <x v="1"/>
    <x v="1"/>
  </r>
  <r>
    <n v="520"/>
    <s v="Frederick, Jenkins and Collins"/>
    <x v="520"/>
    <n v="800"/>
    <n v="3406"/>
    <n v="425.75"/>
    <x v="1"/>
    <n v="32"/>
    <n v="106.4375"/>
    <x v="1"/>
    <s v="USD"/>
    <x v="485"/>
    <x v="490"/>
    <b v="0"/>
    <b v="0"/>
    <x v="3"/>
    <x v="3"/>
    <x v="3"/>
  </r>
  <r>
    <n v="521"/>
    <s v="Wilson Ltd"/>
    <x v="47"/>
    <n v="7600"/>
    <n v="11061"/>
    <n v="145.53947368421052"/>
    <x v="1"/>
    <n v="369"/>
    <n v="29.975609756097562"/>
    <x v="1"/>
    <s v="USD"/>
    <x v="486"/>
    <x v="491"/>
    <b v="0"/>
    <b v="1"/>
    <x v="6"/>
    <x v="4"/>
    <x v="6"/>
  </r>
  <r>
    <n v="522"/>
    <s v="Cline, Peterson and Lowery"/>
    <x v="521"/>
    <n v="50500"/>
    <n v="16389"/>
    <n v="32.453465346534657"/>
    <x v="0"/>
    <n v="191"/>
    <n v="85.806282722513089"/>
    <x v="1"/>
    <s v="USD"/>
    <x v="487"/>
    <x v="163"/>
    <b v="0"/>
    <b v="0"/>
    <x v="12"/>
    <x v="4"/>
    <x v="12"/>
  </r>
  <r>
    <n v="523"/>
    <s v="Underwood, James and Jones"/>
    <x v="522"/>
    <n v="900"/>
    <n v="6303"/>
    <n v="700.33333333333326"/>
    <x v="1"/>
    <n v="89"/>
    <n v="70.82022471910112"/>
    <x v="1"/>
    <s v="USD"/>
    <x v="488"/>
    <x v="492"/>
    <b v="0"/>
    <b v="0"/>
    <x v="12"/>
    <x v="4"/>
    <x v="12"/>
  </r>
  <r>
    <n v="524"/>
    <s v="Johnson-Contreras"/>
    <x v="523"/>
    <n v="96700"/>
    <n v="81136"/>
    <n v="83.904860392967933"/>
    <x v="0"/>
    <n v="1979"/>
    <n v="40.998484082870135"/>
    <x v="1"/>
    <s v="USD"/>
    <x v="489"/>
    <x v="493"/>
    <b v="0"/>
    <b v="0"/>
    <x v="3"/>
    <x v="3"/>
    <x v="3"/>
  </r>
  <r>
    <n v="525"/>
    <s v="Greene, Lloyd and Sims"/>
    <x v="524"/>
    <n v="2100"/>
    <n v="1768"/>
    <n v="84.19047619047619"/>
    <x v="0"/>
    <n v="63"/>
    <n v="28.063492063492063"/>
    <x v="1"/>
    <s v="USD"/>
    <x v="490"/>
    <x v="494"/>
    <b v="0"/>
    <b v="0"/>
    <x v="8"/>
    <x v="2"/>
    <x v="8"/>
  </r>
  <r>
    <n v="526"/>
    <s v="Smith-Sparks"/>
    <x v="525"/>
    <n v="8300"/>
    <n v="12944"/>
    <n v="155.95180722891567"/>
    <x v="1"/>
    <n v="147"/>
    <n v="88.054421768707485"/>
    <x v="1"/>
    <s v="USD"/>
    <x v="312"/>
    <x v="495"/>
    <b v="0"/>
    <b v="1"/>
    <x v="3"/>
    <x v="3"/>
    <x v="3"/>
  </r>
  <r>
    <n v="527"/>
    <s v="Rosario-Smith"/>
    <x v="526"/>
    <n v="189200"/>
    <n v="188480"/>
    <n v="99.619450317124731"/>
    <x v="0"/>
    <n v="6080"/>
    <n v="31"/>
    <x v="0"/>
    <s v="CAD"/>
    <x v="491"/>
    <x v="496"/>
    <b v="0"/>
    <b v="0"/>
    <x v="10"/>
    <x v="4"/>
    <x v="10"/>
  </r>
  <r>
    <n v="528"/>
    <s v="Avila, Ford and Welch"/>
    <x v="527"/>
    <n v="9000"/>
    <n v="7227"/>
    <n v="80.300000000000011"/>
    <x v="0"/>
    <n v="80"/>
    <n v="90.337500000000006"/>
    <x v="4"/>
    <s v="GBP"/>
    <x v="492"/>
    <x v="497"/>
    <b v="0"/>
    <b v="0"/>
    <x v="7"/>
    <x v="1"/>
    <x v="7"/>
  </r>
  <r>
    <n v="529"/>
    <s v="Gallegos Inc"/>
    <x v="528"/>
    <n v="5100"/>
    <n v="574"/>
    <n v="11.254901960784313"/>
    <x v="0"/>
    <n v="9"/>
    <n v="63.777777777777779"/>
    <x v="1"/>
    <s v="USD"/>
    <x v="493"/>
    <x v="180"/>
    <b v="0"/>
    <b v="0"/>
    <x v="11"/>
    <x v="6"/>
    <x v="11"/>
  </r>
  <r>
    <n v="530"/>
    <s v="Morrow, Santiago and Soto"/>
    <x v="529"/>
    <n v="105000"/>
    <n v="96328"/>
    <n v="91.740952380952379"/>
    <x v="0"/>
    <n v="1784"/>
    <n v="53.995515695067262"/>
    <x v="1"/>
    <s v="USD"/>
    <x v="494"/>
    <x v="498"/>
    <b v="0"/>
    <b v="1"/>
    <x v="13"/>
    <x v="5"/>
    <x v="13"/>
  </r>
  <r>
    <n v="531"/>
    <s v="Berry-Richardson"/>
    <x v="530"/>
    <n v="186700"/>
    <n v="178338"/>
    <n v="95.521156936261391"/>
    <x v="2"/>
    <n v="3640"/>
    <n v="48.993956043956047"/>
    <x v="5"/>
    <s v="CHF"/>
    <x v="495"/>
    <x v="499"/>
    <b v="0"/>
    <b v="0"/>
    <x v="11"/>
    <x v="6"/>
    <x v="11"/>
  </r>
  <r>
    <n v="532"/>
    <s v="Cordova-Torres"/>
    <x v="531"/>
    <n v="1600"/>
    <n v="8046"/>
    <n v="502.87499999999994"/>
    <x v="1"/>
    <n v="126"/>
    <n v="63.857142857142854"/>
    <x v="0"/>
    <s v="CAD"/>
    <x v="496"/>
    <x v="500"/>
    <b v="0"/>
    <b v="0"/>
    <x v="3"/>
    <x v="3"/>
    <x v="3"/>
  </r>
  <r>
    <n v="533"/>
    <s v="Holt, Bernard and Johnson"/>
    <x v="532"/>
    <n v="115600"/>
    <n v="184086"/>
    <n v="159.24394463667818"/>
    <x v="1"/>
    <n v="2218"/>
    <n v="82.996393146979258"/>
    <x v="4"/>
    <s v="GBP"/>
    <x v="497"/>
    <x v="50"/>
    <b v="0"/>
    <b v="0"/>
    <x v="7"/>
    <x v="1"/>
    <x v="7"/>
  </r>
  <r>
    <n v="534"/>
    <s v="Clark, Mccormick and Mendoza"/>
    <x v="533"/>
    <n v="89100"/>
    <n v="13385"/>
    <n v="15.022446689113355"/>
    <x v="0"/>
    <n v="243"/>
    <n v="55.08230452674897"/>
    <x v="1"/>
    <s v="USD"/>
    <x v="498"/>
    <x v="501"/>
    <b v="0"/>
    <b v="1"/>
    <x v="6"/>
    <x v="4"/>
    <x v="6"/>
  </r>
  <r>
    <n v="535"/>
    <s v="Garrison LLC"/>
    <x v="534"/>
    <n v="2600"/>
    <n v="12533"/>
    <n v="482.03846153846149"/>
    <x v="1"/>
    <n v="202"/>
    <n v="62.044554455445542"/>
    <x v="6"/>
    <s v="EUR"/>
    <x v="499"/>
    <x v="502"/>
    <b v="0"/>
    <b v="1"/>
    <x v="3"/>
    <x v="3"/>
    <x v="3"/>
  </r>
  <r>
    <n v="536"/>
    <s v="Shannon-Olson"/>
    <x v="535"/>
    <n v="9800"/>
    <n v="14697"/>
    <n v="149.96938775510205"/>
    <x v="1"/>
    <n v="140"/>
    <n v="104.97857142857143"/>
    <x v="6"/>
    <s v="EUR"/>
    <x v="500"/>
    <x v="52"/>
    <b v="0"/>
    <b v="0"/>
    <x v="13"/>
    <x v="5"/>
    <x v="13"/>
  </r>
  <r>
    <n v="537"/>
    <s v="Murillo-Mcfarland"/>
    <x v="536"/>
    <n v="84400"/>
    <n v="98935"/>
    <n v="117.22156398104266"/>
    <x v="1"/>
    <n v="1052"/>
    <n v="94.044676806083643"/>
    <x v="3"/>
    <s v="DKK"/>
    <x v="501"/>
    <x v="503"/>
    <b v="1"/>
    <b v="1"/>
    <x v="4"/>
    <x v="4"/>
    <x v="4"/>
  </r>
  <r>
    <n v="538"/>
    <s v="Young, Gilbert and Escobar"/>
    <x v="537"/>
    <n v="151300"/>
    <n v="57034"/>
    <n v="37.695968274950431"/>
    <x v="0"/>
    <n v="1296"/>
    <n v="44.007716049382715"/>
    <x v="1"/>
    <s v="USD"/>
    <x v="502"/>
    <x v="504"/>
    <b v="0"/>
    <b v="0"/>
    <x v="20"/>
    <x v="6"/>
    <x v="20"/>
  </r>
  <r>
    <n v="539"/>
    <s v="Thomas, Welch and Santana"/>
    <x v="538"/>
    <n v="9800"/>
    <n v="7120"/>
    <n v="72.653061224489804"/>
    <x v="0"/>
    <n v="77"/>
    <n v="92.467532467532465"/>
    <x v="1"/>
    <s v="USD"/>
    <x v="503"/>
    <x v="505"/>
    <b v="0"/>
    <b v="1"/>
    <x v="0"/>
    <x v="0"/>
    <x v="0"/>
  </r>
  <r>
    <n v="540"/>
    <s v="Brown-Pena"/>
    <x v="539"/>
    <n v="5300"/>
    <n v="14097"/>
    <n v="265.98113207547169"/>
    <x v="1"/>
    <n v="247"/>
    <n v="57.072874493927124"/>
    <x v="1"/>
    <s v="USD"/>
    <x v="504"/>
    <x v="506"/>
    <b v="0"/>
    <b v="0"/>
    <x v="14"/>
    <x v="7"/>
    <x v="14"/>
  </r>
  <r>
    <n v="541"/>
    <s v="Holder, Caldwell and Vance"/>
    <x v="540"/>
    <n v="178000"/>
    <n v="43086"/>
    <n v="24.205617977528089"/>
    <x v="0"/>
    <n v="395"/>
    <n v="109.07848101265823"/>
    <x v="6"/>
    <s v="EUR"/>
    <x v="505"/>
    <x v="507"/>
    <b v="0"/>
    <b v="0"/>
    <x v="20"/>
    <x v="6"/>
    <x v="20"/>
  </r>
  <r>
    <n v="542"/>
    <s v="Harrison-Bridges"/>
    <x v="541"/>
    <n v="77000"/>
    <n v="1930"/>
    <n v="2.5064935064935066"/>
    <x v="0"/>
    <n v="49"/>
    <n v="39.387755102040813"/>
    <x v="4"/>
    <s v="GBP"/>
    <x v="506"/>
    <x v="508"/>
    <b v="0"/>
    <b v="0"/>
    <x v="7"/>
    <x v="1"/>
    <x v="7"/>
  </r>
  <r>
    <n v="543"/>
    <s v="Johnson, Murphy and Peterson"/>
    <x v="542"/>
    <n v="84900"/>
    <n v="13864"/>
    <n v="16.329799764428738"/>
    <x v="0"/>
    <n v="180"/>
    <n v="77.022222222222226"/>
    <x v="1"/>
    <s v="USD"/>
    <x v="507"/>
    <x v="509"/>
    <b v="0"/>
    <b v="0"/>
    <x v="11"/>
    <x v="6"/>
    <x v="11"/>
  </r>
  <r>
    <n v="544"/>
    <s v="Taylor Inc"/>
    <x v="543"/>
    <n v="2800"/>
    <n v="7742"/>
    <n v="276.5"/>
    <x v="1"/>
    <n v="84"/>
    <n v="92.166666666666671"/>
    <x v="1"/>
    <s v="USD"/>
    <x v="508"/>
    <x v="510"/>
    <b v="0"/>
    <b v="0"/>
    <x v="1"/>
    <x v="1"/>
    <x v="1"/>
  </r>
  <r>
    <n v="545"/>
    <s v="Deleon and Sons"/>
    <x v="544"/>
    <n v="184800"/>
    <n v="164109"/>
    <n v="88.803571428571431"/>
    <x v="0"/>
    <n v="2690"/>
    <n v="61.007063197026021"/>
    <x v="1"/>
    <s v="USD"/>
    <x v="509"/>
    <x v="511"/>
    <b v="0"/>
    <b v="0"/>
    <x v="3"/>
    <x v="3"/>
    <x v="3"/>
  </r>
  <r>
    <n v="546"/>
    <s v="Benjamin, Paul and Ferguson"/>
    <x v="545"/>
    <n v="4200"/>
    <n v="6870"/>
    <n v="163.57142857142856"/>
    <x v="1"/>
    <n v="88"/>
    <n v="78.068181818181813"/>
    <x v="1"/>
    <s v="USD"/>
    <x v="510"/>
    <x v="512"/>
    <b v="0"/>
    <b v="1"/>
    <x v="3"/>
    <x v="3"/>
    <x v="3"/>
  </r>
  <r>
    <n v="547"/>
    <s v="Hardin-Dixon"/>
    <x v="546"/>
    <n v="1300"/>
    <n v="12597"/>
    <n v="969"/>
    <x v="1"/>
    <n v="156"/>
    <n v="80.75"/>
    <x v="1"/>
    <s v="USD"/>
    <x v="511"/>
    <x v="513"/>
    <b v="0"/>
    <b v="0"/>
    <x v="6"/>
    <x v="4"/>
    <x v="6"/>
  </r>
  <r>
    <n v="548"/>
    <s v="York-Pitts"/>
    <x v="547"/>
    <n v="66100"/>
    <n v="179074"/>
    <n v="270.91376701966715"/>
    <x v="1"/>
    <n v="2985"/>
    <n v="59.991289782244557"/>
    <x v="1"/>
    <s v="USD"/>
    <x v="512"/>
    <x v="514"/>
    <b v="0"/>
    <b v="0"/>
    <x v="3"/>
    <x v="3"/>
    <x v="3"/>
  </r>
  <r>
    <n v="549"/>
    <s v="Jarvis and Sons"/>
    <x v="548"/>
    <n v="29500"/>
    <n v="83843"/>
    <n v="284.21355932203392"/>
    <x v="1"/>
    <n v="762"/>
    <n v="110.03018372703411"/>
    <x v="1"/>
    <s v="USD"/>
    <x v="513"/>
    <x v="515"/>
    <b v="0"/>
    <b v="0"/>
    <x v="8"/>
    <x v="2"/>
    <x v="8"/>
  </r>
  <r>
    <n v="550"/>
    <s v="Morrison-Henderson"/>
    <x v="549"/>
    <n v="100"/>
    <n v="4"/>
    <n v="4"/>
    <x v="3"/>
    <n v="1"/>
    <n v="4"/>
    <x v="5"/>
    <s v="CHF"/>
    <x v="514"/>
    <x v="516"/>
    <b v="0"/>
    <b v="0"/>
    <x v="7"/>
    <x v="1"/>
    <x v="7"/>
  </r>
  <r>
    <n v="551"/>
    <s v="Martin-James"/>
    <x v="550"/>
    <n v="180100"/>
    <n v="105598"/>
    <n v="58.6329816768462"/>
    <x v="0"/>
    <n v="2779"/>
    <n v="37.99856063332134"/>
    <x v="2"/>
    <s v="AUD"/>
    <x v="515"/>
    <x v="517"/>
    <b v="0"/>
    <b v="1"/>
    <x v="2"/>
    <x v="2"/>
    <x v="2"/>
  </r>
  <r>
    <n v="552"/>
    <s v="Mercer, Solomon and Singleton"/>
    <x v="551"/>
    <n v="9000"/>
    <n v="8866"/>
    <n v="98.51111111111112"/>
    <x v="0"/>
    <n v="92"/>
    <n v="96.369565217391298"/>
    <x v="1"/>
    <s v="USD"/>
    <x v="516"/>
    <x v="518"/>
    <b v="0"/>
    <b v="0"/>
    <x v="3"/>
    <x v="3"/>
    <x v="3"/>
  </r>
  <r>
    <n v="553"/>
    <s v="Dougherty, Austin and Mills"/>
    <x v="552"/>
    <n v="170600"/>
    <n v="75022"/>
    <n v="43.975381008206334"/>
    <x v="0"/>
    <n v="1028"/>
    <n v="72.978599221789878"/>
    <x v="1"/>
    <s v="USD"/>
    <x v="517"/>
    <x v="519"/>
    <b v="0"/>
    <b v="0"/>
    <x v="1"/>
    <x v="1"/>
    <x v="1"/>
  </r>
  <r>
    <n v="554"/>
    <s v="Ritter PLC"/>
    <x v="553"/>
    <n v="9500"/>
    <n v="14408"/>
    <n v="151.66315789473683"/>
    <x v="1"/>
    <n v="554"/>
    <n v="26.007220216606498"/>
    <x v="0"/>
    <s v="CAD"/>
    <x v="518"/>
    <x v="520"/>
    <b v="0"/>
    <b v="0"/>
    <x v="7"/>
    <x v="1"/>
    <x v="7"/>
  </r>
  <r>
    <n v="555"/>
    <s v="Anderson Group"/>
    <x v="554"/>
    <n v="6300"/>
    <n v="14089"/>
    <n v="223.63492063492063"/>
    <x v="1"/>
    <n v="135"/>
    <n v="104.36296296296297"/>
    <x v="3"/>
    <s v="DKK"/>
    <x v="519"/>
    <x v="219"/>
    <b v="0"/>
    <b v="0"/>
    <x v="1"/>
    <x v="1"/>
    <x v="1"/>
  </r>
  <r>
    <n v="556"/>
    <s v="Smith and Sons"/>
    <x v="555"/>
    <n v="5200"/>
    <n v="12467"/>
    <n v="239.75"/>
    <x v="1"/>
    <n v="122"/>
    <n v="102.18852459016394"/>
    <x v="1"/>
    <s v="USD"/>
    <x v="520"/>
    <x v="521"/>
    <b v="0"/>
    <b v="1"/>
    <x v="18"/>
    <x v="5"/>
    <x v="18"/>
  </r>
  <r>
    <n v="557"/>
    <s v="Lam-Hamilton"/>
    <x v="556"/>
    <n v="6000"/>
    <n v="11960"/>
    <n v="199.33333333333334"/>
    <x v="1"/>
    <n v="221"/>
    <n v="54.117647058823529"/>
    <x v="1"/>
    <s v="USD"/>
    <x v="521"/>
    <x v="522"/>
    <b v="0"/>
    <b v="1"/>
    <x v="22"/>
    <x v="4"/>
    <x v="22"/>
  </r>
  <r>
    <n v="558"/>
    <s v="Ho Ltd"/>
    <x v="557"/>
    <n v="5800"/>
    <n v="7966"/>
    <n v="137.34482758620689"/>
    <x v="1"/>
    <n v="126"/>
    <n v="63.222222222222221"/>
    <x v="1"/>
    <s v="USD"/>
    <x v="522"/>
    <x v="523"/>
    <b v="0"/>
    <b v="0"/>
    <x v="3"/>
    <x v="3"/>
    <x v="3"/>
  </r>
  <r>
    <n v="559"/>
    <s v="Brown, Estrada and Jensen"/>
    <x v="558"/>
    <n v="105300"/>
    <n v="106321"/>
    <n v="100.9696106362773"/>
    <x v="1"/>
    <n v="1022"/>
    <n v="104.03228962818004"/>
    <x v="1"/>
    <s v="USD"/>
    <x v="523"/>
    <x v="524"/>
    <b v="0"/>
    <b v="0"/>
    <x v="3"/>
    <x v="3"/>
    <x v="3"/>
  </r>
  <r>
    <n v="560"/>
    <s v="Hunt LLC"/>
    <x v="559"/>
    <n v="20000"/>
    <n v="158832"/>
    <n v="794.16"/>
    <x v="1"/>
    <n v="3177"/>
    <n v="49.994334277620396"/>
    <x v="1"/>
    <s v="USD"/>
    <x v="524"/>
    <x v="348"/>
    <b v="0"/>
    <b v="0"/>
    <x v="10"/>
    <x v="4"/>
    <x v="10"/>
  </r>
  <r>
    <n v="561"/>
    <s v="Fowler-Smith"/>
    <x v="560"/>
    <n v="3000"/>
    <n v="11091"/>
    <n v="369.7"/>
    <x v="1"/>
    <n v="198"/>
    <n v="56.015151515151516"/>
    <x v="5"/>
    <s v="CHF"/>
    <x v="525"/>
    <x v="280"/>
    <b v="0"/>
    <b v="0"/>
    <x v="3"/>
    <x v="3"/>
    <x v="3"/>
  </r>
  <r>
    <n v="562"/>
    <s v="Blair Inc"/>
    <x v="561"/>
    <n v="9900"/>
    <n v="1269"/>
    <n v="12.818181818181817"/>
    <x v="0"/>
    <n v="26"/>
    <n v="48.807692307692307"/>
    <x v="5"/>
    <s v="CHF"/>
    <x v="188"/>
    <x v="525"/>
    <b v="0"/>
    <b v="0"/>
    <x v="1"/>
    <x v="1"/>
    <x v="1"/>
  </r>
  <r>
    <n v="563"/>
    <s v="Kelley, Stanton and Sanchez"/>
    <x v="562"/>
    <n v="3700"/>
    <n v="5107"/>
    <n v="138.02702702702703"/>
    <x v="1"/>
    <n v="85"/>
    <n v="60.082352941176474"/>
    <x v="2"/>
    <s v="AUD"/>
    <x v="526"/>
    <x v="526"/>
    <b v="0"/>
    <b v="0"/>
    <x v="4"/>
    <x v="4"/>
    <x v="4"/>
  </r>
  <r>
    <n v="564"/>
    <s v="Hernandez-Macdonald"/>
    <x v="563"/>
    <n v="168700"/>
    <n v="141393"/>
    <n v="83.813278008298752"/>
    <x v="0"/>
    <n v="1790"/>
    <n v="78.990502793296088"/>
    <x v="1"/>
    <s v="USD"/>
    <x v="527"/>
    <x v="527"/>
    <b v="0"/>
    <b v="0"/>
    <x v="3"/>
    <x v="3"/>
    <x v="3"/>
  </r>
  <r>
    <n v="565"/>
    <s v="Joseph LLC"/>
    <x v="564"/>
    <n v="94900"/>
    <n v="194166"/>
    <n v="204.60063224446787"/>
    <x v="1"/>
    <n v="3596"/>
    <n v="53.99499443826474"/>
    <x v="1"/>
    <s v="USD"/>
    <x v="528"/>
    <x v="528"/>
    <b v="0"/>
    <b v="0"/>
    <x v="3"/>
    <x v="3"/>
    <x v="3"/>
  </r>
  <r>
    <n v="566"/>
    <s v="Webb-Smith"/>
    <x v="565"/>
    <n v="9300"/>
    <n v="4124"/>
    <n v="44.344086021505376"/>
    <x v="0"/>
    <n v="37"/>
    <n v="111.45945945945945"/>
    <x v="1"/>
    <s v="USD"/>
    <x v="522"/>
    <x v="529"/>
    <b v="0"/>
    <b v="1"/>
    <x v="5"/>
    <x v="1"/>
    <x v="5"/>
  </r>
  <r>
    <n v="567"/>
    <s v="Johns PLC"/>
    <x v="566"/>
    <n v="6800"/>
    <n v="14865"/>
    <n v="218.60294117647058"/>
    <x v="1"/>
    <n v="244"/>
    <n v="60.922131147540981"/>
    <x v="1"/>
    <s v="USD"/>
    <x v="529"/>
    <x v="360"/>
    <b v="0"/>
    <b v="0"/>
    <x v="1"/>
    <x v="1"/>
    <x v="1"/>
  </r>
  <r>
    <n v="568"/>
    <s v="Hardin-Foley"/>
    <x v="567"/>
    <n v="72400"/>
    <n v="134688"/>
    <n v="186.03314917127071"/>
    <x v="1"/>
    <n v="5180"/>
    <n v="26.0015444015444"/>
    <x v="1"/>
    <s v="USD"/>
    <x v="530"/>
    <x v="254"/>
    <b v="0"/>
    <b v="0"/>
    <x v="3"/>
    <x v="3"/>
    <x v="3"/>
  </r>
  <r>
    <n v="569"/>
    <s v="Fischer, Fowler and Arnold"/>
    <x v="568"/>
    <n v="20100"/>
    <n v="47705"/>
    <n v="237.33830845771143"/>
    <x v="1"/>
    <n v="589"/>
    <n v="80.993208828522924"/>
    <x v="6"/>
    <s v="EUR"/>
    <x v="531"/>
    <x v="530"/>
    <b v="0"/>
    <b v="0"/>
    <x v="10"/>
    <x v="4"/>
    <x v="10"/>
  </r>
  <r>
    <n v="570"/>
    <s v="Martinez-Juarez"/>
    <x v="569"/>
    <n v="31200"/>
    <n v="95364"/>
    <n v="305.65384615384613"/>
    <x v="1"/>
    <n v="2725"/>
    <n v="34.995963302752294"/>
    <x v="1"/>
    <s v="USD"/>
    <x v="515"/>
    <x v="531"/>
    <b v="0"/>
    <b v="1"/>
    <x v="1"/>
    <x v="1"/>
    <x v="1"/>
  </r>
  <r>
    <n v="571"/>
    <s v="Wilson and Sons"/>
    <x v="570"/>
    <n v="3500"/>
    <n v="3295"/>
    <n v="94.142857142857139"/>
    <x v="0"/>
    <n v="35"/>
    <n v="94.142857142857139"/>
    <x v="6"/>
    <s v="EUR"/>
    <x v="532"/>
    <x v="532"/>
    <b v="0"/>
    <b v="0"/>
    <x v="12"/>
    <x v="4"/>
    <x v="12"/>
  </r>
  <r>
    <n v="572"/>
    <s v="Clements Group"/>
    <x v="571"/>
    <n v="9000"/>
    <n v="4896"/>
    <n v="54.400000000000006"/>
    <x v="3"/>
    <n v="94"/>
    <n v="52.085106382978722"/>
    <x v="1"/>
    <s v="USD"/>
    <x v="533"/>
    <x v="533"/>
    <b v="0"/>
    <b v="1"/>
    <x v="1"/>
    <x v="1"/>
    <x v="1"/>
  </r>
  <r>
    <n v="573"/>
    <s v="Valenzuela-Cook"/>
    <x v="572"/>
    <n v="6700"/>
    <n v="7496"/>
    <n v="111.88059701492537"/>
    <x v="1"/>
    <n v="300"/>
    <n v="24.986666666666668"/>
    <x v="1"/>
    <s v="USD"/>
    <x v="409"/>
    <x v="534"/>
    <b v="0"/>
    <b v="0"/>
    <x v="23"/>
    <x v="8"/>
    <x v="23"/>
  </r>
  <r>
    <n v="574"/>
    <s v="Parker, Haley and Foster"/>
    <x v="573"/>
    <n v="2700"/>
    <n v="9967"/>
    <n v="369.14814814814815"/>
    <x v="1"/>
    <n v="144"/>
    <n v="69.215277777777771"/>
    <x v="1"/>
    <s v="USD"/>
    <x v="534"/>
    <x v="535"/>
    <b v="0"/>
    <b v="1"/>
    <x v="0"/>
    <x v="0"/>
    <x v="0"/>
  </r>
  <r>
    <n v="575"/>
    <s v="Fuentes LLC"/>
    <x v="574"/>
    <n v="83300"/>
    <n v="52421"/>
    <n v="62.930372148859547"/>
    <x v="0"/>
    <n v="558"/>
    <n v="93.944444444444443"/>
    <x v="1"/>
    <s v="USD"/>
    <x v="53"/>
    <x v="536"/>
    <b v="0"/>
    <b v="1"/>
    <x v="3"/>
    <x v="3"/>
    <x v="3"/>
  </r>
  <r>
    <n v="576"/>
    <s v="Moran and Sons"/>
    <x v="575"/>
    <n v="9700"/>
    <n v="6298"/>
    <n v="64.927835051546396"/>
    <x v="0"/>
    <n v="64"/>
    <n v="98.40625"/>
    <x v="1"/>
    <s v="USD"/>
    <x v="535"/>
    <x v="537"/>
    <b v="0"/>
    <b v="0"/>
    <x v="3"/>
    <x v="3"/>
    <x v="3"/>
  </r>
  <r>
    <n v="577"/>
    <s v="Stevens Inc"/>
    <x v="576"/>
    <n v="8200"/>
    <n v="1546"/>
    <n v="18.853658536585368"/>
    <x v="3"/>
    <n v="37"/>
    <n v="41.783783783783782"/>
    <x v="1"/>
    <s v="USD"/>
    <x v="536"/>
    <x v="538"/>
    <b v="0"/>
    <b v="0"/>
    <x v="17"/>
    <x v="1"/>
    <x v="17"/>
  </r>
  <r>
    <n v="578"/>
    <s v="Martinez-Johnson"/>
    <x v="577"/>
    <n v="96500"/>
    <n v="16168"/>
    <n v="16.754404145077721"/>
    <x v="0"/>
    <n v="245"/>
    <n v="65.991836734693877"/>
    <x v="1"/>
    <s v="USD"/>
    <x v="537"/>
    <x v="539"/>
    <b v="0"/>
    <b v="0"/>
    <x v="22"/>
    <x v="4"/>
    <x v="22"/>
  </r>
  <r>
    <n v="579"/>
    <s v="Franklin Inc"/>
    <x v="578"/>
    <n v="6200"/>
    <n v="6269"/>
    <n v="101.11290322580646"/>
    <x v="1"/>
    <n v="87"/>
    <n v="72.05747126436782"/>
    <x v="1"/>
    <s v="USD"/>
    <x v="538"/>
    <x v="540"/>
    <b v="0"/>
    <b v="0"/>
    <x v="17"/>
    <x v="1"/>
    <x v="17"/>
  </r>
  <r>
    <n v="580"/>
    <s v="Perez PLC"/>
    <x v="579"/>
    <n v="43800"/>
    <n v="149578"/>
    <n v="341.5022831050228"/>
    <x v="1"/>
    <n v="3116"/>
    <n v="48.003209242618745"/>
    <x v="1"/>
    <s v="USD"/>
    <x v="539"/>
    <x v="541"/>
    <b v="0"/>
    <b v="0"/>
    <x v="3"/>
    <x v="3"/>
    <x v="3"/>
  </r>
  <r>
    <n v="581"/>
    <s v="Sanchez, Cross and Savage"/>
    <x v="580"/>
    <n v="6000"/>
    <n v="3841"/>
    <n v="64.016666666666666"/>
    <x v="0"/>
    <n v="71"/>
    <n v="54.098591549295776"/>
    <x v="1"/>
    <s v="USD"/>
    <x v="540"/>
    <x v="542"/>
    <b v="0"/>
    <b v="0"/>
    <x v="2"/>
    <x v="2"/>
    <x v="2"/>
  </r>
  <r>
    <n v="582"/>
    <s v="Pineda Ltd"/>
    <x v="581"/>
    <n v="8700"/>
    <n v="4531"/>
    <n v="52.080459770114942"/>
    <x v="0"/>
    <n v="42"/>
    <n v="107.88095238095238"/>
    <x v="1"/>
    <s v="USD"/>
    <x v="505"/>
    <x v="543"/>
    <b v="0"/>
    <b v="1"/>
    <x v="11"/>
    <x v="6"/>
    <x v="11"/>
  </r>
  <r>
    <n v="583"/>
    <s v="Powell and Sons"/>
    <x v="582"/>
    <n v="18900"/>
    <n v="60934"/>
    <n v="322.40211640211641"/>
    <x v="1"/>
    <n v="909"/>
    <n v="67.034103410341032"/>
    <x v="1"/>
    <s v="USD"/>
    <x v="541"/>
    <x v="544"/>
    <b v="0"/>
    <b v="0"/>
    <x v="4"/>
    <x v="4"/>
    <x v="4"/>
  </r>
  <r>
    <n v="584"/>
    <s v="Nunez-Richards"/>
    <x v="583"/>
    <n v="86400"/>
    <n v="103255"/>
    <n v="119.50810185185186"/>
    <x v="1"/>
    <n v="1613"/>
    <n v="64.01425914445133"/>
    <x v="1"/>
    <s v="USD"/>
    <x v="542"/>
    <x v="545"/>
    <b v="0"/>
    <b v="0"/>
    <x v="2"/>
    <x v="2"/>
    <x v="2"/>
  </r>
  <r>
    <n v="585"/>
    <s v="Pugh LLC"/>
    <x v="584"/>
    <n v="8900"/>
    <n v="13065"/>
    <n v="146.79775280898878"/>
    <x v="1"/>
    <n v="136"/>
    <n v="96.066176470588232"/>
    <x v="1"/>
    <s v="USD"/>
    <x v="543"/>
    <x v="546"/>
    <b v="0"/>
    <b v="0"/>
    <x v="18"/>
    <x v="5"/>
    <x v="18"/>
  </r>
  <r>
    <n v="586"/>
    <s v="Rowe-Wong"/>
    <x v="585"/>
    <n v="700"/>
    <n v="6654"/>
    <n v="950.57142857142856"/>
    <x v="1"/>
    <n v="130"/>
    <n v="51.184615384615384"/>
    <x v="1"/>
    <s v="USD"/>
    <x v="544"/>
    <x v="547"/>
    <b v="0"/>
    <b v="0"/>
    <x v="1"/>
    <x v="1"/>
    <x v="1"/>
  </r>
  <r>
    <n v="587"/>
    <s v="Williams-Santos"/>
    <x v="586"/>
    <n v="9400"/>
    <n v="6852"/>
    <n v="72.893617021276597"/>
    <x v="0"/>
    <n v="156"/>
    <n v="43.92307692307692"/>
    <x v="0"/>
    <s v="CAD"/>
    <x v="35"/>
    <x v="548"/>
    <b v="0"/>
    <b v="1"/>
    <x v="0"/>
    <x v="0"/>
    <x v="0"/>
  </r>
  <r>
    <n v="588"/>
    <s v="Weber Inc"/>
    <x v="587"/>
    <n v="157600"/>
    <n v="124517"/>
    <n v="79.008248730964468"/>
    <x v="0"/>
    <n v="1368"/>
    <n v="91.021198830409361"/>
    <x v="4"/>
    <s v="GBP"/>
    <x v="152"/>
    <x v="298"/>
    <b v="0"/>
    <b v="0"/>
    <x v="3"/>
    <x v="3"/>
    <x v="3"/>
  </r>
  <r>
    <n v="589"/>
    <s v="Avery, Brown and Parker"/>
    <x v="588"/>
    <n v="7900"/>
    <n v="5113"/>
    <n v="64.721518987341781"/>
    <x v="0"/>
    <n v="102"/>
    <n v="50.127450980392155"/>
    <x v="1"/>
    <s v="USD"/>
    <x v="545"/>
    <x v="549"/>
    <b v="0"/>
    <b v="0"/>
    <x v="4"/>
    <x v="4"/>
    <x v="4"/>
  </r>
  <r>
    <n v="590"/>
    <s v="Cox Group"/>
    <x v="589"/>
    <n v="7100"/>
    <n v="5824"/>
    <n v="82.028169014084511"/>
    <x v="0"/>
    <n v="86"/>
    <n v="67.720930232558146"/>
    <x v="2"/>
    <s v="AUD"/>
    <x v="546"/>
    <x v="550"/>
    <b v="0"/>
    <b v="0"/>
    <x v="15"/>
    <x v="5"/>
    <x v="15"/>
  </r>
  <r>
    <n v="591"/>
    <s v="Jensen LLC"/>
    <x v="590"/>
    <n v="600"/>
    <n v="6226"/>
    <n v="1037.6666666666667"/>
    <x v="1"/>
    <n v="102"/>
    <n v="61.03921568627451"/>
    <x v="1"/>
    <s v="USD"/>
    <x v="547"/>
    <x v="551"/>
    <b v="0"/>
    <b v="0"/>
    <x v="11"/>
    <x v="6"/>
    <x v="11"/>
  </r>
  <r>
    <n v="592"/>
    <s v="Brown Inc"/>
    <x v="591"/>
    <n v="156800"/>
    <n v="20243"/>
    <n v="12.910076530612244"/>
    <x v="0"/>
    <n v="253"/>
    <n v="80.011857707509876"/>
    <x v="1"/>
    <s v="USD"/>
    <x v="548"/>
    <x v="552"/>
    <b v="0"/>
    <b v="0"/>
    <x v="3"/>
    <x v="3"/>
    <x v="3"/>
  </r>
  <r>
    <n v="593"/>
    <s v="Hale-Hayes"/>
    <x v="592"/>
    <n v="121600"/>
    <n v="188288"/>
    <n v="154.84210526315789"/>
    <x v="1"/>
    <n v="4006"/>
    <n v="47.001497753369947"/>
    <x v="1"/>
    <s v="USD"/>
    <x v="549"/>
    <x v="238"/>
    <b v="0"/>
    <b v="0"/>
    <x v="10"/>
    <x v="4"/>
    <x v="10"/>
  </r>
  <r>
    <n v="594"/>
    <s v="Mcbride PLC"/>
    <x v="593"/>
    <n v="157300"/>
    <n v="11167"/>
    <n v="7.0991735537190088"/>
    <x v="0"/>
    <n v="157"/>
    <n v="71.127388535031841"/>
    <x v="1"/>
    <s v="USD"/>
    <x v="550"/>
    <x v="553"/>
    <b v="0"/>
    <b v="1"/>
    <x v="3"/>
    <x v="3"/>
    <x v="3"/>
  </r>
  <r>
    <n v="595"/>
    <s v="Harris-Jennings"/>
    <x v="594"/>
    <n v="70300"/>
    <n v="146595"/>
    <n v="208.52773826458036"/>
    <x v="1"/>
    <n v="1629"/>
    <n v="89.99079189686924"/>
    <x v="1"/>
    <s v="USD"/>
    <x v="551"/>
    <x v="554"/>
    <b v="0"/>
    <b v="1"/>
    <x v="3"/>
    <x v="3"/>
    <x v="3"/>
  </r>
  <r>
    <n v="596"/>
    <s v="Becker-Scott"/>
    <x v="595"/>
    <n v="7900"/>
    <n v="7875"/>
    <n v="99.683544303797461"/>
    <x v="0"/>
    <n v="183"/>
    <n v="43.032786885245905"/>
    <x v="1"/>
    <s v="USD"/>
    <x v="552"/>
    <x v="496"/>
    <b v="0"/>
    <b v="1"/>
    <x v="6"/>
    <x v="4"/>
    <x v="6"/>
  </r>
  <r>
    <n v="597"/>
    <s v="Todd, Freeman and Henry"/>
    <x v="596"/>
    <n v="73800"/>
    <n v="148779"/>
    <n v="201.59756097560978"/>
    <x v="1"/>
    <n v="2188"/>
    <n v="67.997714808043881"/>
    <x v="1"/>
    <s v="USD"/>
    <x v="462"/>
    <x v="555"/>
    <b v="0"/>
    <b v="0"/>
    <x v="3"/>
    <x v="3"/>
    <x v="3"/>
  </r>
  <r>
    <n v="598"/>
    <s v="Martinez, Garza and Young"/>
    <x v="597"/>
    <n v="108500"/>
    <n v="175868"/>
    <n v="162.09032258064516"/>
    <x v="1"/>
    <n v="2409"/>
    <n v="73.004566210045667"/>
    <x v="6"/>
    <s v="EUR"/>
    <x v="553"/>
    <x v="556"/>
    <b v="0"/>
    <b v="0"/>
    <x v="1"/>
    <x v="1"/>
    <x v="1"/>
  </r>
  <r>
    <n v="599"/>
    <s v="Smith-Ramos"/>
    <x v="598"/>
    <n v="140300"/>
    <n v="5112"/>
    <n v="3.6436208125445471"/>
    <x v="0"/>
    <n v="82"/>
    <n v="62.341463414634148"/>
    <x v="3"/>
    <s v="DKK"/>
    <x v="554"/>
    <x v="557"/>
    <b v="0"/>
    <b v="0"/>
    <x v="4"/>
    <x v="4"/>
    <x v="4"/>
  </r>
  <r>
    <n v="600"/>
    <s v="Brown-George"/>
    <x v="599"/>
    <n v="100"/>
    <n v="5"/>
    <n v="5"/>
    <x v="0"/>
    <n v="1"/>
    <n v="5"/>
    <x v="4"/>
    <s v="GBP"/>
    <x v="555"/>
    <x v="558"/>
    <b v="0"/>
    <b v="0"/>
    <x v="0"/>
    <x v="0"/>
    <x v="0"/>
  </r>
  <r>
    <n v="601"/>
    <s v="Waters and Sons"/>
    <x v="600"/>
    <n v="6300"/>
    <n v="13018"/>
    <n v="206.63492063492063"/>
    <x v="1"/>
    <n v="194"/>
    <n v="67.103092783505161"/>
    <x v="1"/>
    <s v="USD"/>
    <x v="548"/>
    <x v="559"/>
    <b v="1"/>
    <b v="0"/>
    <x v="8"/>
    <x v="2"/>
    <x v="8"/>
  </r>
  <r>
    <n v="602"/>
    <s v="Brown Ltd"/>
    <x v="601"/>
    <n v="71100"/>
    <n v="91176"/>
    <n v="128.23628691983123"/>
    <x v="1"/>
    <n v="1140"/>
    <n v="79.978947368421046"/>
    <x v="1"/>
    <s v="USD"/>
    <x v="62"/>
    <x v="560"/>
    <b v="0"/>
    <b v="0"/>
    <x v="3"/>
    <x v="3"/>
    <x v="3"/>
  </r>
  <r>
    <n v="603"/>
    <s v="Christian, Yates and Greer"/>
    <x v="602"/>
    <n v="5300"/>
    <n v="6342"/>
    <n v="119.66037735849055"/>
    <x v="1"/>
    <n v="102"/>
    <n v="62.176470588235297"/>
    <x v="1"/>
    <s v="USD"/>
    <x v="556"/>
    <x v="561"/>
    <b v="0"/>
    <b v="0"/>
    <x v="3"/>
    <x v="3"/>
    <x v="3"/>
  </r>
  <r>
    <n v="604"/>
    <s v="Cole, Hernandez and Rodriguez"/>
    <x v="603"/>
    <n v="88700"/>
    <n v="151438"/>
    <n v="170.73055242390078"/>
    <x v="1"/>
    <n v="2857"/>
    <n v="53.005950297514879"/>
    <x v="1"/>
    <s v="USD"/>
    <x v="557"/>
    <x v="562"/>
    <b v="0"/>
    <b v="0"/>
    <x v="3"/>
    <x v="3"/>
    <x v="3"/>
  </r>
  <r>
    <n v="605"/>
    <s v="Ortiz, Valenzuela and Collins"/>
    <x v="604"/>
    <n v="3300"/>
    <n v="6178"/>
    <n v="187.21212121212122"/>
    <x v="1"/>
    <n v="107"/>
    <n v="57.738317757009348"/>
    <x v="1"/>
    <s v="USD"/>
    <x v="27"/>
    <x v="563"/>
    <b v="0"/>
    <b v="0"/>
    <x v="9"/>
    <x v="5"/>
    <x v="9"/>
  </r>
  <r>
    <n v="606"/>
    <s v="Valencia PLC"/>
    <x v="605"/>
    <n v="3400"/>
    <n v="6405"/>
    <n v="188.38235294117646"/>
    <x v="1"/>
    <n v="160"/>
    <n v="40.03125"/>
    <x v="4"/>
    <s v="GBP"/>
    <x v="558"/>
    <x v="529"/>
    <b v="0"/>
    <b v="0"/>
    <x v="1"/>
    <x v="1"/>
    <x v="1"/>
  </r>
  <r>
    <n v="607"/>
    <s v="Gordon, Mendez and Johnson"/>
    <x v="606"/>
    <n v="137600"/>
    <n v="180667"/>
    <n v="131.29869186046511"/>
    <x v="1"/>
    <n v="2230"/>
    <n v="81.016591928251117"/>
    <x v="1"/>
    <s v="USD"/>
    <x v="559"/>
    <x v="564"/>
    <b v="0"/>
    <b v="0"/>
    <x v="0"/>
    <x v="0"/>
    <x v="0"/>
  </r>
  <r>
    <n v="608"/>
    <s v="Johnson Group"/>
    <x v="607"/>
    <n v="3900"/>
    <n v="11075"/>
    <n v="283.97435897435901"/>
    <x v="1"/>
    <n v="316"/>
    <n v="35.047468354430379"/>
    <x v="1"/>
    <s v="USD"/>
    <x v="426"/>
    <x v="565"/>
    <b v="0"/>
    <b v="1"/>
    <x v="17"/>
    <x v="1"/>
    <x v="17"/>
  </r>
  <r>
    <n v="609"/>
    <s v="Rose-Fuller"/>
    <x v="608"/>
    <n v="10000"/>
    <n v="12042"/>
    <n v="120.41999999999999"/>
    <x v="1"/>
    <n v="117"/>
    <n v="102.92307692307692"/>
    <x v="1"/>
    <s v="USD"/>
    <x v="560"/>
    <x v="566"/>
    <b v="0"/>
    <b v="0"/>
    <x v="22"/>
    <x v="4"/>
    <x v="22"/>
  </r>
  <r>
    <n v="610"/>
    <s v="Hughes, Mendez and Patterson"/>
    <x v="609"/>
    <n v="42800"/>
    <n v="179356"/>
    <n v="419.0560747663551"/>
    <x v="1"/>
    <n v="6406"/>
    <n v="27.998126756166094"/>
    <x v="1"/>
    <s v="USD"/>
    <x v="561"/>
    <x v="567"/>
    <b v="0"/>
    <b v="0"/>
    <x v="3"/>
    <x v="3"/>
    <x v="3"/>
  </r>
  <r>
    <n v="611"/>
    <s v="Brady, Cortez and Rodriguez"/>
    <x v="610"/>
    <n v="8200"/>
    <n v="1136"/>
    <n v="13.853658536585368"/>
    <x v="3"/>
    <n v="15"/>
    <n v="75.733333333333334"/>
    <x v="1"/>
    <s v="USD"/>
    <x v="562"/>
    <x v="568"/>
    <b v="0"/>
    <b v="0"/>
    <x v="3"/>
    <x v="3"/>
    <x v="3"/>
  </r>
  <r>
    <n v="612"/>
    <s v="Wang, Nguyen and Horton"/>
    <x v="611"/>
    <n v="6200"/>
    <n v="8645"/>
    <n v="139.43548387096774"/>
    <x v="1"/>
    <n v="192"/>
    <n v="45.026041666666664"/>
    <x v="1"/>
    <s v="USD"/>
    <x v="563"/>
    <x v="569"/>
    <b v="0"/>
    <b v="0"/>
    <x v="5"/>
    <x v="1"/>
    <x v="5"/>
  </r>
  <r>
    <n v="613"/>
    <s v="Santos, Williams and Brown"/>
    <x v="612"/>
    <n v="1100"/>
    <n v="1914"/>
    <n v="174"/>
    <x v="1"/>
    <n v="26"/>
    <n v="73.615384615384613"/>
    <x v="0"/>
    <s v="CAD"/>
    <x v="564"/>
    <x v="570"/>
    <b v="0"/>
    <b v="0"/>
    <x v="3"/>
    <x v="3"/>
    <x v="3"/>
  </r>
  <r>
    <n v="614"/>
    <s v="Barnett and Sons"/>
    <x v="613"/>
    <n v="26500"/>
    <n v="41205"/>
    <n v="155.49056603773585"/>
    <x v="1"/>
    <n v="723"/>
    <n v="56.991701244813278"/>
    <x v="1"/>
    <s v="USD"/>
    <x v="565"/>
    <x v="571"/>
    <b v="0"/>
    <b v="0"/>
    <x v="3"/>
    <x v="3"/>
    <x v="3"/>
  </r>
  <r>
    <n v="615"/>
    <s v="Petersen-Rodriguez"/>
    <x v="614"/>
    <n v="8500"/>
    <n v="14488"/>
    <n v="170.44705882352943"/>
    <x v="1"/>
    <n v="170"/>
    <n v="85.223529411764702"/>
    <x v="6"/>
    <s v="EUR"/>
    <x v="566"/>
    <x v="572"/>
    <b v="0"/>
    <b v="0"/>
    <x v="3"/>
    <x v="3"/>
    <x v="3"/>
  </r>
  <r>
    <n v="616"/>
    <s v="Burnett-Mora"/>
    <x v="615"/>
    <n v="6400"/>
    <n v="12129"/>
    <n v="189.515625"/>
    <x v="1"/>
    <n v="238"/>
    <n v="50.962184873949582"/>
    <x v="4"/>
    <s v="GBP"/>
    <x v="567"/>
    <x v="573"/>
    <b v="0"/>
    <b v="1"/>
    <x v="7"/>
    <x v="1"/>
    <x v="7"/>
  </r>
  <r>
    <n v="617"/>
    <s v="King LLC"/>
    <x v="616"/>
    <n v="1400"/>
    <n v="3496"/>
    <n v="249.71428571428572"/>
    <x v="1"/>
    <n v="55"/>
    <n v="63.563636363636363"/>
    <x v="1"/>
    <s v="USD"/>
    <x v="568"/>
    <x v="471"/>
    <b v="0"/>
    <b v="0"/>
    <x v="3"/>
    <x v="3"/>
    <x v="3"/>
  </r>
  <r>
    <n v="618"/>
    <s v="Miller Ltd"/>
    <x v="617"/>
    <n v="198600"/>
    <n v="97037"/>
    <n v="48.860523665659613"/>
    <x v="0"/>
    <n v="1198"/>
    <n v="80.999165275459092"/>
    <x v="1"/>
    <s v="USD"/>
    <x v="569"/>
    <x v="574"/>
    <b v="0"/>
    <b v="0"/>
    <x v="9"/>
    <x v="5"/>
    <x v="9"/>
  </r>
  <r>
    <n v="619"/>
    <s v="Case LLC"/>
    <x v="618"/>
    <n v="195900"/>
    <n v="55757"/>
    <n v="28.461970393057683"/>
    <x v="0"/>
    <n v="648"/>
    <n v="86.044753086419746"/>
    <x v="1"/>
    <s v="USD"/>
    <x v="570"/>
    <x v="575"/>
    <b v="1"/>
    <b v="1"/>
    <x v="3"/>
    <x v="3"/>
    <x v="3"/>
  </r>
  <r>
    <n v="620"/>
    <s v="Swanson, Wilson and Baker"/>
    <x v="619"/>
    <n v="4300"/>
    <n v="11525"/>
    <n v="268.02325581395348"/>
    <x v="1"/>
    <n v="128"/>
    <n v="90.0390625"/>
    <x v="2"/>
    <s v="AUD"/>
    <x v="571"/>
    <x v="576"/>
    <b v="0"/>
    <b v="0"/>
    <x v="14"/>
    <x v="7"/>
    <x v="14"/>
  </r>
  <r>
    <n v="621"/>
    <s v="Dean, Fox and Phillips"/>
    <x v="620"/>
    <n v="25600"/>
    <n v="158669"/>
    <n v="619.80078125"/>
    <x v="1"/>
    <n v="2144"/>
    <n v="74.006063432835816"/>
    <x v="1"/>
    <s v="USD"/>
    <x v="572"/>
    <x v="577"/>
    <b v="0"/>
    <b v="0"/>
    <x v="3"/>
    <x v="3"/>
    <x v="3"/>
  </r>
  <r>
    <n v="622"/>
    <s v="Smith-Smith"/>
    <x v="621"/>
    <n v="189000"/>
    <n v="5916"/>
    <n v="3.1301587301587301"/>
    <x v="0"/>
    <n v="64"/>
    <n v="92.4375"/>
    <x v="1"/>
    <s v="USD"/>
    <x v="573"/>
    <x v="578"/>
    <b v="0"/>
    <b v="0"/>
    <x v="7"/>
    <x v="1"/>
    <x v="7"/>
  </r>
  <r>
    <n v="623"/>
    <s v="Smith, Scott and Rodriguez"/>
    <x v="622"/>
    <n v="94300"/>
    <n v="150806"/>
    <n v="159.92152704135739"/>
    <x v="1"/>
    <n v="2693"/>
    <n v="55.999257333828446"/>
    <x v="4"/>
    <s v="GBP"/>
    <x v="574"/>
    <x v="477"/>
    <b v="0"/>
    <b v="0"/>
    <x v="3"/>
    <x v="3"/>
    <x v="3"/>
  </r>
  <r>
    <n v="624"/>
    <s v="White, Robertson and Roberts"/>
    <x v="623"/>
    <n v="5100"/>
    <n v="14249"/>
    <n v="279.39215686274508"/>
    <x v="1"/>
    <n v="432"/>
    <n v="32.983796296296298"/>
    <x v="1"/>
    <s v="USD"/>
    <x v="511"/>
    <x v="579"/>
    <b v="0"/>
    <b v="0"/>
    <x v="14"/>
    <x v="7"/>
    <x v="14"/>
  </r>
  <r>
    <n v="625"/>
    <s v="Martinez Inc"/>
    <x v="624"/>
    <n v="7500"/>
    <n v="5803"/>
    <n v="77.373333333333335"/>
    <x v="0"/>
    <n v="62"/>
    <n v="93.596774193548384"/>
    <x v="1"/>
    <s v="USD"/>
    <x v="575"/>
    <x v="580"/>
    <b v="0"/>
    <b v="0"/>
    <x v="3"/>
    <x v="3"/>
    <x v="3"/>
  </r>
  <r>
    <n v="626"/>
    <s v="Tucker, Mccoy and Marquez"/>
    <x v="625"/>
    <n v="6400"/>
    <n v="13205"/>
    <n v="206.32812500000003"/>
    <x v="1"/>
    <n v="189"/>
    <n v="69.867724867724874"/>
    <x v="1"/>
    <s v="USD"/>
    <x v="576"/>
    <x v="581"/>
    <b v="0"/>
    <b v="1"/>
    <x v="3"/>
    <x v="3"/>
    <x v="3"/>
  </r>
  <r>
    <n v="627"/>
    <s v="Martin, Lee and Armstrong"/>
    <x v="626"/>
    <n v="1600"/>
    <n v="11108"/>
    <n v="694.25"/>
    <x v="1"/>
    <n v="154"/>
    <n v="72.129870129870127"/>
    <x v="4"/>
    <s v="GBP"/>
    <x v="577"/>
    <x v="582"/>
    <b v="1"/>
    <b v="0"/>
    <x v="0"/>
    <x v="0"/>
    <x v="0"/>
  </r>
  <r>
    <n v="628"/>
    <s v="Dunn, Moreno and Green"/>
    <x v="627"/>
    <n v="1900"/>
    <n v="2884"/>
    <n v="151.78947368421052"/>
    <x v="1"/>
    <n v="96"/>
    <n v="30.041666666666668"/>
    <x v="1"/>
    <s v="USD"/>
    <x v="578"/>
    <x v="581"/>
    <b v="0"/>
    <b v="0"/>
    <x v="7"/>
    <x v="1"/>
    <x v="7"/>
  </r>
  <r>
    <n v="629"/>
    <s v="Jackson, Martinez and Ray"/>
    <x v="628"/>
    <n v="85900"/>
    <n v="55476"/>
    <n v="64.58207217694995"/>
    <x v="0"/>
    <n v="750"/>
    <n v="73.968000000000004"/>
    <x v="1"/>
    <s v="USD"/>
    <x v="579"/>
    <x v="583"/>
    <b v="0"/>
    <b v="1"/>
    <x v="3"/>
    <x v="3"/>
    <x v="3"/>
  </r>
  <r>
    <n v="630"/>
    <s v="Patterson-Johnson"/>
    <x v="629"/>
    <n v="9500"/>
    <n v="5973"/>
    <n v="62.873684210526314"/>
    <x v="3"/>
    <n v="87"/>
    <n v="68.65517241379311"/>
    <x v="1"/>
    <s v="USD"/>
    <x v="580"/>
    <x v="584"/>
    <b v="0"/>
    <b v="1"/>
    <x v="3"/>
    <x v="3"/>
    <x v="3"/>
  </r>
  <r>
    <n v="631"/>
    <s v="Carlson-Hernandez"/>
    <x v="630"/>
    <n v="59200"/>
    <n v="183756"/>
    <n v="310.39864864864865"/>
    <x v="1"/>
    <n v="3063"/>
    <n v="59.992164544564154"/>
    <x v="1"/>
    <s v="USD"/>
    <x v="581"/>
    <x v="585"/>
    <b v="0"/>
    <b v="0"/>
    <x v="3"/>
    <x v="3"/>
    <x v="3"/>
  </r>
  <r>
    <n v="632"/>
    <s v="Parker PLC"/>
    <x v="631"/>
    <n v="72100"/>
    <n v="30902"/>
    <n v="42.859916782246884"/>
    <x v="2"/>
    <n v="278"/>
    <n v="111.15827338129496"/>
    <x v="1"/>
    <s v="USD"/>
    <x v="582"/>
    <x v="586"/>
    <b v="0"/>
    <b v="0"/>
    <x v="3"/>
    <x v="3"/>
    <x v="3"/>
  </r>
  <r>
    <n v="633"/>
    <s v="Yu and Sons"/>
    <x v="632"/>
    <n v="6700"/>
    <n v="5569"/>
    <n v="83.119402985074629"/>
    <x v="0"/>
    <n v="105"/>
    <n v="53.038095238095238"/>
    <x v="1"/>
    <s v="USD"/>
    <x v="336"/>
    <x v="587"/>
    <b v="0"/>
    <b v="0"/>
    <x v="10"/>
    <x v="4"/>
    <x v="10"/>
  </r>
  <r>
    <n v="634"/>
    <s v="Taylor, Johnson and Hernandez"/>
    <x v="633"/>
    <n v="118200"/>
    <n v="92824"/>
    <n v="78.531302876480552"/>
    <x v="3"/>
    <n v="1658"/>
    <n v="55.985524728588658"/>
    <x v="1"/>
    <s v="USD"/>
    <x v="583"/>
    <x v="588"/>
    <b v="0"/>
    <b v="0"/>
    <x v="19"/>
    <x v="4"/>
    <x v="19"/>
  </r>
  <r>
    <n v="635"/>
    <s v="Mack Ltd"/>
    <x v="634"/>
    <n v="139000"/>
    <n v="158590"/>
    <n v="114.09352517985612"/>
    <x v="1"/>
    <n v="2266"/>
    <n v="69.986760812003524"/>
    <x v="1"/>
    <s v="USD"/>
    <x v="584"/>
    <x v="589"/>
    <b v="0"/>
    <b v="0"/>
    <x v="19"/>
    <x v="4"/>
    <x v="19"/>
  </r>
  <r>
    <n v="636"/>
    <s v="Lamb-Sanders"/>
    <x v="635"/>
    <n v="197700"/>
    <n v="127591"/>
    <n v="64.537683358624179"/>
    <x v="0"/>
    <n v="2604"/>
    <n v="48.998079877112133"/>
    <x v="3"/>
    <s v="DKK"/>
    <x v="585"/>
    <x v="590"/>
    <b v="0"/>
    <b v="1"/>
    <x v="10"/>
    <x v="4"/>
    <x v="10"/>
  </r>
  <r>
    <n v="637"/>
    <s v="Williams-Ramirez"/>
    <x v="636"/>
    <n v="8500"/>
    <n v="6750"/>
    <n v="79.411764705882348"/>
    <x v="0"/>
    <n v="65"/>
    <n v="103.84615384615384"/>
    <x v="1"/>
    <s v="USD"/>
    <x v="586"/>
    <x v="591"/>
    <b v="0"/>
    <b v="0"/>
    <x v="3"/>
    <x v="3"/>
    <x v="3"/>
  </r>
  <r>
    <n v="638"/>
    <s v="Weaver Ltd"/>
    <x v="637"/>
    <n v="81600"/>
    <n v="9318"/>
    <n v="11.419117647058824"/>
    <x v="0"/>
    <n v="94"/>
    <n v="99.127659574468083"/>
    <x v="1"/>
    <s v="USD"/>
    <x v="587"/>
    <x v="592"/>
    <b v="0"/>
    <b v="1"/>
    <x v="3"/>
    <x v="3"/>
    <x v="3"/>
  </r>
  <r>
    <n v="639"/>
    <s v="Barnes-Williams"/>
    <x v="638"/>
    <n v="8600"/>
    <n v="4832"/>
    <n v="56.186046511627907"/>
    <x v="2"/>
    <n v="45"/>
    <n v="107.37777777777778"/>
    <x v="1"/>
    <s v="USD"/>
    <x v="588"/>
    <x v="593"/>
    <b v="0"/>
    <b v="1"/>
    <x v="6"/>
    <x v="4"/>
    <x v="6"/>
  </r>
  <r>
    <n v="640"/>
    <s v="Richardson, Woodward and Hansen"/>
    <x v="639"/>
    <n v="119800"/>
    <n v="19769"/>
    <n v="16.501669449081803"/>
    <x v="0"/>
    <n v="257"/>
    <n v="76.922178988326849"/>
    <x v="1"/>
    <s v="USD"/>
    <x v="589"/>
    <x v="510"/>
    <b v="0"/>
    <b v="0"/>
    <x v="3"/>
    <x v="3"/>
    <x v="3"/>
  </r>
  <r>
    <n v="641"/>
    <s v="Hunt, Barker and Baker"/>
    <x v="640"/>
    <n v="9400"/>
    <n v="11277"/>
    <n v="119.96808510638297"/>
    <x v="1"/>
    <n v="194"/>
    <n v="58.128865979381445"/>
    <x v="5"/>
    <s v="CHF"/>
    <x v="590"/>
    <x v="594"/>
    <b v="0"/>
    <b v="0"/>
    <x v="3"/>
    <x v="3"/>
    <x v="3"/>
  </r>
  <r>
    <n v="642"/>
    <s v="Ramos, Moreno and Lewis"/>
    <x v="641"/>
    <n v="9200"/>
    <n v="13382"/>
    <n v="145.45652173913044"/>
    <x v="1"/>
    <n v="129"/>
    <n v="103.73643410852713"/>
    <x v="0"/>
    <s v="CAD"/>
    <x v="591"/>
    <x v="595"/>
    <b v="0"/>
    <b v="0"/>
    <x v="8"/>
    <x v="2"/>
    <x v="8"/>
  </r>
  <r>
    <n v="643"/>
    <s v="Harris Inc"/>
    <x v="642"/>
    <n v="14900"/>
    <n v="32986"/>
    <n v="221.38255033557047"/>
    <x v="1"/>
    <n v="375"/>
    <n v="87.962666666666664"/>
    <x v="1"/>
    <s v="USD"/>
    <x v="592"/>
    <x v="596"/>
    <b v="0"/>
    <b v="0"/>
    <x v="3"/>
    <x v="3"/>
    <x v="3"/>
  </r>
  <r>
    <n v="644"/>
    <s v="Peters-Nelson"/>
    <x v="643"/>
    <n v="169400"/>
    <n v="81984"/>
    <n v="48.396694214876035"/>
    <x v="0"/>
    <n v="2928"/>
    <n v="28"/>
    <x v="0"/>
    <s v="CAD"/>
    <x v="593"/>
    <x v="597"/>
    <b v="0"/>
    <b v="0"/>
    <x v="3"/>
    <x v="3"/>
    <x v="3"/>
  </r>
  <r>
    <n v="645"/>
    <s v="Ferguson, Murphy and Bright"/>
    <x v="644"/>
    <n v="192100"/>
    <n v="178483"/>
    <n v="92.911504424778755"/>
    <x v="0"/>
    <n v="4697"/>
    <n v="37.999361294443261"/>
    <x v="1"/>
    <s v="USD"/>
    <x v="594"/>
    <x v="598"/>
    <b v="0"/>
    <b v="1"/>
    <x v="1"/>
    <x v="1"/>
    <x v="1"/>
  </r>
  <r>
    <n v="646"/>
    <s v="Robinson Group"/>
    <x v="645"/>
    <n v="98700"/>
    <n v="87448"/>
    <n v="88.599797365754824"/>
    <x v="0"/>
    <n v="2915"/>
    <n v="29.999313893653515"/>
    <x v="1"/>
    <s v="USD"/>
    <x v="595"/>
    <x v="599"/>
    <b v="0"/>
    <b v="0"/>
    <x v="11"/>
    <x v="6"/>
    <x v="11"/>
  </r>
  <r>
    <n v="647"/>
    <s v="Jordan-Wolfe"/>
    <x v="646"/>
    <n v="4500"/>
    <n v="1863"/>
    <n v="41.4"/>
    <x v="0"/>
    <n v="18"/>
    <n v="103.5"/>
    <x v="1"/>
    <s v="USD"/>
    <x v="596"/>
    <x v="600"/>
    <b v="0"/>
    <b v="0"/>
    <x v="18"/>
    <x v="5"/>
    <x v="18"/>
  </r>
  <r>
    <n v="648"/>
    <s v="Vargas-Cox"/>
    <x v="647"/>
    <n v="98600"/>
    <n v="62174"/>
    <n v="63.056795131845846"/>
    <x v="3"/>
    <n v="723"/>
    <n v="85.994467496542185"/>
    <x v="1"/>
    <s v="USD"/>
    <x v="597"/>
    <x v="601"/>
    <b v="1"/>
    <b v="0"/>
    <x v="0"/>
    <x v="0"/>
    <x v="0"/>
  </r>
  <r>
    <n v="649"/>
    <s v="Yang and Sons"/>
    <x v="648"/>
    <n v="121700"/>
    <n v="59003"/>
    <n v="48.482333607230892"/>
    <x v="0"/>
    <n v="602"/>
    <n v="98.011627906976742"/>
    <x v="5"/>
    <s v="CHF"/>
    <x v="598"/>
    <x v="602"/>
    <b v="1"/>
    <b v="1"/>
    <x v="3"/>
    <x v="3"/>
    <x v="3"/>
  </r>
  <r>
    <n v="650"/>
    <s v="Wilson, Wilson and Mathis"/>
    <x v="649"/>
    <n v="100"/>
    <n v="2"/>
    <n v="2"/>
    <x v="0"/>
    <n v="1"/>
    <n v="2"/>
    <x v="1"/>
    <s v="USD"/>
    <x v="599"/>
    <x v="603"/>
    <b v="0"/>
    <b v="0"/>
    <x v="17"/>
    <x v="1"/>
    <x v="17"/>
  </r>
  <r>
    <n v="651"/>
    <s v="Wang, Koch and Weaver"/>
    <x v="650"/>
    <n v="196700"/>
    <n v="174039"/>
    <n v="88.47941026944585"/>
    <x v="0"/>
    <n v="3868"/>
    <n v="44.994570837642193"/>
    <x v="6"/>
    <s v="EUR"/>
    <x v="600"/>
    <x v="604"/>
    <b v="0"/>
    <b v="0"/>
    <x v="12"/>
    <x v="4"/>
    <x v="12"/>
  </r>
  <r>
    <n v="652"/>
    <s v="Cisneros Ltd"/>
    <x v="651"/>
    <n v="10000"/>
    <n v="12684"/>
    <n v="126.84"/>
    <x v="1"/>
    <n v="409"/>
    <n v="31.012224938875306"/>
    <x v="1"/>
    <s v="USD"/>
    <x v="601"/>
    <x v="292"/>
    <b v="0"/>
    <b v="0"/>
    <x v="2"/>
    <x v="2"/>
    <x v="2"/>
  </r>
  <r>
    <n v="653"/>
    <s v="Williams-Jones"/>
    <x v="652"/>
    <n v="600"/>
    <n v="14033"/>
    <n v="2338.833333333333"/>
    <x v="1"/>
    <n v="234"/>
    <n v="59.970085470085472"/>
    <x v="1"/>
    <s v="USD"/>
    <x v="602"/>
    <x v="605"/>
    <b v="0"/>
    <b v="0"/>
    <x v="2"/>
    <x v="2"/>
    <x v="2"/>
  </r>
  <r>
    <n v="654"/>
    <s v="Roberts, Hinton and Williams"/>
    <x v="653"/>
    <n v="35000"/>
    <n v="177936"/>
    <n v="508.38857142857148"/>
    <x v="1"/>
    <n v="3016"/>
    <n v="58.9973474801061"/>
    <x v="1"/>
    <s v="USD"/>
    <x v="335"/>
    <x v="606"/>
    <b v="0"/>
    <b v="0"/>
    <x v="16"/>
    <x v="1"/>
    <x v="16"/>
  </r>
  <r>
    <n v="655"/>
    <s v="Gonzalez, Williams and Benson"/>
    <x v="654"/>
    <n v="6900"/>
    <n v="13212"/>
    <n v="191.47826086956522"/>
    <x v="1"/>
    <n v="264"/>
    <n v="50.045454545454547"/>
    <x v="1"/>
    <s v="USD"/>
    <x v="603"/>
    <x v="607"/>
    <b v="1"/>
    <b v="0"/>
    <x v="14"/>
    <x v="7"/>
    <x v="14"/>
  </r>
  <r>
    <n v="656"/>
    <s v="Hobbs, Brown and Lee"/>
    <x v="655"/>
    <n v="118400"/>
    <n v="49879"/>
    <n v="42.127533783783782"/>
    <x v="0"/>
    <n v="504"/>
    <n v="98.966269841269835"/>
    <x v="2"/>
    <s v="AUD"/>
    <x v="604"/>
    <x v="608"/>
    <b v="0"/>
    <b v="0"/>
    <x v="0"/>
    <x v="0"/>
    <x v="0"/>
  </r>
  <r>
    <n v="657"/>
    <s v="Russo, Kim and Mccoy"/>
    <x v="656"/>
    <n v="10000"/>
    <n v="824"/>
    <n v="8.24"/>
    <x v="0"/>
    <n v="14"/>
    <n v="58.857142857142854"/>
    <x v="1"/>
    <s v="USD"/>
    <x v="605"/>
    <x v="609"/>
    <b v="0"/>
    <b v="0"/>
    <x v="22"/>
    <x v="4"/>
    <x v="22"/>
  </r>
  <r>
    <n v="658"/>
    <s v="Howell, Myers and Olson"/>
    <x v="657"/>
    <n v="52600"/>
    <n v="31594"/>
    <n v="60.064638783269963"/>
    <x v="3"/>
    <n v="390"/>
    <n v="81.010256410256417"/>
    <x v="1"/>
    <s v="USD"/>
    <x v="606"/>
    <x v="610"/>
    <b v="0"/>
    <b v="0"/>
    <x v="1"/>
    <x v="1"/>
    <x v="1"/>
  </r>
  <r>
    <n v="659"/>
    <s v="Bailey and Sons"/>
    <x v="658"/>
    <n v="120700"/>
    <n v="57010"/>
    <n v="47.232808616404313"/>
    <x v="0"/>
    <n v="750"/>
    <n v="76.013333333333335"/>
    <x v="4"/>
    <s v="GBP"/>
    <x v="65"/>
    <x v="611"/>
    <b v="0"/>
    <b v="0"/>
    <x v="4"/>
    <x v="4"/>
    <x v="4"/>
  </r>
  <r>
    <n v="660"/>
    <s v="Jensen-Brown"/>
    <x v="659"/>
    <n v="9100"/>
    <n v="7438"/>
    <n v="81.736263736263737"/>
    <x v="0"/>
    <n v="77"/>
    <n v="96.597402597402592"/>
    <x v="1"/>
    <s v="USD"/>
    <x v="607"/>
    <x v="612"/>
    <b v="1"/>
    <b v="0"/>
    <x v="3"/>
    <x v="3"/>
    <x v="3"/>
  </r>
  <r>
    <n v="661"/>
    <s v="Smith Group"/>
    <x v="660"/>
    <n v="106800"/>
    <n v="57872"/>
    <n v="54.187265917603"/>
    <x v="0"/>
    <n v="752"/>
    <n v="76.957446808510639"/>
    <x v="3"/>
    <s v="DKK"/>
    <x v="608"/>
    <x v="613"/>
    <b v="0"/>
    <b v="0"/>
    <x v="17"/>
    <x v="1"/>
    <x v="17"/>
  </r>
  <r>
    <n v="662"/>
    <s v="Murphy-Farrell"/>
    <x v="661"/>
    <n v="9100"/>
    <n v="8906"/>
    <n v="97.868131868131869"/>
    <x v="0"/>
    <n v="131"/>
    <n v="67.984732824427482"/>
    <x v="1"/>
    <s v="USD"/>
    <x v="609"/>
    <x v="614"/>
    <b v="0"/>
    <b v="0"/>
    <x v="3"/>
    <x v="3"/>
    <x v="3"/>
  </r>
  <r>
    <n v="663"/>
    <s v="Everett-Wolfe"/>
    <x v="662"/>
    <n v="10000"/>
    <n v="7724"/>
    <n v="77.239999999999995"/>
    <x v="0"/>
    <n v="87"/>
    <n v="88.781609195402297"/>
    <x v="1"/>
    <s v="USD"/>
    <x v="610"/>
    <x v="615"/>
    <b v="0"/>
    <b v="0"/>
    <x v="3"/>
    <x v="3"/>
    <x v="3"/>
  </r>
  <r>
    <n v="664"/>
    <s v="Young PLC"/>
    <x v="663"/>
    <n v="79400"/>
    <n v="26571"/>
    <n v="33.464735516372798"/>
    <x v="0"/>
    <n v="1063"/>
    <n v="24.99623706491063"/>
    <x v="1"/>
    <s v="USD"/>
    <x v="541"/>
    <x v="616"/>
    <b v="0"/>
    <b v="0"/>
    <x v="17"/>
    <x v="1"/>
    <x v="17"/>
  </r>
  <r>
    <n v="665"/>
    <s v="Park-Goodman"/>
    <x v="664"/>
    <n v="5100"/>
    <n v="12219"/>
    <n v="239.58823529411765"/>
    <x v="1"/>
    <n v="272"/>
    <n v="44.922794117647058"/>
    <x v="1"/>
    <s v="USD"/>
    <x v="611"/>
    <x v="453"/>
    <b v="0"/>
    <b v="1"/>
    <x v="4"/>
    <x v="4"/>
    <x v="4"/>
  </r>
  <r>
    <n v="666"/>
    <s v="York, Barr and Grant"/>
    <x v="665"/>
    <n v="3100"/>
    <n v="1985"/>
    <n v="64.032258064516128"/>
    <x v="3"/>
    <n v="25"/>
    <n v="79.400000000000006"/>
    <x v="1"/>
    <s v="USD"/>
    <x v="612"/>
    <x v="617"/>
    <b v="0"/>
    <b v="1"/>
    <x v="3"/>
    <x v="3"/>
    <x v="3"/>
  </r>
  <r>
    <n v="667"/>
    <s v="Little Ltd"/>
    <x v="666"/>
    <n v="6900"/>
    <n v="12155"/>
    <n v="176.15942028985506"/>
    <x v="1"/>
    <n v="419"/>
    <n v="29.009546539379475"/>
    <x v="1"/>
    <s v="USD"/>
    <x v="613"/>
    <x v="618"/>
    <b v="0"/>
    <b v="0"/>
    <x v="23"/>
    <x v="8"/>
    <x v="23"/>
  </r>
  <r>
    <n v="668"/>
    <s v="Brown and Sons"/>
    <x v="667"/>
    <n v="27500"/>
    <n v="5593"/>
    <n v="20.33818181818182"/>
    <x v="0"/>
    <n v="76"/>
    <n v="73.59210526315789"/>
    <x v="1"/>
    <s v="USD"/>
    <x v="614"/>
    <x v="619"/>
    <b v="0"/>
    <b v="0"/>
    <x v="3"/>
    <x v="3"/>
    <x v="3"/>
  </r>
  <r>
    <n v="669"/>
    <s v="Payne, Garrett and Thomas"/>
    <x v="668"/>
    <n v="48800"/>
    <n v="175020"/>
    <n v="358.64754098360658"/>
    <x v="1"/>
    <n v="1621"/>
    <n v="107.97038864898211"/>
    <x v="6"/>
    <s v="EUR"/>
    <x v="615"/>
    <x v="620"/>
    <b v="0"/>
    <b v="0"/>
    <x v="3"/>
    <x v="3"/>
    <x v="3"/>
  </r>
  <r>
    <n v="670"/>
    <s v="Robinson Group"/>
    <x v="669"/>
    <n v="16200"/>
    <n v="75955"/>
    <n v="468.85802469135803"/>
    <x v="1"/>
    <n v="1101"/>
    <n v="68.987284287011803"/>
    <x v="1"/>
    <s v="USD"/>
    <x v="90"/>
    <x v="621"/>
    <b v="0"/>
    <b v="0"/>
    <x v="7"/>
    <x v="1"/>
    <x v="7"/>
  </r>
  <r>
    <n v="671"/>
    <s v="Robinson-Kelly"/>
    <x v="670"/>
    <n v="97600"/>
    <n v="119127"/>
    <n v="122.05635245901641"/>
    <x v="1"/>
    <n v="1073"/>
    <n v="111.02236719478098"/>
    <x v="1"/>
    <s v="USD"/>
    <x v="616"/>
    <x v="622"/>
    <b v="0"/>
    <b v="1"/>
    <x v="3"/>
    <x v="3"/>
    <x v="3"/>
  </r>
  <r>
    <n v="672"/>
    <s v="Kelly-Colon"/>
    <x v="671"/>
    <n v="197900"/>
    <n v="110689"/>
    <n v="55.931783729156137"/>
    <x v="0"/>
    <n v="4428"/>
    <n v="24.997515808491418"/>
    <x v="2"/>
    <s v="AUD"/>
    <x v="617"/>
    <x v="623"/>
    <b v="0"/>
    <b v="0"/>
    <x v="3"/>
    <x v="3"/>
    <x v="3"/>
  </r>
  <r>
    <n v="673"/>
    <s v="Turner, Scott and Gentry"/>
    <x v="672"/>
    <n v="5600"/>
    <n v="2445"/>
    <n v="43.660714285714285"/>
    <x v="0"/>
    <n v="58"/>
    <n v="42.155172413793103"/>
    <x v="6"/>
    <s v="EUR"/>
    <x v="618"/>
    <x v="624"/>
    <b v="0"/>
    <b v="0"/>
    <x v="7"/>
    <x v="1"/>
    <x v="7"/>
  </r>
  <r>
    <n v="674"/>
    <s v="Sanchez Ltd"/>
    <x v="673"/>
    <n v="170700"/>
    <n v="57250"/>
    <n v="33.53837141183363"/>
    <x v="3"/>
    <n v="1218"/>
    <n v="47.003284072249592"/>
    <x v="1"/>
    <s v="USD"/>
    <x v="619"/>
    <x v="625"/>
    <b v="0"/>
    <b v="0"/>
    <x v="14"/>
    <x v="7"/>
    <x v="14"/>
  </r>
  <r>
    <n v="675"/>
    <s v="Giles-Smith"/>
    <x v="674"/>
    <n v="9700"/>
    <n v="11929"/>
    <n v="122.97938144329896"/>
    <x v="1"/>
    <n v="331"/>
    <n v="36.0392749244713"/>
    <x v="1"/>
    <s v="USD"/>
    <x v="620"/>
    <x v="626"/>
    <b v="0"/>
    <b v="0"/>
    <x v="23"/>
    <x v="8"/>
    <x v="23"/>
  </r>
  <r>
    <n v="676"/>
    <s v="Thompson-Moreno"/>
    <x v="675"/>
    <n v="62300"/>
    <n v="118214"/>
    <n v="189.74959871589084"/>
    <x v="1"/>
    <n v="1170"/>
    <n v="101.03760683760684"/>
    <x v="1"/>
    <s v="USD"/>
    <x v="621"/>
    <x v="627"/>
    <b v="0"/>
    <b v="0"/>
    <x v="14"/>
    <x v="7"/>
    <x v="14"/>
  </r>
  <r>
    <n v="677"/>
    <s v="Murphy-Fox"/>
    <x v="676"/>
    <n v="5300"/>
    <n v="4432"/>
    <n v="83.622641509433961"/>
    <x v="0"/>
    <n v="111"/>
    <n v="39.927927927927925"/>
    <x v="1"/>
    <s v="USD"/>
    <x v="622"/>
    <x v="491"/>
    <b v="0"/>
    <b v="0"/>
    <x v="13"/>
    <x v="5"/>
    <x v="13"/>
  </r>
  <r>
    <n v="678"/>
    <s v="Rodriguez-Patterson"/>
    <x v="677"/>
    <n v="99500"/>
    <n v="17879"/>
    <n v="17.968844221105527"/>
    <x v="3"/>
    <n v="215"/>
    <n v="83.158139534883716"/>
    <x v="1"/>
    <s v="USD"/>
    <x v="35"/>
    <x v="628"/>
    <b v="0"/>
    <b v="0"/>
    <x v="6"/>
    <x v="4"/>
    <x v="6"/>
  </r>
  <r>
    <n v="679"/>
    <s v="Davis Ltd"/>
    <x v="678"/>
    <n v="1400"/>
    <n v="14511"/>
    <n v="1036.5"/>
    <x v="1"/>
    <n v="363"/>
    <n v="39.97520661157025"/>
    <x v="1"/>
    <s v="USD"/>
    <x v="623"/>
    <x v="629"/>
    <b v="0"/>
    <b v="1"/>
    <x v="0"/>
    <x v="0"/>
    <x v="0"/>
  </r>
  <r>
    <n v="680"/>
    <s v="Nelson-Valdez"/>
    <x v="679"/>
    <n v="145600"/>
    <n v="141822"/>
    <n v="97.405219780219781"/>
    <x v="0"/>
    <n v="2955"/>
    <n v="47.993908629441627"/>
    <x v="1"/>
    <s v="USD"/>
    <x v="624"/>
    <x v="630"/>
    <b v="0"/>
    <b v="1"/>
    <x v="20"/>
    <x v="6"/>
    <x v="20"/>
  </r>
  <r>
    <n v="681"/>
    <s v="Kelly PLC"/>
    <x v="680"/>
    <n v="184100"/>
    <n v="159037"/>
    <n v="86.386203150461711"/>
    <x v="0"/>
    <n v="1657"/>
    <n v="95.978877489438744"/>
    <x v="1"/>
    <s v="USD"/>
    <x v="625"/>
    <x v="631"/>
    <b v="0"/>
    <b v="0"/>
    <x v="3"/>
    <x v="3"/>
    <x v="3"/>
  </r>
  <r>
    <n v="682"/>
    <s v="Nguyen and Sons"/>
    <x v="681"/>
    <n v="5400"/>
    <n v="8109"/>
    <n v="150.16666666666666"/>
    <x v="1"/>
    <n v="103"/>
    <n v="78.728155339805824"/>
    <x v="1"/>
    <s v="USD"/>
    <x v="626"/>
    <x v="632"/>
    <b v="0"/>
    <b v="0"/>
    <x v="3"/>
    <x v="3"/>
    <x v="3"/>
  </r>
  <r>
    <n v="683"/>
    <s v="Jones PLC"/>
    <x v="682"/>
    <n v="2300"/>
    <n v="8244"/>
    <n v="358.43478260869563"/>
    <x v="1"/>
    <n v="147"/>
    <n v="56.081632653061227"/>
    <x v="1"/>
    <s v="USD"/>
    <x v="627"/>
    <x v="633"/>
    <b v="0"/>
    <b v="0"/>
    <x v="3"/>
    <x v="3"/>
    <x v="3"/>
  </r>
  <r>
    <n v="684"/>
    <s v="Gilmore LLC"/>
    <x v="683"/>
    <n v="1400"/>
    <n v="7600"/>
    <n v="542.85714285714289"/>
    <x v="1"/>
    <n v="110"/>
    <n v="69.090909090909093"/>
    <x v="0"/>
    <s v="CAD"/>
    <x v="628"/>
    <x v="634"/>
    <b v="0"/>
    <b v="0"/>
    <x v="9"/>
    <x v="5"/>
    <x v="9"/>
  </r>
  <r>
    <n v="685"/>
    <s v="Lee-Cobb"/>
    <x v="684"/>
    <n v="140000"/>
    <n v="94501"/>
    <n v="67.500714285714281"/>
    <x v="0"/>
    <n v="926"/>
    <n v="102.05291576673866"/>
    <x v="0"/>
    <s v="CAD"/>
    <x v="629"/>
    <x v="415"/>
    <b v="0"/>
    <b v="0"/>
    <x v="3"/>
    <x v="3"/>
    <x v="3"/>
  </r>
  <r>
    <n v="686"/>
    <s v="Jones, Wiley and Robbins"/>
    <x v="685"/>
    <n v="7500"/>
    <n v="14381"/>
    <n v="191.74666666666667"/>
    <x v="1"/>
    <n v="134"/>
    <n v="107.32089552238806"/>
    <x v="1"/>
    <s v="USD"/>
    <x v="630"/>
    <x v="635"/>
    <b v="0"/>
    <b v="0"/>
    <x v="8"/>
    <x v="2"/>
    <x v="8"/>
  </r>
  <r>
    <n v="687"/>
    <s v="Martin, Gates and Holt"/>
    <x v="686"/>
    <n v="1500"/>
    <n v="13980"/>
    <n v="932"/>
    <x v="1"/>
    <n v="269"/>
    <n v="51.970260223048328"/>
    <x v="1"/>
    <s v="USD"/>
    <x v="631"/>
    <x v="607"/>
    <b v="0"/>
    <b v="0"/>
    <x v="3"/>
    <x v="3"/>
    <x v="3"/>
  </r>
  <r>
    <n v="688"/>
    <s v="Bowen, Davies and Burns"/>
    <x v="687"/>
    <n v="2900"/>
    <n v="12449"/>
    <n v="429.27586206896552"/>
    <x v="1"/>
    <n v="175"/>
    <n v="71.137142857142862"/>
    <x v="1"/>
    <s v="USD"/>
    <x v="632"/>
    <x v="636"/>
    <b v="0"/>
    <b v="1"/>
    <x v="19"/>
    <x v="4"/>
    <x v="19"/>
  </r>
  <r>
    <n v="689"/>
    <s v="Nguyen Inc"/>
    <x v="688"/>
    <n v="7300"/>
    <n v="7348"/>
    <n v="100.65753424657535"/>
    <x v="1"/>
    <n v="69"/>
    <n v="106.49275362318841"/>
    <x v="1"/>
    <s v="USD"/>
    <x v="633"/>
    <x v="637"/>
    <b v="0"/>
    <b v="0"/>
    <x v="2"/>
    <x v="2"/>
    <x v="2"/>
  </r>
  <r>
    <n v="690"/>
    <s v="Walsh-Watts"/>
    <x v="689"/>
    <n v="3600"/>
    <n v="8158"/>
    <n v="226.61111111111109"/>
    <x v="1"/>
    <n v="190"/>
    <n v="42.93684210526316"/>
    <x v="1"/>
    <s v="USD"/>
    <x v="634"/>
    <x v="638"/>
    <b v="0"/>
    <b v="1"/>
    <x v="4"/>
    <x v="4"/>
    <x v="4"/>
  </r>
  <r>
    <n v="691"/>
    <s v="Ray, Li and Li"/>
    <x v="690"/>
    <n v="5000"/>
    <n v="7119"/>
    <n v="142.38"/>
    <x v="1"/>
    <n v="237"/>
    <n v="30.037974683544302"/>
    <x v="1"/>
    <s v="USD"/>
    <x v="635"/>
    <x v="639"/>
    <b v="1"/>
    <b v="1"/>
    <x v="4"/>
    <x v="4"/>
    <x v="4"/>
  </r>
  <r>
    <n v="692"/>
    <s v="Murray Ltd"/>
    <x v="691"/>
    <n v="6000"/>
    <n v="5438"/>
    <n v="90.633333333333326"/>
    <x v="0"/>
    <n v="77"/>
    <n v="70.623376623376629"/>
    <x v="4"/>
    <s v="GBP"/>
    <x v="636"/>
    <x v="640"/>
    <b v="0"/>
    <b v="0"/>
    <x v="1"/>
    <x v="1"/>
    <x v="1"/>
  </r>
  <r>
    <n v="693"/>
    <s v="Bradford-Silva"/>
    <x v="692"/>
    <n v="180400"/>
    <n v="115396"/>
    <n v="63.966740576496676"/>
    <x v="0"/>
    <n v="1748"/>
    <n v="66.016018306636155"/>
    <x v="1"/>
    <s v="USD"/>
    <x v="637"/>
    <x v="641"/>
    <b v="0"/>
    <b v="0"/>
    <x v="3"/>
    <x v="3"/>
    <x v="3"/>
  </r>
  <r>
    <n v="694"/>
    <s v="Mora-Bradley"/>
    <x v="693"/>
    <n v="9100"/>
    <n v="7656"/>
    <n v="84.131868131868131"/>
    <x v="0"/>
    <n v="79"/>
    <n v="96.911392405063296"/>
    <x v="1"/>
    <s v="USD"/>
    <x v="638"/>
    <x v="642"/>
    <b v="0"/>
    <b v="0"/>
    <x v="3"/>
    <x v="3"/>
    <x v="3"/>
  </r>
  <r>
    <n v="695"/>
    <s v="Cardenas, Thompson and Carey"/>
    <x v="694"/>
    <n v="9200"/>
    <n v="12322"/>
    <n v="133.93478260869566"/>
    <x v="1"/>
    <n v="196"/>
    <n v="62.867346938775512"/>
    <x v="6"/>
    <s v="EUR"/>
    <x v="639"/>
    <x v="445"/>
    <b v="1"/>
    <b v="0"/>
    <x v="1"/>
    <x v="1"/>
    <x v="1"/>
  </r>
  <r>
    <n v="696"/>
    <s v="Lopez, Reid and Johnson"/>
    <x v="695"/>
    <n v="164100"/>
    <n v="96888"/>
    <n v="59.042047531992694"/>
    <x v="0"/>
    <n v="889"/>
    <n v="108.98537682789652"/>
    <x v="1"/>
    <s v="USD"/>
    <x v="640"/>
    <x v="116"/>
    <b v="0"/>
    <b v="1"/>
    <x v="3"/>
    <x v="3"/>
    <x v="3"/>
  </r>
  <r>
    <n v="697"/>
    <s v="Fox-Williams"/>
    <x v="696"/>
    <n v="128900"/>
    <n v="196960"/>
    <n v="152.80062063615205"/>
    <x v="1"/>
    <n v="7295"/>
    <n v="26.999314599040439"/>
    <x v="1"/>
    <s v="USD"/>
    <x v="641"/>
    <x v="643"/>
    <b v="0"/>
    <b v="0"/>
    <x v="5"/>
    <x v="1"/>
    <x v="5"/>
  </r>
  <r>
    <n v="698"/>
    <s v="Taylor, Wood and Taylor"/>
    <x v="697"/>
    <n v="42100"/>
    <n v="188057"/>
    <n v="446.69121140142522"/>
    <x v="1"/>
    <n v="2893"/>
    <n v="65.004147943311438"/>
    <x v="0"/>
    <s v="CAD"/>
    <x v="642"/>
    <x v="644"/>
    <b v="0"/>
    <b v="0"/>
    <x v="8"/>
    <x v="2"/>
    <x v="8"/>
  </r>
  <r>
    <n v="699"/>
    <s v="King Inc"/>
    <x v="698"/>
    <n v="7400"/>
    <n v="6245"/>
    <n v="84.391891891891888"/>
    <x v="0"/>
    <n v="56"/>
    <n v="111.51785714285714"/>
    <x v="1"/>
    <s v="USD"/>
    <x v="230"/>
    <x v="645"/>
    <b v="0"/>
    <b v="0"/>
    <x v="6"/>
    <x v="4"/>
    <x v="6"/>
  </r>
  <r>
    <n v="700"/>
    <s v="Cole, Petty and Cameron"/>
    <x v="699"/>
    <n v="100"/>
    <n v="3"/>
    <n v="3"/>
    <x v="0"/>
    <n v="1"/>
    <n v="3"/>
    <x v="1"/>
    <s v="USD"/>
    <x v="67"/>
    <x v="646"/>
    <b v="0"/>
    <b v="0"/>
    <x v="8"/>
    <x v="2"/>
    <x v="8"/>
  </r>
  <r>
    <n v="701"/>
    <s v="Mcclain LLC"/>
    <x v="700"/>
    <n v="52000"/>
    <n v="91014"/>
    <n v="175.02692307692308"/>
    <x v="1"/>
    <n v="820"/>
    <n v="110.99268292682927"/>
    <x v="1"/>
    <s v="USD"/>
    <x v="643"/>
    <x v="647"/>
    <b v="1"/>
    <b v="0"/>
    <x v="3"/>
    <x v="3"/>
    <x v="3"/>
  </r>
  <r>
    <n v="702"/>
    <s v="Sims-Gross"/>
    <x v="701"/>
    <n v="8700"/>
    <n v="4710"/>
    <n v="54.137931034482754"/>
    <x v="0"/>
    <n v="83"/>
    <n v="56.746987951807228"/>
    <x v="1"/>
    <s v="USD"/>
    <x v="644"/>
    <x v="467"/>
    <b v="0"/>
    <b v="0"/>
    <x v="8"/>
    <x v="2"/>
    <x v="8"/>
  </r>
  <r>
    <n v="703"/>
    <s v="Perez Group"/>
    <x v="702"/>
    <n v="63400"/>
    <n v="197728"/>
    <n v="311.87381703470032"/>
    <x v="1"/>
    <n v="2038"/>
    <n v="97.020608439646708"/>
    <x v="1"/>
    <s v="USD"/>
    <x v="645"/>
    <x v="648"/>
    <b v="1"/>
    <b v="1"/>
    <x v="18"/>
    <x v="5"/>
    <x v="18"/>
  </r>
  <r>
    <n v="704"/>
    <s v="Haynes-Williams"/>
    <x v="703"/>
    <n v="8700"/>
    <n v="10682"/>
    <n v="122.78160919540231"/>
    <x v="1"/>
    <n v="116"/>
    <n v="92.08620689655173"/>
    <x v="1"/>
    <s v="USD"/>
    <x v="646"/>
    <x v="649"/>
    <b v="0"/>
    <b v="0"/>
    <x v="10"/>
    <x v="4"/>
    <x v="10"/>
  </r>
  <r>
    <n v="705"/>
    <s v="Ford LLC"/>
    <x v="704"/>
    <n v="169700"/>
    <n v="168048"/>
    <n v="99.026517383618156"/>
    <x v="0"/>
    <n v="2025"/>
    <n v="82.986666666666665"/>
    <x v="4"/>
    <s v="GBP"/>
    <x v="626"/>
    <x v="650"/>
    <b v="0"/>
    <b v="0"/>
    <x v="9"/>
    <x v="5"/>
    <x v="9"/>
  </r>
  <r>
    <n v="706"/>
    <s v="Moreno Ltd"/>
    <x v="705"/>
    <n v="108400"/>
    <n v="138586"/>
    <n v="127.84686346863469"/>
    <x v="1"/>
    <n v="1345"/>
    <n v="103.03791821561339"/>
    <x v="2"/>
    <s v="AUD"/>
    <x v="647"/>
    <x v="651"/>
    <b v="0"/>
    <b v="1"/>
    <x v="2"/>
    <x v="2"/>
    <x v="2"/>
  </r>
  <r>
    <n v="707"/>
    <s v="Moore, Cook and Wright"/>
    <x v="706"/>
    <n v="7300"/>
    <n v="11579"/>
    <n v="158.61643835616439"/>
    <x v="1"/>
    <n v="168"/>
    <n v="68.922619047619051"/>
    <x v="1"/>
    <s v="USD"/>
    <x v="159"/>
    <x v="652"/>
    <b v="0"/>
    <b v="0"/>
    <x v="6"/>
    <x v="4"/>
    <x v="6"/>
  </r>
  <r>
    <n v="708"/>
    <s v="Ortega LLC"/>
    <x v="707"/>
    <n v="1700"/>
    <n v="12020"/>
    <n v="707.05882352941171"/>
    <x v="1"/>
    <n v="137"/>
    <n v="87.737226277372258"/>
    <x v="5"/>
    <s v="CHF"/>
    <x v="648"/>
    <x v="653"/>
    <b v="0"/>
    <b v="0"/>
    <x v="3"/>
    <x v="3"/>
    <x v="3"/>
  </r>
  <r>
    <n v="709"/>
    <s v="Silva, Walker and Martin"/>
    <x v="708"/>
    <n v="9800"/>
    <n v="13954"/>
    <n v="142.38775510204081"/>
    <x v="1"/>
    <n v="186"/>
    <n v="75.021505376344081"/>
    <x v="6"/>
    <s v="EUR"/>
    <x v="267"/>
    <x v="654"/>
    <b v="0"/>
    <b v="0"/>
    <x v="3"/>
    <x v="3"/>
    <x v="3"/>
  </r>
  <r>
    <n v="710"/>
    <s v="Huynh, Gallegos and Mills"/>
    <x v="709"/>
    <n v="4300"/>
    <n v="6358"/>
    <n v="147.86046511627907"/>
    <x v="1"/>
    <n v="125"/>
    <n v="50.863999999999997"/>
    <x v="1"/>
    <s v="USD"/>
    <x v="649"/>
    <x v="655"/>
    <b v="0"/>
    <b v="1"/>
    <x v="3"/>
    <x v="3"/>
    <x v="3"/>
  </r>
  <r>
    <n v="711"/>
    <s v="Anderson LLC"/>
    <x v="710"/>
    <n v="6200"/>
    <n v="1260"/>
    <n v="20.322580645161288"/>
    <x v="0"/>
    <n v="14"/>
    <n v="90"/>
    <x v="6"/>
    <s v="EUR"/>
    <x v="248"/>
    <x v="656"/>
    <b v="1"/>
    <b v="1"/>
    <x v="3"/>
    <x v="3"/>
    <x v="3"/>
  </r>
  <r>
    <n v="712"/>
    <s v="Garza-Bryant"/>
    <x v="711"/>
    <n v="800"/>
    <n v="14725"/>
    <n v="1840.625"/>
    <x v="1"/>
    <n v="202"/>
    <n v="72.896039603960389"/>
    <x v="1"/>
    <s v="USD"/>
    <x v="571"/>
    <x v="657"/>
    <b v="0"/>
    <b v="0"/>
    <x v="3"/>
    <x v="3"/>
    <x v="3"/>
  </r>
  <r>
    <n v="713"/>
    <s v="Mays LLC"/>
    <x v="712"/>
    <n v="6900"/>
    <n v="11174"/>
    <n v="161.94202898550725"/>
    <x v="1"/>
    <n v="103"/>
    <n v="108.48543689320388"/>
    <x v="1"/>
    <s v="USD"/>
    <x v="650"/>
    <x v="89"/>
    <b v="0"/>
    <b v="0"/>
    <x v="15"/>
    <x v="5"/>
    <x v="15"/>
  </r>
  <r>
    <n v="714"/>
    <s v="Evans-Jones"/>
    <x v="713"/>
    <n v="38500"/>
    <n v="182036"/>
    <n v="472.82077922077923"/>
    <x v="1"/>
    <n v="1785"/>
    <n v="101.98095238095237"/>
    <x v="1"/>
    <s v="USD"/>
    <x v="1"/>
    <x v="658"/>
    <b v="0"/>
    <b v="0"/>
    <x v="1"/>
    <x v="1"/>
    <x v="1"/>
  </r>
  <r>
    <n v="715"/>
    <s v="Fischer, Torres and Walker"/>
    <x v="714"/>
    <n v="118000"/>
    <n v="28870"/>
    <n v="24.466101694915253"/>
    <x v="0"/>
    <n v="656"/>
    <n v="44.009146341463413"/>
    <x v="1"/>
    <s v="USD"/>
    <x v="651"/>
    <x v="438"/>
    <b v="0"/>
    <b v="0"/>
    <x v="20"/>
    <x v="6"/>
    <x v="20"/>
  </r>
  <r>
    <n v="716"/>
    <s v="Tapia, Kramer and Hicks"/>
    <x v="715"/>
    <n v="2000"/>
    <n v="10353"/>
    <n v="517.65"/>
    <x v="1"/>
    <n v="157"/>
    <n v="65.942675159235662"/>
    <x v="1"/>
    <s v="USD"/>
    <x v="652"/>
    <x v="659"/>
    <b v="0"/>
    <b v="1"/>
    <x v="3"/>
    <x v="3"/>
    <x v="3"/>
  </r>
  <r>
    <n v="717"/>
    <s v="Barnes, Wilcox and Riley"/>
    <x v="716"/>
    <n v="5600"/>
    <n v="13868"/>
    <n v="247.64285714285714"/>
    <x v="1"/>
    <n v="555"/>
    <n v="24.987387387387386"/>
    <x v="1"/>
    <s v="USD"/>
    <x v="653"/>
    <x v="660"/>
    <b v="0"/>
    <b v="0"/>
    <x v="4"/>
    <x v="4"/>
    <x v="4"/>
  </r>
  <r>
    <n v="718"/>
    <s v="Reyes PLC"/>
    <x v="717"/>
    <n v="8300"/>
    <n v="8317"/>
    <n v="100.20481927710843"/>
    <x v="1"/>
    <n v="297"/>
    <n v="28.003367003367003"/>
    <x v="1"/>
    <s v="USD"/>
    <x v="654"/>
    <x v="661"/>
    <b v="0"/>
    <b v="0"/>
    <x v="8"/>
    <x v="2"/>
    <x v="8"/>
  </r>
  <r>
    <n v="719"/>
    <s v="Pace, Simpson and Watkins"/>
    <x v="718"/>
    <n v="6900"/>
    <n v="10557"/>
    <n v="153"/>
    <x v="1"/>
    <n v="123"/>
    <n v="85.829268292682926"/>
    <x v="1"/>
    <s v="USD"/>
    <x v="655"/>
    <x v="662"/>
    <b v="0"/>
    <b v="0"/>
    <x v="13"/>
    <x v="5"/>
    <x v="13"/>
  </r>
  <r>
    <n v="720"/>
    <s v="Valenzuela, Davidson and Castro"/>
    <x v="719"/>
    <n v="8700"/>
    <n v="3227"/>
    <n v="37.091954022988503"/>
    <x v="3"/>
    <n v="38"/>
    <n v="84.921052631578945"/>
    <x v="3"/>
    <s v="DKK"/>
    <x v="656"/>
    <x v="236"/>
    <b v="0"/>
    <b v="1"/>
    <x v="3"/>
    <x v="3"/>
    <x v="3"/>
  </r>
  <r>
    <n v="721"/>
    <s v="Dominguez-Owens"/>
    <x v="720"/>
    <n v="123600"/>
    <n v="5429"/>
    <n v="4.392394822006473"/>
    <x v="3"/>
    <n v="60"/>
    <n v="90.483333333333334"/>
    <x v="1"/>
    <s v="USD"/>
    <x v="657"/>
    <x v="663"/>
    <b v="0"/>
    <b v="0"/>
    <x v="1"/>
    <x v="1"/>
    <x v="1"/>
  </r>
  <r>
    <n v="722"/>
    <s v="Thomas-Simmons"/>
    <x v="721"/>
    <n v="48500"/>
    <n v="75906"/>
    <n v="156.50721649484535"/>
    <x v="1"/>
    <n v="3036"/>
    <n v="25.00197628458498"/>
    <x v="1"/>
    <s v="USD"/>
    <x v="265"/>
    <x v="202"/>
    <b v="0"/>
    <b v="0"/>
    <x v="4"/>
    <x v="4"/>
    <x v="4"/>
  </r>
  <r>
    <n v="723"/>
    <s v="Beck-Knight"/>
    <x v="722"/>
    <n v="4900"/>
    <n v="13250"/>
    <n v="270.40816326530609"/>
    <x v="1"/>
    <n v="144"/>
    <n v="92.013888888888886"/>
    <x v="2"/>
    <s v="AUD"/>
    <x v="658"/>
    <x v="664"/>
    <b v="0"/>
    <b v="0"/>
    <x v="3"/>
    <x v="3"/>
    <x v="3"/>
  </r>
  <r>
    <n v="724"/>
    <s v="Mccoy Ltd"/>
    <x v="723"/>
    <n v="8400"/>
    <n v="11261"/>
    <n v="134.05952380952382"/>
    <x v="1"/>
    <n v="121"/>
    <n v="93.066115702479337"/>
    <x v="4"/>
    <s v="GBP"/>
    <x v="659"/>
    <x v="665"/>
    <b v="0"/>
    <b v="1"/>
    <x v="3"/>
    <x v="3"/>
    <x v="3"/>
  </r>
  <r>
    <n v="725"/>
    <s v="Dawson-Tyler"/>
    <x v="724"/>
    <n v="193200"/>
    <n v="97369"/>
    <n v="50.398033126293996"/>
    <x v="0"/>
    <n v="1596"/>
    <n v="61.008145363408524"/>
    <x v="1"/>
    <s v="USD"/>
    <x v="660"/>
    <x v="666"/>
    <b v="0"/>
    <b v="0"/>
    <x v="20"/>
    <x v="6"/>
    <x v="20"/>
  </r>
  <r>
    <n v="726"/>
    <s v="Johns-Thomas"/>
    <x v="725"/>
    <n v="54300"/>
    <n v="48227"/>
    <n v="88.815837937384899"/>
    <x v="3"/>
    <n v="524"/>
    <n v="92.036259541984734"/>
    <x v="1"/>
    <s v="USD"/>
    <x v="661"/>
    <x v="602"/>
    <b v="0"/>
    <b v="1"/>
    <x v="3"/>
    <x v="3"/>
    <x v="3"/>
  </r>
  <r>
    <n v="727"/>
    <s v="Quinn, Cruz and Schmidt"/>
    <x v="726"/>
    <n v="8900"/>
    <n v="14685"/>
    <n v="165"/>
    <x v="1"/>
    <n v="181"/>
    <n v="81.132596685082873"/>
    <x v="1"/>
    <s v="USD"/>
    <x v="4"/>
    <x v="667"/>
    <b v="0"/>
    <b v="0"/>
    <x v="2"/>
    <x v="2"/>
    <x v="2"/>
  </r>
  <r>
    <n v="728"/>
    <s v="Stewart Inc"/>
    <x v="727"/>
    <n v="4200"/>
    <n v="735"/>
    <n v="17.5"/>
    <x v="0"/>
    <n v="10"/>
    <n v="73.5"/>
    <x v="1"/>
    <s v="USD"/>
    <x v="662"/>
    <x v="668"/>
    <b v="0"/>
    <b v="0"/>
    <x v="3"/>
    <x v="3"/>
    <x v="3"/>
  </r>
  <r>
    <n v="729"/>
    <s v="Moore Group"/>
    <x v="728"/>
    <n v="5600"/>
    <n v="10397"/>
    <n v="185.66071428571428"/>
    <x v="1"/>
    <n v="122"/>
    <n v="85.221311475409834"/>
    <x v="1"/>
    <s v="USD"/>
    <x v="663"/>
    <x v="669"/>
    <b v="0"/>
    <b v="0"/>
    <x v="6"/>
    <x v="4"/>
    <x v="6"/>
  </r>
  <r>
    <n v="730"/>
    <s v="Carson PLC"/>
    <x v="729"/>
    <n v="28800"/>
    <n v="118847"/>
    <n v="412.6631944444444"/>
    <x v="1"/>
    <n v="1071"/>
    <n v="110.96825396825396"/>
    <x v="0"/>
    <s v="CAD"/>
    <x v="664"/>
    <x v="670"/>
    <b v="0"/>
    <b v="0"/>
    <x v="8"/>
    <x v="2"/>
    <x v="8"/>
  </r>
  <r>
    <n v="731"/>
    <s v="Cruz, Hall and Mason"/>
    <x v="730"/>
    <n v="8000"/>
    <n v="7220"/>
    <n v="90.25"/>
    <x v="3"/>
    <n v="219"/>
    <n v="32.968036529680369"/>
    <x v="1"/>
    <s v="USD"/>
    <x v="665"/>
    <x v="601"/>
    <b v="0"/>
    <b v="0"/>
    <x v="2"/>
    <x v="2"/>
    <x v="2"/>
  </r>
  <r>
    <n v="732"/>
    <s v="Glass, Baker and Jones"/>
    <x v="731"/>
    <n v="117000"/>
    <n v="107622"/>
    <n v="91.984615384615381"/>
    <x v="0"/>
    <n v="1121"/>
    <n v="96.005352363960753"/>
    <x v="1"/>
    <s v="USD"/>
    <x v="666"/>
    <x v="671"/>
    <b v="0"/>
    <b v="1"/>
    <x v="1"/>
    <x v="1"/>
    <x v="1"/>
  </r>
  <r>
    <n v="733"/>
    <s v="Marquez-Kerr"/>
    <x v="732"/>
    <n v="15800"/>
    <n v="83267"/>
    <n v="527.00632911392404"/>
    <x v="1"/>
    <n v="980"/>
    <n v="84.96632653061225"/>
    <x v="1"/>
    <s v="USD"/>
    <x v="43"/>
    <x v="672"/>
    <b v="0"/>
    <b v="0"/>
    <x v="16"/>
    <x v="1"/>
    <x v="16"/>
  </r>
  <r>
    <n v="734"/>
    <s v="Stone PLC"/>
    <x v="733"/>
    <n v="4200"/>
    <n v="13404"/>
    <n v="319.14285714285711"/>
    <x v="1"/>
    <n v="536"/>
    <n v="25.007462686567163"/>
    <x v="1"/>
    <s v="USD"/>
    <x v="667"/>
    <x v="673"/>
    <b v="0"/>
    <b v="1"/>
    <x v="3"/>
    <x v="3"/>
    <x v="3"/>
  </r>
  <r>
    <n v="735"/>
    <s v="Caldwell PLC"/>
    <x v="734"/>
    <n v="37100"/>
    <n v="131404"/>
    <n v="354.18867924528303"/>
    <x v="1"/>
    <n v="1991"/>
    <n v="65.998995479658461"/>
    <x v="1"/>
    <s v="USD"/>
    <x v="668"/>
    <x v="674"/>
    <b v="0"/>
    <b v="0"/>
    <x v="14"/>
    <x v="7"/>
    <x v="14"/>
  </r>
  <r>
    <n v="736"/>
    <s v="Silva-Hawkins"/>
    <x v="735"/>
    <n v="7700"/>
    <n v="2533"/>
    <n v="32.896103896103895"/>
    <x v="3"/>
    <n v="29"/>
    <n v="87.34482758620689"/>
    <x v="1"/>
    <s v="USD"/>
    <x v="669"/>
    <x v="675"/>
    <b v="0"/>
    <b v="0"/>
    <x v="9"/>
    <x v="5"/>
    <x v="9"/>
  </r>
  <r>
    <n v="737"/>
    <s v="Gardner Inc"/>
    <x v="736"/>
    <n v="3700"/>
    <n v="5028"/>
    <n v="135.8918918918919"/>
    <x v="1"/>
    <n v="180"/>
    <n v="27.933333333333334"/>
    <x v="1"/>
    <s v="USD"/>
    <x v="670"/>
    <x v="676"/>
    <b v="0"/>
    <b v="0"/>
    <x v="7"/>
    <x v="1"/>
    <x v="7"/>
  </r>
  <r>
    <n v="738"/>
    <s v="Garcia Group"/>
    <x v="737"/>
    <n v="74700"/>
    <n v="1557"/>
    <n v="2.0843373493975905"/>
    <x v="0"/>
    <n v="15"/>
    <n v="103.8"/>
    <x v="1"/>
    <s v="USD"/>
    <x v="671"/>
    <x v="677"/>
    <b v="0"/>
    <b v="1"/>
    <x v="3"/>
    <x v="3"/>
    <x v="3"/>
  </r>
  <r>
    <n v="739"/>
    <s v="Meyer-Avila"/>
    <x v="738"/>
    <n v="10000"/>
    <n v="6100"/>
    <n v="61"/>
    <x v="0"/>
    <n v="191"/>
    <n v="31.937172774869111"/>
    <x v="1"/>
    <s v="USD"/>
    <x v="672"/>
    <x v="678"/>
    <b v="0"/>
    <b v="0"/>
    <x v="7"/>
    <x v="1"/>
    <x v="7"/>
  </r>
  <r>
    <n v="740"/>
    <s v="Nelson, Smith and Graham"/>
    <x v="739"/>
    <n v="5300"/>
    <n v="1592"/>
    <n v="30.037735849056602"/>
    <x v="0"/>
    <n v="16"/>
    <n v="99.5"/>
    <x v="1"/>
    <s v="USD"/>
    <x v="673"/>
    <x v="679"/>
    <b v="0"/>
    <b v="0"/>
    <x v="3"/>
    <x v="3"/>
    <x v="3"/>
  </r>
  <r>
    <n v="741"/>
    <s v="Garcia Ltd"/>
    <x v="740"/>
    <n v="1200"/>
    <n v="14150"/>
    <n v="1179.1666666666665"/>
    <x v="1"/>
    <n v="130"/>
    <n v="108.84615384615384"/>
    <x v="1"/>
    <s v="USD"/>
    <x v="674"/>
    <x v="680"/>
    <b v="0"/>
    <b v="0"/>
    <x v="3"/>
    <x v="3"/>
    <x v="3"/>
  </r>
  <r>
    <n v="742"/>
    <s v="West-Stevens"/>
    <x v="741"/>
    <n v="1200"/>
    <n v="13513"/>
    <n v="1126.0833333333335"/>
    <x v="1"/>
    <n v="122"/>
    <n v="110.76229508196721"/>
    <x v="1"/>
    <s v="USD"/>
    <x v="675"/>
    <x v="681"/>
    <b v="0"/>
    <b v="0"/>
    <x v="5"/>
    <x v="1"/>
    <x v="5"/>
  </r>
  <r>
    <n v="743"/>
    <s v="Clark-Conrad"/>
    <x v="742"/>
    <n v="3900"/>
    <n v="504"/>
    <n v="12.923076923076923"/>
    <x v="0"/>
    <n v="17"/>
    <n v="29.647058823529413"/>
    <x v="1"/>
    <s v="USD"/>
    <x v="676"/>
    <x v="682"/>
    <b v="0"/>
    <b v="1"/>
    <x v="3"/>
    <x v="3"/>
    <x v="3"/>
  </r>
  <r>
    <n v="744"/>
    <s v="Fitzgerald Group"/>
    <x v="743"/>
    <n v="2000"/>
    <n v="14240"/>
    <n v="712"/>
    <x v="1"/>
    <n v="140"/>
    <n v="101.71428571428571"/>
    <x v="1"/>
    <s v="USD"/>
    <x v="342"/>
    <x v="683"/>
    <b v="0"/>
    <b v="1"/>
    <x v="3"/>
    <x v="3"/>
    <x v="3"/>
  </r>
  <r>
    <n v="745"/>
    <s v="Hill, Mccann and Moore"/>
    <x v="744"/>
    <n v="6900"/>
    <n v="2091"/>
    <n v="30.304347826086957"/>
    <x v="0"/>
    <n v="34"/>
    <n v="61.5"/>
    <x v="1"/>
    <s v="USD"/>
    <x v="677"/>
    <x v="684"/>
    <b v="0"/>
    <b v="0"/>
    <x v="8"/>
    <x v="2"/>
    <x v="8"/>
  </r>
  <r>
    <n v="746"/>
    <s v="Edwards LLC"/>
    <x v="745"/>
    <n v="55800"/>
    <n v="118580"/>
    <n v="212.50896057347671"/>
    <x v="1"/>
    <n v="3388"/>
    <n v="35"/>
    <x v="1"/>
    <s v="USD"/>
    <x v="678"/>
    <x v="685"/>
    <b v="0"/>
    <b v="0"/>
    <x v="2"/>
    <x v="2"/>
    <x v="2"/>
  </r>
  <r>
    <n v="747"/>
    <s v="Greer and Sons"/>
    <x v="746"/>
    <n v="4900"/>
    <n v="11214"/>
    <n v="228.85714285714286"/>
    <x v="1"/>
    <n v="280"/>
    <n v="40.049999999999997"/>
    <x v="1"/>
    <s v="USD"/>
    <x v="679"/>
    <x v="488"/>
    <b v="0"/>
    <b v="0"/>
    <x v="3"/>
    <x v="3"/>
    <x v="3"/>
  </r>
  <r>
    <n v="748"/>
    <s v="Martinez PLC"/>
    <x v="747"/>
    <n v="194900"/>
    <n v="68137"/>
    <n v="34.959979476654695"/>
    <x v="3"/>
    <n v="614"/>
    <n v="110.97231270358306"/>
    <x v="1"/>
    <s v="USD"/>
    <x v="680"/>
    <x v="686"/>
    <b v="0"/>
    <b v="1"/>
    <x v="10"/>
    <x v="4"/>
    <x v="10"/>
  </r>
  <r>
    <n v="749"/>
    <s v="Hunter-Logan"/>
    <x v="748"/>
    <n v="8600"/>
    <n v="13527"/>
    <n v="157.29069767441862"/>
    <x v="1"/>
    <n v="366"/>
    <n v="36.959016393442624"/>
    <x v="6"/>
    <s v="EUR"/>
    <x v="681"/>
    <x v="687"/>
    <b v="0"/>
    <b v="1"/>
    <x v="8"/>
    <x v="2"/>
    <x v="8"/>
  </r>
  <r>
    <n v="750"/>
    <s v="Ramos and Sons"/>
    <x v="749"/>
    <n v="100"/>
    <n v="1"/>
    <n v="1"/>
    <x v="0"/>
    <n v="1"/>
    <n v="1"/>
    <x v="4"/>
    <s v="GBP"/>
    <x v="682"/>
    <x v="688"/>
    <b v="0"/>
    <b v="0"/>
    <x v="5"/>
    <x v="1"/>
    <x v="5"/>
  </r>
  <r>
    <n v="751"/>
    <s v="Lane-Barber"/>
    <x v="750"/>
    <n v="3600"/>
    <n v="8363"/>
    <n v="232.30555555555554"/>
    <x v="1"/>
    <n v="270"/>
    <n v="30.974074074074075"/>
    <x v="1"/>
    <s v="USD"/>
    <x v="683"/>
    <x v="689"/>
    <b v="1"/>
    <b v="1"/>
    <x v="9"/>
    <x v="5"/>
    <x v="9"/>
  </r>
  <r>
    <n v="752"/>
    <s v="Lowery Group"/>
    <x v="751"/>
    <n v="5800"/>
    <n v="5362"/>
    <n v="92.448275862068968"/>
    <x v="3"/>
    <n v="114"/>
    <n v="47.035087719298247"/>
    <x v="1"/>
    <s v="USD"/>
    <x v="684"/>
    <x v="690"/>
    <b v="0"/>
    <b v="1"/>
    <x v="3"/>
    <x v="3"/>
    <x v="3"/>
  </r>
  <r>
    <n v="753"/>
    <s v="Guerrero-Griffin"/>
    <x v="752"/>
    <n v="4700"/>
    <n v="12065"/>
    <n v="256.70212765957444"/>
    <x v="1"/>
    <n v="137"/>
    <n v="88.065693430656935"/>
    <x v="1"/>
    <s v="USD"/>
    <x v="674"/>
    <x v="691"/>
    <b v="0"/>
    <b v="0"/>
    <x v="14"/>
    <x v="7"/>
    <x v="14"/>
  </r>
  <r>
    <n v="754"/>
    <s v="Perez, Reed and Lee"/>
    <x v="753"/>
    <n v="70400"/>
    <n v="118603"/>
    <n v="168.47017045454547"/>
    <x v="1"/>
    <n v="3205"/>
    <n v="37.005616224648989"/>
    <x v="1"/>
    <s v="USD"/>
    <x v="685"/>
    <x v="424"/>
    <b v="0"/>
    <b v="0"/>
    <x v="3"/>
    <x v="3"/>
    <x v="3"/>
  </r>
  <r>
    <n v="755"/>
    <s v="Chen, Pollard and Clarke"/>
    <x v="754"/>
    <n v="4500"/>
    <n v="7496"/>
    <n v="166.57777777777778"/>
    <x v="1"/>
    <n v="288"/>
    <n v="26.027777777777779"/>
    <x v="3"/>
    <s v="DKK"/>
    <x v="605"/>
    <x v="231"/>
    <b v="0"/>
    <b v="1"/>
    <x v="3"/>
    <x v="3"/>
    <x v="3"/>
  </r>
  <r>
    <n v="756"/>
    <s v="Serrano, Gallagher and Griffith"/>
    <x v="755"/>
    <n v="1300"/>
    <n v="10037"/>
    <n v="772.07692307692309"/>
    <x v="1"/>
    <n v="148"/>
    <n v="67.817567567567565"/>
    <x v="1"/>
    <s v="USD"/>
    <x v="686"/>
    <x v="692"/>
    <b v="0"/>
    <b v="0"/>
    <x v="3"/>
    <x v="3"/>
    <x v="3"/>
  </r>
  <r>
    <n v="757"/>
    <s v="Callahan-Gilbert"/>
    <x v="756"/>
    <n v="1400"/>
    <n v="5696"/>
    <n v="406.85714285714283"/>
    <x v="1"/>
    <n v="114"/>
    <n v="49.964912280701753"/>
    <x v="1"/>
    <s v="USD"/>
    <x v="687"/>
    <x v="693"/>
    <b v="0"/>
    <b v="0"/>
    <x v="6"/>
    <x v="4"/>
    <x v="6"/>
  </r>
  <r>
    <n v="758"/>
    <s v="Logan-Miranda"/>
    <x v="757"/>
    <n v="29600"/>
    <n v="167005"/>
    <n v="564.20608108108115"/>
    <x v="1"/>
    <n v="1518"/>
    <n v="110.01646903820817"/>
    <x v="0"/>
    <s v="CAD"/>
    <x v="688"/>
    <x v="694"/>
    <b v="0"/>
    <b v="0"/>
    <x v="1"/>
    <x v="1"/>
    <x v="1"/>
  </r>
  <r>
    <n v="759"/>
    <s v="Rodriguez PLC"/>
    <x v="758"/>
    <n v="167500"/>
    <n v="114615"/>
    <n v="68.426865671641792"/>
    <x v="0"/>
    <n v="1274"/>
    <n v="89.964678178963894"/>
    <x v="1"/>
    <s v="USD"/>
    <x v="689"/>
    <x v="236"/>
    <b v="0"/>
    <b v="0"/>
    <x v="5"/>
    <x v="1"/>
    <x v="5"/>
  </r>
  <r>
    <n v="760"/>
    <s v="Smith-Kennedy"/>
    <x v="759"/>
    <n v="48300"/>
    <n v="16592"/>
    <n v="34.351966873706004"/>
    <x v="0"/>
    <n v="210"/>
    <n v="79.009523809523813"/>
    <x v="6"/>
    <s v="EUR"/>
    <x v="690"/>
    <x v="695"/>
    <b v="0"/>
    <b v="1"/>
    <x v="11"/>
    <x v="6"/>
    <x v="11"/>
  </r>
  <r>
    <n v="761"/>
    <s v="Mitchell-Lee"/>
    <x v="760"/>
    <n v="2200"/>
    <n v="14420"/>
    <n v="655.4545454545455"/>
    <x v="1"/>
    <n v="166"/>
    <n v="86.867469879518069"/>
    <x v="1"/>
    <s v="USD"/>
    <x v="691"/>
    <x v="696"/>
    <b v="0"/>
    <b v="0"/>
    <x v="1"/>
    <x v="1"/>
    <x v="1"/>
  </r>
  <r>
    <n v="762"/>
    <s v="Davis Ltd"/>
    <x v="761"/>
    <n v="3500"/>
    <n v="6204"/>
    <n v="177.25714285714284"/>
    <x v="1"/>
    <n v="100"/>
    <n v="62.04"/>
    <x v="2"/>
    <s v="AUD"/>
    <x v="692"/>
    <x v="697"/>
    <b v="0"/>
    <b v="0"/>
    <x v="17"/>
    <x v="1"/>
    <x v="17"/>
  </r>
  <r>
    <n v="763"/>
    <s v="Rowland PLC"/>
    <x v="762"/>
    <n v="5600"/>
    <n v="6338"/>
    <n v="113.17857142857144"/>
    <x v="1"/>
    <n v="235"/>
    <n v="26.970212765957445"/>
    <x v="1"/>
    <s v="USD"/>
    <x v="693"/>
    <x v="698"/>
    <b v="0"/>
    <b v="1"/>
    <x v="3"/>
    <x v="3"/>
    <x v="3"/>
  </r>
  <r>
    <n v="764"/>
    <s v="Shaffer-Mason"/>
    <x v="763"/>
    <n v="1100"/>
    <n v="8010"/>
    <n v="728.18181818181824"/>
    <x v="1"/>
    <n v="148"/>
    <n v="54.121621621621621"/>
    <x v="1"/>
    <s v="USD"/>
    <x v="694"/>
    <x v="699"/>
    <b v="0"/>
    <b v="0"/>
    <x v="1"/>
    <x v="1"/>
    <x v="1"/>
  </r>
  <r>
    <n v="765"/>
    <s v="Matthews LLC"/>
    <x v="764"/>
    <n v="3900"/>
    <n v="8125"/>
    <n v="208.33333333333334"/>
    <x v="1"/>
    <n v="198"/>
    <n v="41.035353535353536"/>
    <x v="1"/>
    <s v="USD"/>
    <x v="695"/>
    <x v="489"/>
    <b v="1"/>
    <b v="1"/>
    <x v="7"/>
    <x v="1"/>
    <x v="7"/>
  </r>
  <r>
    <n v="766"/>
    <s v="Montgomery-Castro"/>
    <x v="765"/>
    <n v="43800"/>
    <n v="13653"/>
    <n v="31.171232876712331"/>
    <x v="0"/>
    <n v="248"/>
    <n v="55.052419354838712"/>
    <x v="2"/>
    <s v="AUD"/>
    <x v="123"/>
    <x v="512"/>
    <b v="0"/>
    <b v="0"/>
    <x v="22"/>
    <x v="4"/>
    <x v="22"/>
  </r>
  <r>
    <n v="767"/>
    <s v="Hale, Pearson and Jenkins"/>
    <x v="766"/>
    <n v="97200"/>
    <n v="55372"/>
    <n v="56.967078189300416"/>
    <x v="0"/>
    <n v="513"/>
    <n v="107.93762183235867"/>
    <x v="1"/>
    <s v="USD"/>
    <x v="696"/>
    <x v="700"/>
    <b v="0"/>
    <b v="0"/>
    <x v="18"/>
    <x v="5"/>
    <x v="18"/>
  </r>
  <r>
    <n v="768"/>
    <s v="Ramirez-Calderon"/>
    <x v="767"/>
    <n v="4800"/>
    <n v="11088"/>
    <n v="231"/>
    <x v="1"/>
    <n v="150"/>
    <n v="73.92"/>
    <x v="1"/>
    <s v="USD"/>
    <x v="626"/>
    <x v="701"/>
    <b v="0"/>
    <b v="0"/>
    <x v="3"/>
    <x v="3"/>
    <x v="3"/>
  </r>
  <r>
    <n v="769"/>
    <s v="Johnson-Morales"/>
    <x v="768"/>
    <n v="125600"/>
    <n v="109106"/>
    <n v="86.867834394904463"/>
    <x v="0"/>
    <n v="3410"/>
    <n v="31.995894428152493"/>
    <x v="1"/>
    <s v="USD"/>
    <x v="697"/>
    <x v="340"/>
    <b v="0"/>
    <b v="0"/>
    <x v="11"/>
    <x v="6"/>
    <x v="11"/>
  </r>
  <r>
    <n v="770"/>
    <s v="Mathis-Rodriguez"/>
    <x v="769"/>
    <n v="4300"/>
    <n v="11642"/>
    <n v="270.74418604651163"/>
    <x v="1"/>
    <n v="216"/>
    <n v="53.898148148148145"/>
    <x v="6"/>
    <s v="EUR"/>
    <x v="698"/>
    <x v="702"/>
    <b v="0"/>
    <b v="1"/>
    <x v="3"/>
    <x v="3"/>
    <x v="3"/>
  </r>
  <r>
    <n v="771"/>
    <s v="Smith, Mack and Williams"/>
    <x v="770"/>
    <n v="5600"/>
    <n v="2769"/>
    <n v="49.446428571428569"/>
    <x v="3"/>
    <n v="26"/>
    <n v="106.5"/>
    <x v="1"/>
    <s v="USD"/>
    <x v="699"/>
    <x v="703"/>
    <b v="0"/>
    <b v="0"/>
    <x v="3"/>
    <x v="3"/>
    <x v="3"/>
  </r>
  <r>
    <n v="772"/>
    <s v="Johnson-Pace"/>
    <x v="771"/>
    <n v="149600"/>
    <n v="169586"/>
    <n v="113.3596256684492"/>
    <x v="1"/>
    <n v="5139"/>
    <n v="32.999805409612762"/>
    <x v="1"/>
    <s v="USD"/>
    <x v="700"/>
    <x v="704"/>
    <b v="0"/>
    <b v="0"/>
    <x v="7"/>
    <x v="1"/>
    <x v="7"/>
  </r>
  <r>
    <n v="773"/>
    <s v="Meza, Kirby and Patel"/>
    <x v="772"/>
    <n v="53100"/>
    <n v="101185"/>
    <n v="190.55555555555554"/>
    <x v="1"/>
    <n v="2353"/>
    <n v="43.00254993625159"/>
    <x v="1"/>
    <s v="USD"/>
    <x v="701"/>
    <x v="705"/>
    <b v="0"/>
    <b v="0"/>
    <x v="3"/>
    <x v="3"/>
    <x v="3"/>
  </r>
  <r>
    <n v="774"/>
    <s v="Gonzalez-Snow"/>
    <x v="773"/>
    <n v="5000"/>
    <n v="6775"/>
    <n v="135.5"/>
    <x v="1"/>
    <n v="78"/>
    <n v="86.858974358974365"/>
    <x v="6"/>
    <s v="EUR"/>
    <x v="702"/>
    <x v="706"/>
    <b v="0"/>
    <b v="0"/>
    <x v="2"/>
    <x v="2"/>
    <x v="2"/>
  </r>
  <r>
    <n v="775"/>
    <s v="Murphy LLC"/>
    <x v="774"/>
    <n v="9400"/>
    <n v="968"/>
    <n v="10.297872340425531"/>
    <x v="0"/>
    <n v="10"/>
    <n v="96.8"/>
    <x v="1"/>
    <s v="USD"/>
    <x v="703"/>
    <x v="707"/>
    <b v="0"/>
    <b v="0"/>
    <x v="1"/>
    <x v="1"/>
    <x v="1"/>
  </r>
  <r>
    <n v="776"/>
    <s v="Taylor-Rowe"/>
    <x v="775"/>
    <n v="110800"/>
    <n v="72623"/>
    <n v="65.544223826714799"/>
    <x v="0"/>
    <n v="2201"/>
    <n v="32.995456610631528"/>
    <x v="1"/>
    <s v="USD"/>
    <x v="704"/>
    <x v="708"/>
    <b v="0"/>
    <b v="0"/>
    <x v="3"/>
    <x v="3"/>
    <x v="3"/>
  </r>
  <r>
    <n v="777"/>
    <s v="Henderson Ltd"/>
    <x v="776"/>
    <n v="93800"/>
    <n v="45987"/>
    <n v="49.026652452025587"/>
    <x v="0"/>
    <n v="676"/>
    <n v="68.028106508875737"/>
    <x v="1"/>
    <s v="USD"/>
    <x v="431"/>
    <x v="709"/>
    <b v="0"/>
    <b v="0"/>
    <x v="3"/>
    <x v="3"/>
    <x v="3"/>
  </r>
  <r>
    <n v="778"/>
    <s v="Moss-Guzman"/>
    <x v="777"/>
    <n v="1300"/>
    <n v="10243"/>
    <n v="787.92307692307691"/>
    <x v="1"/>
    <n v="174"/>
    <n v="58.867816091954026"/>
    <x v="5"/>
    <s v="CHF"/>
    <x v="705"/>
    <x v="710"/>
    <b v="0"/>
    <b v="0"/>
    <x v="10"/>
    <x v="4"/>
    <x v="10"/>
  </r>
  <r>
    <n v="779"/>
    <s v="Webb Group"/>
    <x v="778"/>
    <n v="108700"/>
    <n v="87293"/>
    <n v="80.306347746090154"/>
    <x v="0"/>
    <n v="831"/>
    <n v="105.04572803850782"/>
    <x v="1"/>
    <s v="USD"/>
    <x v="706"/>
    <x v="711"/>
    <b v="0"/>
    <b v="1"/>
    <x v="3"/>
    <x v="3"/>
    <x v="3"/>
  </r>
  <r>
    <n v="780"/>
    <s v="Brooks-Rodriguez"/>
    <x v="779"/>
    <n v="5100"/>
    <n v="5421"/>
    <n v="106.29411764705883"/>
    <x v="1"/>
    <n v="164"/>
    <n v="33.054878048780488"/>
    <x v="1"/>
    <s v="USD"/>
    <x v="707"/>
    <x v="712"/>
    <b v="0"/>
    <b v="1"/>
    <x v="6"/>
    <x v="4"/>
    <x v="6"/>
  </r>
  <r>
    <n v="781"/>
    <s v="Thomas Ltd"/>
    <x v="780"/>
    <n v="8700"/>
    <n v="4414"/>
    <n v="50.735632183908038"/>
    <x v="3"/>
    <n v="56"/>
    <n v="78.821428571428569"/>
    <x v="5"/>
    <s v="CHF"/>
    <x v="708"/>
    <x v="70"/>
    <b v="0"/>
    <b v="0"/>
    <x v="3"/>
    <x v="3"/>
    <x v="3"/>
  </r>
  <r>
    <n v="782"/>
    <s v="Williams and Sons"/>
    <x v="781"/>
    <n v="5100"/>
    <n v="10981"/>
    <n v="215.31372549019611"/>
    <x v="1"/>
    <n v="161"/>
    <n v="68.204968944099377"/>
    <x v="1"/>
    <s v="USD"/>
    <x v="709"/>
    <x v="713"/>
    <b v="0"/>
    <b v="1"/>
    <x v="10"/>
    <x v="4"/>
    <x v="10"/>
  </r>
  <r>
    <n v="783"/>
    <s v="Vega, Chan and Carney"/>
    <x v="782"/>
    <n v="7400"/>
    <n v="10451"/>
    <n v="141.22972972972974"/>
    <x v="1"/>
    <n v="138"/>
    <n v="75.731884057971016"/>
    <x v="1"/>
    <s v="USD"/>
    <x v="710"/>
    <x v="714"/>
    <b v="0"/>
    <b v="0"/>
    <x v="1"/>
    <x v="1"/>
    <x v="1"/>
  </r>
  <r>
    <n v="784"/>
    <s v="Byrd Group"/>
    <x v="783"/>
    <n v="88900"/>
    <n v="102535"/>
    <n v="115.33745781777279"/>
    <x v="1"/>
    <n v="3308"/>
    <n v="30.996070133010882"/>
    <x v="1"/>
    <s v="USD"/>
    <x v="711"/>
    <x v="715"/>
    <b v="0"/>
    <b v="0"/>
    <x v="2"/>
    <x v="2"/>
    <x v="2"/>
  </r>
  <r>
    <n v="785"/>
    <s v="Peterson, Fletcher and Sanchez"/>
    <x v="784"/>
    <n v="6700"/>
    <n v="12939"/>
    <n v="193.11940298507463"/>
    <x v="1"/>
    <n v="127"/>
    <n v="101.88188976377953"/>
    <x v="2"/>
    <s v="AUD"/>
    <x v="157"/>
    <x v="716"/>
    <b v="0"/>
    <b v="1"/>
    <x v="10"/>
    <x v="4"/>
    <x v="10"/>
  </r>
  <r>
    <n v="786"/>
    <s v="Smith-Brown"/>
    <x v="785"/>
    <n v="1500"/>
    <n v="10946"/>
    <n v="729.73333333333335"/>
    <x v="1"/>
    <n v="207"/>
    <n v="52.879227053140099"/>
    <x v="6"/>
    <s v="EUR"/>
    <x v="630"/>
    <x v="717"/>
    <b v="0"/>
    <b v="1"/>
    <x v="17"/>
    <x v="1"/>
    <x v="17"/>
  </r>
  <r>
    <n v="787"/>
    <s v="Vance-Glover"/>
    <x v="786"/>
    <n v="61200"/>
    <n v="60994"/>
    <n v="99.66339869281046"/>
    <x v="0"/>
    <n v="859"/>
    <n v="71.005820721769496"/>
    <x v="0"/>
    <s v="CAD"/>
    <x v="712"/>
    <x v="718"/>
    <b v="0"/>
    <b v="0"/>
    <x v="1"/>
    <x v="1"/>
    <x v="1"/>
  </r>
  <r>
    <n v="788"/>
    <s v="Joyce PLC"/>
    <x v="787"/>
    <n v="3600"/>
    <n v="3174"/>
    <n v="88.166666666666671"/>
    <x v="2"/>
    <n v="31"/>
    <n v="102.38709677419355"/>
    <x v="1"/>
    <s v="USD"/>
    <x v="93"/>
    <x v="719"/>
    <b v="0"/>
    <b v="0"/>
    <x v="10"/>
    <x v="4"/>
    <x v="10"/>
  </r>
  <r>
    <n v="789"/>
    <s v="Kennedy-Miller"/>
    <x v="788"/>
    <n v="9000"/>
    <n v="3351"/>
    <n v="37.233333333333334"/>
    <x v="0"/>
    <n v="45"/>
    <n v="74.466666666666669"/>
    <x v="1"/>
    <s v="USD"/>
    <x v="713"/>
    <x v="115"/>
    <b v="0"/>
    <b v="0"/>
    <x v="3"/>
    <x v="3"/>
    <x v="3"/>
  </r>
  <r>
    <n v="790"/>
    <s v="White-Obrien"/>
    <x v="789"/>
    <n v="185900"/>
    <n v="56774"/>
    <n v="30.540075309306079"/>
    <x v="3"/>
    <n v="1113"/>
    <n v="51.009883198562441"/>
    <x v="1"/>
    <s v="USD"/>
    <x v="714"/>
    <x v="720"/>
    <b v="0"/>
    <b v="0"/>
    <x v="3"/>
    <x v="3"/>
    <x v="3"/>
  </r>
  <r>
    <n v="791"/>
    <s v="Stafford, Hess and Raymond"/>
    <x v="790"/>
    <n v="2100"/>
    <n v="540"/>
    <n v="25.714285714285712"/>
    <x v="0"/>
    <n v="6"/>
    <n v="90"/>
    <x v="1"/>
    <s v="USD"/>
    <x v="715"/>
    <x v="721"/>
    <b v="0"/>
    <b v="0"/>
    <x v="0"/>
    <x v="0"/>
    <x v="0"/>
  </r>
  <r>
    <n v="792"/>
    <s v="Jordan, Schneider and Hall"/>
    <x v="791"/>
    <n v="2000"/>
    <n v="680"/>
    <n v="34"/>
    <x v="0"/>
    <n v="7"/>
    <n v="97.142857142857139"/>
    <x v="1"/>
    <s v="USD"/>
    <x v="716"/>
    <x v="722"/>
    <b v="0"/>
    <b v="1"/>
    <x v="3"/>
    <x v="3"/>
    <x v="3"/>
  </r>
  <r>
    <n v="793"/>
    <s v="Rodriguez, Cox and Rodriguez"/>
    <x v="792"/>
    <n v="1100"/>
    <n v="13045"/>
    <n v="1185.909090909091"/>
    <x v="1"/>
    <n v="181"/>
    <n v="72.071823204419886"/>
    <x v="5"/>
    <s v="CHF"/>
    <x v="448"/>
    <x v="451"/>
    <b v="0"/>
    <b v="0"/>
    <x v="9"/>
    <x v="5"/>
    <x v="9"/>
  </r>
  <r>
    <n v="794"/>
    <s v="Welch Inc"/>
    <x v="793"/>
    <n v="6600"/>
    <n v="8276"/>
    <n v="125.39393939393939"/>
    <x v="1"/>
    <n v="110"/>
    <n v="75.236363636363635"/>
    <x v="1"/>
    <s v="USD"/>
    <x v="717"/>
    <x v="642"/>
    <b v="0"/>
    <b v="0"/>
    <x v="1"/>
    <x v="1"/>
    <x v="1"/>
  </r>
  <r>
    <n v="795"/>
    <s v="Vasquez Inc"/>
    <x v="794"/>
    <n v="7100"/>
    <n v="1022"/>
    <n v="14.394366197183098"/>
    <x v="0"/>
    <n v="31"/>
    <n v="32.967741935483872"/>
    <x v="1"/>
    <s v="USD"/>
    <x v="718"/>
    <x v="723"/>
    <b v="0"/>
    <b v="0"/>
    <x v="6"/>
    <x v="4"/>
    <x v="6"/>
  </r>
  <r>
    <n v="796"/>
    <s v="Freeman-Ferguson"/>
    <x v="795"/>
    <n v="7800"/>
    <n v="4275"/>
    <n v="54.807692307692314"/>
    <x v="0"/>
    <n v="78"/>
    <n v="54.807692307692307"/>
    <x v="1"/>
    <s v="USD"/>
    <x v="719"/>
    <x v="724"/>
    <b v="0"/>
    <b v="1"/>
    <x v="20"/>
    <x v="6"/>
    <x v="20"/>
  </r>
  <r>
    <n v="797"/>
    <s v="Houston, Moore and Rogers"/>
    <x v="796"/>
    <n v="7600"/>
    <n v="8332"/>
    <n v="109.63157894736841"/>
    <x v="1"/>
    <n v="185"/>
    <n v="45.037837837837834"/>
    <x v="1"/>
    <s v="USD"/>
    <x v="720"/>
    <x v="725"/>
    <b v="0"/>
    <b v="0"/>
    <x v="2"/>
    <x v="2"/>
    <x v="2"/>
  </r>
  <r>
    <n v="798"/>
    <s v="Small-Fuentes"/>
    <x v="797"/>
    <n v="3400"/>
    <n v="6408"/>
    <n v="188.47058823529412"/>
    <x v="1"/>
    <n v="121"/>
    <n v="52.958677685950413"/>
    <x v="1"/>
    <s v="USD"/>
    <x v="721"/>
    <x v="726"/>
    <b v="0"/>
    <b v="1"/>
    <x v="3"/>
    <x v="3"/>
    <x v="3"/>
  </r>
  <r>
    <n v="799"/>
    <s v="Reid-Day"/>
    <x v="798"/>
    <n v="84500"/>
    <n v="73522"/>
    <n v="87.008284023668637"/>
    <x v="0"/>
    <n v="1225"/>
    <n v="60.017959183673469"/>
    <x v="4"/>
    <s v="GBP"/>
    <x v="722"/>
    <x v="727"/>
    <b v="0"/>
    <b v="0"/>
    <x v="3"/>
    <x v="3"/>
    <x v="3"/>
  </r>
  <r>
    <n v="800"/>
    <s v="Wallace LLC"/>
    <x v="799"/>
    <n v="100"/>
    <n v="1"/>
    <n v="1"/>
    <x v="0"/>
    <n v="1"/>
    <n v="1"/>
    <x v="5"/>
    <s v="CHF"/>
    <x v="139"/>
    <x v="560"/>
    <b v="0"/>
    <b v="0"/>
    <x v="1"/>
    <x v="1"/>
    <x v="1"/>
  </r>
  <r>
    <n v="801"/>
    <s v="Olson-Bishop"/>
    <x v="800"/>
    <n v="2300"/>
    <n v="4667"/>
    <n v="202.9130434782609"/>
    <x v="1"/>
    <n v="106"/>
    <n v="44.028301886792455"/>
    <x v="1"/>
    <s v="USD"/>
    <x v="723"/>
    <x v="728"/>
    <b v="0"/>
    <b v="1"/>
    <x v="14"/>
    <x v="7"/>
    <x v="14"/>
  </r>
  <r>
    <n v="802"/>
    <s v="Rodriguez, Anderson and Porter"/>
    <x v="801"/>
    <n v="6200"/>
    <n v="12216"/>
    <n v="197.03225806451613"/>
    <x v="1"/>
    <n v="142"/>
    <n v="86.028169014084511"/>
    <x v="1"/>
    <s v="USD"/>
    <x v="704"/>
    <x v="339"/>
    <b v="0"/>
    <b v="0"/>
    <x v="14"/>
    <x v="7"/>
    <x v="14"/>
  </r>
  <r>
    <n v="803"/>
    <s v="Perez, Brown and Meyers"/>
    <x v="802"/>
    <n v="6100"/>
    <n v="6527"/>
    <n v="107"/>
    <x v="1"/>
    <n v="233"/>
    <n v="28.012875536480685"/>
    <x v="1"/>
    <s v="USD"/>
    <x v="724"/>
    <x v="35"/>
    <b v="0"/>
    <b v="0"/>
    <x v="3"/>
    <x v="3"/>
    <x v="3"/>
  </r>
  <r>
    <n v="804"/>
    <s v="English-Mccullough"/>
    <x v="803"/>
    <n v="2600"/>
    <n v="6987"/>
    <n v="268.73076923076923"/>
    <x v="1"/>
    <n v="218"/>
    <n v="32.050458715596328"/>
    <x v="1"/>
    <s v="USD"/>
    <x v="725"/>
    <x v="729"/>
    <b v="0"/>
    <b v="0"/>
    <x v="1"/>
    <x v="1"/>
    <x v="1"/>
  </r>
  <r>
    <n v="805"/>
    <s v="Smith-Nguyen"/>
    <x v="804"/>
    <n v="9700"/>
    <n v="4932"/>
    <n v="50.845360824742272"/>
    <x v="0"/>
    <n v="67"/>
    <n v="73.611940298507463"/>
    <x v="2"/>
    <s v="AUD"/>
    <x v="660"/>
    <x v="241"/>
    <b v="0"/>
    <b v="0"/>
    <x v="4"/>
    <x v="4"/>
    <x v="4"/>
  </r>
  <r>
    <n v="806"/>
    <s v="Harmon-Madden"/>
    <x v="805"/>
    <n v="700"/>
    <n v="8262"/>
    <n v="1180.2857142857142"/>
    <x v="1"/>
    <n v="76"/>
    <n v="108.71052631578948"/>
    <x v="1"/>
    <s v="USD"/>
    <x v="726"/>
    <x v="730"/>
    <b v="0"/>
    <b v="1"/>
    <x v="6"/>
    <x v="4"/>
    <x v="6"/>
  </r>
  <r>
    <n v="807"/>
    <s v="Walker-Taylor"/>
    <x v="806"/>
    <n v="700"/>
    <n v="1848"/>
    <n v="264"/>
    <x v="1"/>
    <n v="43"/>
    <n v="42.97674418604651"/>
    <x v="1"/>
    <s v="USD"/>
    <x v="727"/>
    <x v="322"/>
    <b v="0"/>
    <b v="1"/>
    <x v="3"/>
    <x v="3"/>
    <x v="3"/>
  </r>
  <r>
    <n v="808"/>
    <s v="Harris, Medina and Mitchell"/>
    <x v="807"/>
    <n v="5200"/>
    <n v="1583"/>
    <n v="30.44230769230769"/>
    <x v="0"/>
    <n v="19"/>
    <n v="83.315789473684205"/>
    <x v="1"/>
    <s v="USD"/>
    <x v="728"/>
    <x v="731"/>
    <b v="0"/>
    <b v="0"/>
    <x v="0"/>
    <x v="0"/>
    <x v="0"/>
  </r>
  <r>
    <n v="809"/>
    <s v="Williams and Sons"/>
    <x v="808"/>
    <n v="140800"/>
    <n v="88536"/>
    <n v="62.880681818181813"/>
    <x v="0"/>
    <n v="2108"/>
    <n v="42"/>
    <x v="5"/>
    <s v="CHF"/>
    <x v="729"/>
    <x v="732"/>
    <b v="0"/>
    <b v="0"/>
    <x v="4"/>
    <x v="4"/>
    <x v="4"/>
  </r>
  <r>
    <n v="810"/>
    <s v="Ball-Fisher"/>
    <x v="809"/>
    <n v="6400"/>
    <n v="12360"/>
    <n v="193.125"/>
    <x v="1"/>
    <n v="221"/>
    <n v="55.927601809954751"/>
    <x v="1"/>
    <s v="USD"/>
    <x v="730"/>
    <x v="157"/>
    <b v="0"/>
    <b v="1"/>
    <x v="3"/>
    <x v="3"/>
    <x v="3"/>
  </r>
  <r>
    <n v="811"/>
    <s v="Page, Holt and Mack"/>
    <x v="810"/>
    <n v="92500"/>
    <n v="71320"/>
    <n v="77.102702702702715"/>
    <x v="0"/>
    <n v="679"/>
    <n v="105.03681885125184"/>
    <x v="1"/>
    <s v="USD"/>
    <x v="731"/>
    <x v="733"/>
    <b v="0"/>
    <b v="1"/>
    <x v="11"/>
    <x v="6"/>
    <x v="11"/>
  </r>
  <r>
    <n v="812"/>
    <s v="Landry Group"/>
    <x v="811"/>
    <n v="59700"/>
    <n v="134640"/>
    <n v="225.52763819095478"/>
    <x v="1"/>
    <n v="2805"/>
    <n v="48"/>
    <x v="0"/>
    <s v="CAD"/>
    <x v="78"/>
    <x v="734"/>
    <b v="0"/>
    <b v="0"/>
    <x v="9"/>
    <x v="5"/>
    <x v="9"/>
  </r>
  <r>
    <n v="813"/>
    <s v="Buckley Group"/>
    <x v="812"/>
    <n v="3200"/>
    <n v="7661"/>
    <n v="239.40625"/>
    <x v="1"/>
    <n v="68"/>
    <n v="112.66176470588235"/>
    <x v="1"/>
    <s v="USD"/>
    <x v="732"/>
    <x v="735"/>
    <b v="0"/>
    <b v="0"/>
    <x v="11"/>
    <x v="6"/>
    <x v="11"/>
  </r>
  <r>
    <n v="814"/>
    <s v="Vincent PLC"/>
    <x v="813"/>
    <n v="3200"/>
    <n v="2950"/>
    <n v="92.1875"/>
    <x v="0"/>
    <n v="36"/>
    <n v="81.944444444444443"/>
    <x v="3"/>
    <s v="DKK"/>
    <x v="733"/>
    <x v="736"/>
    <b v="0"/>
    <b v="1"/>
    <x v="1"/>
    <x v="1"/>
    <x v="1"/>
  </r>
  <r>
    <n v="815"/>
    <s v="Watson-Douglas"/>
    <x v="814"/>
    <n v="9000"/>
    <n v="11721"/>
    <n v="130.23333333333335"/>
    <x v="1"/>
    <n v="183"/>
    <n v="64.049180327868854"/>
    <x v="0"/>
    <s v="CAD"/>
    <x v="734"/>
    <x v="737"/>
    <b v="0"/>
    <b v="0"/>
    <x v="1"/>
    <x v="1"/>
    <x v="1"/>
  </r>
  <r>
    <n v="816"/>
    <s v="Jones, Casey and Jones"/>
    <x v="815"/>
    <n v="2300"/>
    <n v="14150"/>
    <n v="615.21739130434787"/>
    <x v="1"/>
    <n v="133"/>
    <n v="106.39097744360902"/>
    <x v="1"/>
    <s v="USD"/>
    <x v="406"/>
    <x v="738"/>
    <b v="1"/>
    <b v="1"/>
    <x v="3"/>
    <x v="3"/>
    <x v="3"/>
  </r>
  <r>
    <n v="817"/>
    <s v="Alvarez-Bauer"/>
    <x v="816"/>
    <n v="51300"/>
    <n v="189192"/>
    <n v="368.79532163742692"/>
    <x v="1"/>
    <n v="2489"/>
    <n v="76.011249497790274"/>
    <x v="6"/>
    <s v="EUR"/>
    <x v="735"/>
    <x v="739"/>
    <b v="0"/>
    <b v="1"/>
    <x v="9"/>
    <x v="5"/>
    <x v="9"/>
  </r>
  <r>
    <n v="818"/>
    <s v="Martinez LLC"/>
    <x v="817"/>
    <n v="700"/>
    <n v="7664"/>
    <n v="1094.8571428571429"/>
    <x v="1"/>
    <n v="69"/>
    <n v="111.07246376811594"/>
    <x v="1"/>
    <s v="USD"/>
    <x v="736"/>
    <x v="740"/>
    <b v="0"/>
    <b v="1"/>
    <x v="3"/>
    <x v="3"/>
    <x v="3"/>
  </r>
  <r>
    <n v="819"/>
    <s v="Buck-Khan"/>
    <x v="818"/>
    <n v="8900"/>
    <n v="4509"/>
    <n v="50.662921348314605"/>
    <x v="0"/>
    <n v="47"/>
    <n v="95.936170212765958"/>
    <x v="1"/>
    <s v="USD"/>
    <x v="737"/>
    <x v="697"/>
    <b v="1"/>
    <b v="0"/>
    <x v="11"/>
    <x v="6"/>
    <x v="11"/>
  </r>
  <r>
    <n v="820"/>
    <s v="Valdez, Williams and Meyer"/>
    <x v="819"/>
    <n v="1500"/>
    <n v="12009"/>
    <n v="800.6"/>
    <x v="1"/>
    <n v="279"/>
    <n v="43.043010752688176"/>
    <x v="4"/>
    <s v="GBP"/>
    <x v="192"/>
    <x v="741"/>
    <b v="0"/>
    <b v="1"/>
    <x v="1"/>
    <x v="1"/>
    <x v="1"/>
  </r>
  <r>
    <n v="821"/>
    <s v="Alvarez-Andrews"/>
    <x v="820"/>
    <n v="4900"/>
    <n v="14273"/>
    <n v="291.28571428571428"/>
    <x v="1"/>
    <n v="210"/>
    <n v="67.966666666666669"/>
    <x v="1"/>
    <s v="USD"/>
    <x v="738"/>
    <x v="742"/>
    <b v="0"/>
    <b v="0"/>
    <x v="4"/>
    <x v="4"/>
    <x v="4"/>
  </r>
  <r>
    <n v="822"/>
    <s v="Stewart and Sons"/>
    <x v="821"/>
    <n v="54000"/>
    <n v="188982"/>
    <n v="349.9666666666667"/>
    <x v="1"/>
    <n v="2100"/>
    <n v="89.991428571428571"/>
    <x v="1"/>
    <s v="USD"/>
    <x v="739"/>
    <x v="743"/>
    <b v="0"/>
    <b v="0"/>
    <x v="1"/>
    <x v="1"/>
    <x v="1"/>
  </r>
  <r>
    <n v="823"/>
    <s v="Dyer Inc"/>
    <x v="822"/>
    <n v="4100"/>
    <n v="14640"/>
    <n v="357.07317073170731"/>
    <x v="1"/>
    <n v="252"/>
    <n v="58.095238095238095"/>
    <x v="1"/>
    <s v="USD"/>
    <x v="613"/>
    <x v="744"/>
    <b v="1"/>
    <b v="1"/>
    <x v="1"/>
    <x v="1"/>
    <x v="1"/>
  </r>
  <r>
    <n v="824"/>
    <s v="Anderson, Williams and Cox"/>
    <x v="823"/>
    <n v="85000"/>
    <n v="107516"/>
    <n v="126.48941176470588"/>
    <x v="1"/>
    <n v="1280"/>
    <n v="83.996875000000003"/>
    <x v="1"/>
    <s v="USD"/>
    <x v="740"/>
    <x v="269"/>
    <b v="0"/>
    <b v="1"/>
    <x v="9"/>
    <x v="5"/>
    <x v="9"/>
  </r>
  <r>
    <n v="825"/>
    <s v="Solomon PLC"/>
    <x v="824"/>
    <n v="3600"/>
    <n v="13950"/>
    <n v="387.5"/>
    <x v="1"/>
    <n v="157"/>
    <n v="88.853503184713375"/>
    <x v="4"/>
    <s v="GBP"/>
    <x v="145"/>
    <x v="745"/>
    <b v="0"/>
    <b v="0"/>
    <x v="12"/>
    <x v="4"/>
    <x v="12"/>
  </r>
  <r>
    <n v="826"/>
    <s v="Miller-Hubbard"/>
    <x v="825"/>
    <n v="2800"/>
    <n v="12797"/>
    <n v="457.03571428571428"/>
    <x v="1"/>
    <n v="194"/>
    <n v="65.963917525773198"/>
    <x v="1"/>
    <s v="USD"/>
    <x v="741"/>
    <x v="746"/>
    <b v="0"/>
    <b v="1"/>
    <x v="3"/>
    <x v="3"/>
    <x v="3"/>
  </r>
  <r>
    <n v="827"/>
    <s v="Miranda, Martinez and Lowery"/>
    <x v="826"/>
    <n v="2300"/>
    <n v="6134"/>
    <n v="266.69565217391306"/>
    <x v="1"/>
    <n v="82"/>
    <n v="74.804878048780495"/>
    <x v="2"/>
    <s v="AUD"/>
    <x v="742"/>
    <x v="747"/>
    <b v="0"/>
    <b v="1"/>
    <x v="6"/>
    <x v="4"/>
    <x v="6"/>
  </r>
  <r>
    <n v="828"/>
    <s v="Munoz, Cherry and Bell"/>
    <x v="827"/>
    <n v="7100"/>
    <n v="4899"/>
    <n v="69"/>
    <x v="0"/>
    <n v="70"/>
    <n v="69.98571428571428"/>
    <x v="1"/>
    <s v="USD"/>
    <x v="202"/>
    <x v="503"/>
    <b v="0"/>
    <b v="0"/>
    <x v="3"/>
    <x v="3"/>
    <x v="3"/>
  </r>
  <r>
    <n v="829"/>
    <s v="Baker-Higgins"/>
    <x v="828"/>
    <n v="9600"/>
    <n v="4929"/>
    <n v="51.34375"/>
    <x v="0"/>
    <n v="154"/>
    <n v="32.006493506493506"/>
    <x v="1"/>
    <s v="USD"/>
    <x v="743"/>
    <x v="748"/>
    <b v="0"/>
    <b v="0"/>
    <x v="3"/>
    <x v="3"/>
    <x v="3"/>
  </r>
  <r>
    <n v="830"/>
    <s v="Johnson, Turner and Carroll"/>
    <x v="829"/>
    <n v="121600"/>
    <n v="1424"/>
    <n v="1.1710526315789473"/>
    <x v="0"/>
    <n v="22"/>
    <n v="64.727272727272734"/>
    <x v="1"/>
    <s v="USD"/>
    <x v="744"/>
    <x v="330"/>
    <b v="0"/>
    <b v="0"/>
    <x v="3"/>
    <x v="3"/>
    <x v="3"/>
  </r>
  <r>
    <n v="831"/>
    <s v="Ward PLC"/>
    <x v="830"/>
    <n v="97100"/>
    <n v="105817"/>
    <n v="108.97734294541709"/>
    <x v="1"/>
    <n v="4233"/>
    <n v="24.998110087408456"/>
    <x v="1"/>
    <s v="USD"/>
    <x v="745"/>
    <x v="749"/>
    <b v="0"/>
    <b v="0"/>
    <x v="14"/>
    <x v="7"/>
    <x v="14"/>
  </r>
  <r>
    <n v="832"/>
    <s v="Bradley, Beck and Mayo"/>
    <x v="831"/>
    <n v="43200"/>
    <n v="136156"/>
    <n v="315.17592592592592"/>
    <x v="1"/>
    <n v="1297"/>
    <n v="104.97764070932922"/>
    <x v="3"/>
    <s v="DKK"/>
    <x v="746"/>
    <x v="750"/>
    <b v="1"/>
    <b v="0"/>
    <x v="18"/>
    <x v="5"/>
    <x v="18"/>
  </r>
  <r>
    <n v="833"/>
    <s v="Levine, Martin and Hernandez"/>
    <x v="832"/>
    <n v="6800"/>
    <n v="10723"/>
    <n v="157.69117647058823"/>
    <x v="1"/>
    <n v="165"/>
    <n v="64.987878787878785"/>
    <x v="3"/>
    <s v="DKK"/>
    <x v="747"/>
    <x v="751"/>
    <b v="0"/>
    <b v="0"/>
    <x v="18"/>
    <x v="5"/>
    <x v="18"/>
  </r>
  <r>
    <n v="834"/>
    <s v="Gallegos, Wagner and Gaines"/>
    <x v="833"/>
    <n v="7300"/>
    <n v="11228"/>
    <n v="153.8082191780822"/>
    <x v="1"/>
    <n v="119"/>
    <n v="94.352941176470594"/>
    <x v="1"/>
    <s v="USD"/>
    <x v="362"/>
    <x v="451"/>
    <b v="0"/>
    <b v="0"/>
    <x v="3"/>
    <x v="3"/>
    <x v="3"/>
  </r>
  <r>
    <n v="835"/>
    <s v="Hodges, Smith and Kelly"/>
    <x v="834"/>
    <n v="86200"/>
    <n v="77355"/>
    <n v="89.738979118329468"/>
    <x v="0"/>
    <n v="1758"/>
    <n v="44.001706484641637"/>
    <x v="1"/>
    <s v="USD"/>
    <x v="748"/>
    <x v="752"/>
    <b v="0"/>
    <b v="0"/>
    <x v="2"/>
    <x v="2"/>
    <x v="2"/>
  </r>
  <r>
    <n v="836"/>
    <s v="Macias Inc"/>
    <x v="835"/>
    <n v="8100"/>
    <n v="6086"/>
    <n v="75.135802469135797"/>
    <x v="0"/>
    <n v="94"/>
    <n v="64.744680851063833"/>
    <x v="1"/>
    <s v="USD"/>
    <x v="749"/>
    <x v="753"/>
    <b v="0"/>
    <b v="0"/>
    <x v="7"/>
    <x v="1"/>
    <x v="7"/>
  </r>
  <r>
    <n v="837"/>
    <s v="Cook-Ortiz"/>
    <x v="836"/>
    <n v="17700"/>
    <n v="150960"/>
    <n v="852.88135593220341"/>
    <x v="1"/>
    <n v="1797"/>
    <n v="84.00667779632721"/>
    <x v="1"/>
    <s v="USD"/>
    <x v="643"/>
    <x v="754"/>
    <b v="0"/>
    <b v="0"/>
    <x v="17"/>
    <x v="1"/>
    <x v="17"/>
  </r>
  <r>
    <n v="838"/>
    <s v="Jordan-Fischer"/>
    <x v="837"/>
    <n v="6400"/>
    <n v="8890"/>
    <n v="138.90625"/>
    <x v="1"/>
    <n v="261"/>
    <n v="34.061302681992338"/>
    <x v="1"/>
    <s v="USD"/>
    <x v="750"/>
    <x v="755"/>
    <b v="0"/>
    <b v="0"/>
    <x v="3"/>
    <x v="3"/>
    <x v="3"/>
  </r>
  <r>
    <n v="839"/>
    <s v="Pierce-Ramirez"/>
    <x v="838"/>
    <n v="7700"/>
    <n v="14644"/>
    <n v="190.18181818181819"/>
    <x v="1"/>
    <n v="157"/>
    <n v="93.273885350318466"/>
    <x v="1"/>
    <s v="USD"/>
    <x v="751"/>
    <x v="756"/>
    <b v="0"/>
    <b v="1"/>
    <x v="4"/>
    <x v="4"/>
    <x v="4"/>
  </r>
  <r>
    <n v="840"/>
    <s v="Howell and Sons"/>
    <x v="839"/>
    <n v="116300"/>
    <n v="116583"/>
    <n v="100.24333619948409"/>
    <x v="1"/>
    <n v="3533"/>
    <n v="32.998301726577978"/>
    <x v="1"/>
    <s v="USD"/>
    <x v="752"/>
    <x v="757"/>
    <b v="0"/>
    <b v="1"/>
    <x v="3"/>
    <x v="3"/>
    <x v="3"/>
  </r>
  <r>
    <n v="841"/>
    <s v="Garcia, Dunn and Richardson"/>
    <x v="840"/>
    <n v="9100"/>
    <n v="12991"/>
    <n v="142.75824175824175"/>
    <x v="1"/>
    <n v="155"/>
    <n v="83.812903225806451"/>
    <x v="1"/>
    <s v="USD"/>
    <x v="753"/>
    <x v="758"/>
    <b v="0"/>
    <b v="0"/>
    <x v="2"/>
    <x v="2"/>
    <x v="2"/>
  </r>
  <r>
    <n v="842"/>
    <s v="Lawson and Sons"/>
    <x v="841"/>
    <n v="1500"/>
    <n v="8447"/>
    <n v="563.13333333333333"/>
    <x v="1"/>
    <n v="132"/>
    <n v="63.992424242424242"/>
    <x v="6"/>
    <s v="EUR"/>
    <x v="754"/>
    <x v="759"/>
    <b v="0"/>
    <b v="0"/>
    <x v="8"/>
    <x v="2"/>
    <x v="8"/>
  </r>
  <r>
    <n v="843"/>
    <s v="Porter-Hicks"/>
    <x v="842"/>
    <n v="8800"/>
    <n v="2703"/>
    <n v="30.715909090909086"/>
    <x v="0"/>
    <n v="33"/>
    <n v="81.909090909090907"/>
    <x v="1"/>
    <s v="USD"/>
    <x v="755"/>
    <x v="760"/>
    <b v="0"/>
    <b v="0"/>
    <x v="14"/>
    <x v="7"/>
    <x v="14"/>
  </r>
  <r>
    <n v="844"/>
    <s v="Rodriguez-Hansen"/>
    <x v="843"/>
    <n v="8800"/>
    <n v="8747"/>
    <n v="99.39772727272728"/>
    <x v="3"/>
    <n v="94"/>
    <n v="93.053191489361708"/>
    <x v="1"/>
    <s v="USD"/>
    <x v="756"/>
    <x v="761"/>
    <b v="0"/>
    <b v="0"/>
    <x v="4"/>
    <x v="4"/>
    <x v="4"/>
  </r>
  <r>
    <n v="845"/>
    <s v="Williams LLC"/>
    <x v="844"/>
    <n v="69900"/>
    <n v="138087"/>
    <n v="197.54935622317598"/>
    <x v="1"/>
    <n v="1354"/>
    <n v="101.98449039881831"/>
    <x v="4"/>
    <s v="GBP"/>
    <x v="757"/>
    <x v="78"/>
    <b v="0"/>
    <b v="0"/>
    <x v="2"/>
    <x v="2"/>
    <x v="2"/>
  </r>
  <r>
    <n v="846"/>
    <s v="Cooper, Stanley and Bryant"/>
    <x v="845"/>
    <n v="1000"/>
    <n v="5085"/>
    <n v="508.5"/>
    <x v="1"/>
    <n v="48"/>
    <n v="105.9375"/>
    <x v="1"/>
    <s v="USD"/>
    <x v="758"/>
    <x v="762"/>
    <b v="1"/>
    <b v="1"/>
    <x v="2"/>
    <x v="2"/>
    <x v="2"/>
  </r>
  <r>
    <n v="847"/>
    <s v="Miller, Glenn and Adams"/>
    <x v="846"/>
    <n v="4700"/>
    <n v="11174"/>
    <n v="237.74468085106383"/>
    <x v="1"/>
    <n v="110"/>
    <n v="101.58181818181818"/>
    <x v="1"/>
    <s v="USD"/>
    <x v="759"/>
    <x v="763"/>
    <b v="0"/>
    <b v="0"/>
    <x v="0"/>
    <x v="0"/>
    <x v="0"/>
  </r>
  <r>
    <n v="848"/>
    <s v="Cole, Salazar and Moreno"/>
    <x v="847"/>
    <n v="3200"/>
    <n v="10831"/>
    <n v="338.46875"/>
    <x v="1"/>
    <n v="172"/>
    <n v="62.970930232558139"/>
    <x v="1"/>
    <s v="USD"/>
    <x v="760"/>
    <x v="764"/>
    <b v="0"/>
    <b v="0"/>
    <x v="6"/>
    <x v="4"/>
    <x v="6"/>
  </r>
  <r>
    <n v="849"/>
    <s v="Jones-Ryan"/>
    <x v="848"/>
    <n v="6700"/>
    <n v="8917"/>
    <n v="133.08955223880596"/>
    <x v="1"/>
    <n v="307"/>
    <n v="29.045602605863191"/>
    <x v="1"/>
    <s v="USD"/>
    <x v="761"/>
    <x v="765"/>
    <b v="0"/>
    <b v="1"/>
    <x v="7"/>
    <x v="1"/>
    <x v="7"/>
  </r>
  <r>
    <n v="850"/>
    <s v="Hood, Perez and Meadows"/>
    <x v="849"/>
    <n v="100"/>
    <n v="1"/>
    <n v="1"/>
    <x v="0"/>
    <n v="1"/>
    <n v="1"/>
    <x v="1"/>
    <s v="USD"/>
    <x v="762"/>
    <x v="539"/>
    <b v="1"/>
    <b v="0"/>
    <x v="1"/>
    <x v="1"/>
    <x v="1"/>
  </r>
  <r>
    <n v="851"/>
    <s v="Bright and Sons"/>
    <x v="850"/>
    <n v="6000"/>
    <n v="12468"/>
    <n v="207.79999999999998"/>
    <x v="1"/>
    <n v="160"/>
    <n v="77.924999999999997"/>
    <x v="1"/>
    <s v="USD"/>
    <x v="444"/>
    <x v="766"/>
    <b v="0"/>
    <b v="0"/>
    <x v="5"/>
    <x v="1"/>
    <x v="5"/>
  </r>
  <r>
    <n v="852"/>
    <s v="Brady Ltd"/>
    <x v="851"/>
    <n v="4900"/>
    <n v="2505"/>
    <n v="51.122448979591837"/>
    <x v="0"/>
    <n v="31"/>
    <n v="80.806451612903231"/>
    <x v="1"/>
    <s v="USD"/>
    <x v="763"/>
    <x v="422"/>
    <b v="0"/>
    <b v="1"/>
    <x v="11"/>
    <x v="6"/>
    <x v="11"/>
  </r>
  <r>
    <n v="853"/>
    <s v="Collier LLC"/>
    <x v="852"/>
    <n v="17100"/>
    <n v="111502"/>
    <n v="652.05847953216369"/>
    <x v="1"/>
    <n v="1467"/>
    <n v="76.006816632583508"/>
    <x v="0"/>
    <s v="CAD"/>
    <x v="764"/>
    <x v="767"/>
    <b v="0"/>
    <b v="1"/>
    <x v="7"/>
    <x v="1"/>
    <x v="7"/>
  </r>
  <r>
    <n v="854"/>
    <s v="Campbell, Thomas and Obrien"/>
    <x v="853"/>
    <n v="171000"/>
    <n v="194309"/>
    <n v="113.63099415204678"/>
    <x v="1"/>
    <n v="2662"/>
    <n v="72.993613824192337"/>
    <x v="0"/>
    <s v="CAD"/>
    <x v="765"/>
    <x v="768"/>
    <b v="0"/>
    <b v="0"/>
    <x v="13"/>
    <x v="5"/>
    <x v="13"/>
  </r>
  <r>
    <n v="855"/>
    <s v="Moses-Terry"/>
    <x v="854"/>
    <n v="23400"/>
    <n v="23956"/>
    <n v="102.37606837606839"/>
    <x v="1"/>
    <n v="452"/>
    <n v="53"/>
    <x v="2"/>
    <s v="AUD"/>
    <x v="766"/>
    <x v="214"/>
    <b v="0"/>
    <b v="0"/>
    <x v="3"/>
    <x v="3"/>
    <x v="3"/>
  </r>
  <r>
    <n v="856"/>
    <s v="Williams and Sons"/>
    <x v="855"/>
    <n v="2400"/>
    <n v="8558"/>
    <n v="356.58333333333331"/>
    <x v="1"/>
    <n v="158"/>
    <n v="54.164556962025316"/>
    <x v="1"/>
    <s v="USD"/>
    <x v="767"/>
    <x v="769"/>
    <b v="0"/>
    <b v="0"/>
    <x v="0"/>
    <x v="0"/>
    <x v="0"/>
  </r>
  <r>
    <n v="857"/>
    <s v="Miranda, Gray and Hale"/>
    <x v="856"/>
    <n v="5300"/>
    <n v="7413"/>
    <n v="139.86792452830187"/>
    <x v="1"/>
    <n v="225"/>
    <n v="32.946666666666665"/>
    <x v="5"/>
    <s v="CHF"/>
    <x v="768"/>
    <x v="770"/>
    <b v="1"/>
    <b v="0"/>
    <x v="12"/>
    <x v="4"/>
    <x v="12"/>
  </r>
  <r>
    <n v="858"/>
    <s v="Ayala, Crawford and Taylor"/>
    <x v="857"/>
    <n v="4000"/>
    <n v="2778"/>
    <n v="69.45"/>
    <x v="0"/>
    <n v="35"/>
    <n v="79.371428571428567"/>
    <x v="1"/>
    <s v="USD"/>
    <x v="769"/>
    <x v="771"/>
    <b v="1"/>
    <b v="0"/>
    <x v="0"/>
    <x v="0"/>
    <x v="0"/>
  </r>
  <r>
    <n v="859"/>
    <s v="Martinez Ltd"/>
    <x v="858"/>
    <n v="7300"/>
    <n v="2594"/>
    <n v="35.534246575342465"/>
    <x v="0"/>
    <n v="63"/>
    <n v="41.174603174603178"/>
    <x v="1"/>
    <s v="USD"/>
    <x v="770"/>
    <x v="250"/>
    <b v="0"/>
    <b v="1"/>
    <x v="3"/>
    <x v="3"/>
    <x v="3"/>
  </r>
  <r>
    <n v="860"/>
    <s v="Lee PLC"/>
    <x v="859"/>
    <n v="2000"/>
    <n v="5033"/>
    <n v="251.65"/>
    <x v="1"/>
    <n v="65"/>
    <n v="77.430769230769229"/>
    <x v="1"/>
    <s v="USD"/>
    <x v="771"/>
    <x v="772"/>
    <b v="0"/>
    <b v="1"/>
    <x v="8"/>
    <x v="2"/>
    <x v="8"/>
  </r>
  <r>
    <n v="861"/>
    <s v="Young, Ramsey and Powell"/>
    <x v="860"/>
    <n v="8800"/>
    <n v="9317"/>
    <n v="105.87500000000001"/>
    <x v="1"/>
    <n v="163"/>
    <n v="57.159509202453989"/>
    <x v="1"/>
    <s v="USD"/>
    <x v="772"/>
    <x v="773"/>
    <b v="0"/>
    <b v="0"/>
    <x v="3"/>
    <x v="3"/>
    <x v="3"/>
  </r>
  <r>
    <n v="862"/>
    <s v="Lewis and Sons"/>
    <x v="861"/>
    <n v="3500"/>
    <n v="6560"/>
    <n v="187.42857142857144"/>
    <x v="1"/>
    <n v="85"/>
    <n v="77.17647058823529"/>
    <x v="1"/>
    <s v="USD"/>
    <x v="773"/>
    <x v="774"/>
    <b v="0"/>
    <b v="0"/>
    <x v="3"/>
    <x v="3"/>
    <x v="3"/>
  </r>
  <r>
    <n v="863"/>
    <s v="Davis-Johnson"/>
    <x v="862"/>
    <n v="1400"/>
    <n v="5415"/>
    <n v="386.78571428571428"/>
    <x v="1"/>
    <n v="217"/>
    <n v="24.953917050691246"/>
    <x v="1"/>
    <s v="USD"/>
    <x v="774"/>
    <x v="331"/>
    <b v="0"/>
    <b v="1"/>
    <x v="19"/>
    <x v="4"/>
    <x v="19"/>
  </r>
  <r>
    <n v="864"/>
    <s v="Stevenson-Thompson"/>
    <x v="863"/>
    <n v="4200"/>
    <n v="14577"/>
    <n v="347.07142857142856"/>
    <x v="1"/>
    <n v="150"/>
    <n v="97.18"/>
    <x v="1"/>
    <s v="USD"/>
    <x v="775"/>
    <x v="775"/>
    <b v="0"/>
    <b v="0"/>
    <x v="12"/>
    <x v="4"/>
    <x v="12"/>
  </r>
  <r>
    <n v="865"/>
    <s v="Ellis, Smith and Armstrong"/>
    <x v="864"/>
    <n v="81000"/>
    <n v="150515"/>
    <n v="185.82098765432099"/>
    <x v="1"/>
    <n v="3272"/>
    <n v="46.000916870415651"/>
    <x v="1"/>
    <s v="USD"/>
    <x v="776"/>
    <x v="776"/>
    <b v="0"/>
    <b v="0"/>
    <x v="3"/>
    <x v="3"/>
    <x v="3"/>
  </r>
  <r>
    <n v="866"/>
    <s v="Jackson-Brown"/>
    <x v="865"/>
    <n v="182800"/>
    <n v="79045"/>
    <n v="43.241247264770237"/>
    <x v="3"/>
    <n v="898"/>
    <n v="88.023385300668153"/>
    <x v="1"/>
    <s v="USD"/>
    <x v="777"/>
    <x v="777"/>
    <b v="0"/>
    <b v="0"/>
    <x v="14"/>
    <x v="7"/>
    <x v="14"/>
  </r>
  <r>
    <n v="867"/>
    <s v="Kane, Pruitt and Rivera"/>
    <x v="866"/>
    <n v="4800"/>
    <n v="7797"/>
    <n v="162.4375"/>
    <x v="1"/>
    <n v="300"/>
    <n v="25.99"/>
    <x v="1"/>
    <s v="USD"/>
    <x v="778"/>
    <x v="778"/>
    <b v="0"/>
    <b v="0"/>
    <x v="0"/>
    <x v="0"/>
    <x v="0"/>
  </r>
  <r>
    <n v="868"/>
    <s v="Wood, Buckley and Meza"/>
    <x v="867"/>
    <n v="7000"/>
    <n v="12939"/>
    <n v="184.84285714285716"/>
    <x v="1"/>
    <n v="126"/>
    <n v="102.69047619047619"/>
    <x v="1"/>
    <s v="USD"/>
    <x v="779"/>
    <x v="779"/>
    <b v="0"/>
    <b v="0"/>
    <x v="3"/>
    <x v="3"/>
    <x v="3"/>
  </r>
  <r>
    <n v="869"/>
    <s v="Brown-Williams"/>
    <x v="868"/>
    <n v="161900"/>
    <n v="38376"/>
    <n v="23.703520691785052"/>
    <x v="0"/>
    <n v="526"/>
    <n v="72.958174904942965"/>
    <x v="1"/>
    <s v="USD"/>
    <x v="780"/>
    <x v="780"/>
    <b v="0"/>
    <b v="0"/>
    <x v="6"/>
    <x v="4"/>
    <x v="6"/>
  </r>
  <r>
    <n v="870"/>
    <s v="Hansen-Austin"/>
    <x v="869"/>
    <n v="7700"/>
    <n v="6920"/>
    <n v="89.870129870129873"/>
    <x v="0"/>
    <n v="121"/>
    <n v="57.190082644628099"/>
    <x v="1"/>
    <s v="USD"/>
    <x v="335"/>
    <x v="781"/>
    <b v="0"/>
    <b v="0"/>
    <x v="3"/>
    <x v="3"/>
    <x v="3"/>
  </r>
  <r>
    <n v="871"/>
    <s v="Santana-George"/>
    <x v="870"/>
    <n v="71500"/>
    <n v="194912"/>
    <n v="272.6041958041958"/>
    <x v="1"/>
    <n v="2320"/>
    <n v="84.013793103448279"/>
    <x v="1"/>
    <s v="USD"/>
    <x v="535"/>
    <x v="782"/>
    <b v="0"/>
    <b v="1"/>
    <x v="3"/>
    <x v="3"/>
    <x v="3"/>
  </r>
  <r>
    <n v="872"/>
    <s v="Davis LLC"/>
    <x v="871"/>
    <n v="4700"/>
    <n v="7992"/>
    <n v="170.04255319148936"/>
    <x v="1"/>
    <n v="81"/>
    <n v="98.666666666666671"/>
    <x v="2"/>
    <s v="AUD"/>
    <x v="270"/>
    <x v="783"/>
    <b v="0"/>
    <b v="0"/>
    <x v="22"/>
    <x v="4"/>
    <x v="22"/>
  </r>
  <r>
    <n v="873"/>
    <s v="Vazquez, Ochoa and Clark"/>
    <x v="872"/>
    <n v="42100"/>
    <n v="79268"/>
    <n v="188.28503562945369"/>
    <x v="1"/>
    <n v="1887"/>
    <n v="42.007419183889773"/>
    <x v="1"/>
    <s v="USD"/>
    <x v="781"/>
    <x v="393"/>
    <b v="0"/>
    <b v="0"/>
    <x v="14"/>
    <x v="7"/>
    <x v="14"/>
  </r>
  <r>
    <n v="874"/>
    <s v="Chung-Nguyen"/>
    <x v="873"/>
    <n v="40200"/>
    <n v="139468"/>
    <n v="346.93532338308455"/>
    <x v="1"/>
    <n v="4358"/>
    <n v="32.002753556677376"/>
    <x v="1"/>
    <s v="USD"/>
    <x v="782"/>
    <x v="784"/>
    <b v="0"/>
    <b v="1"/>
    <x v="14"/>
    <x v="7"/>
    <x v="14"/>
  </r>
  <r>
    <n v="875"/>
    <s v="Mueller-Harmon"/>
    <x v="874"/>
    <n v="7900"/>
    <n v="5465"/>
    <n v="69.177215189873422"/>
    <x v="0"/>
    <n v="67"/>
    <n v="81.567164179104481"/>
    <x v="1"/>
    <s v="USD"/>
    <x v="783"/>
    <x v="785"/>
    <b v="0"/>
    <b v="0"/>
    <x v="1"/>
    <x v="1"/>
    <x v="1"/>
  </r>
  <r>
    <n v="876"/>
    <s v="Dixon, Perez and Banks"/>
    <x v="875"/>
    <n v="8300"/>
    <n v="2111"/>
    <n v="25.433734939759034"/>
    <x v="0"/>
    <n v="57"/>
    <n v="37.035087719298247"/>
    <x v="0"/>
    <s v="CAD"/>
    <x v="784"/>
    <x v="229"/>
    <b v="0"/>
    <b v="0"/>
    <x v="14"/>
    <x v="7"/>
    <x v="14"/>
  </r>
  <r>
    <n v="877"/>
    <s v="Estrada Group"/>
    <x v="876"/>
    <n v="163600"/>
    <n v="126628"/>
    <n v="77.400977995110026"/>
    <x v="0"/>
    <n v="1229"/>
    <n v="103.033360455655"/>
    <x v="1"/>
    <s v="USD"/>
    <x v="785"/>
    <x v="786"/>
    <b v="0"/>
    <b v="0"/>
    <x v="0"/>
    <x v="0"/>
    <x v="0"/>
  </r>
  <r>
    <n v="878"/>
    <s v="Lutz Group"/>
    <x v="877"/>
    <n v="2700"/>
    <n v="1012"/>
    <n v="37.481481481481481"/>
    <x v="0"/>
    <n v="12"/>
    <n v="84.333333333333329"/>
    <x v="6"/>
    <s v="EUR"/>
    <x v="786"/>
    <x v="787"/>
    <b v="0"/>
    <b v="0"/>
    <x v="16"/>
    <x v="1"/>
    <x v="16"/>
  </r>
  <r>
    <n v="879"/>
    <s v="Ortiz Inc"/>
    <x v="878"/>
    <n v="1000"/>
    <n v="5438"/>
    <n v="543.79999999999995"/>
    <x v="1"/>
    <n v="53"/>
    <n v="102.60377358490567"/>
    <x v="1"/>
    <s v="USD"/>
    <x v="787"/>
    <x v="341"/>
    <b v="0"/>
    <b v="0"/>
    <x v="9"/>
    <x v="5"/>
    <x v="9"/>
  </r>
  <r>
    <n v="880"/>
    <s v="Craig, Ellis and Miller"/>
    <x v="879"/>
    <n v="84500"/>
    <n v="193101"/>
    <n v="228.52189349112427"/>
    <x v="1"/>
    <n v="2414"/>
    <n v="79.992129246064621"/>
    <x v="1"/>
    <s v="USD"/>
    <x v="788"/>
    <x v="788"/>
    <b v="0"/>
    <b v="0"/>
    <x v="5"/>
    <x v="1"/>
    <x v="5"/>
  </r>
  <r>
    <n v="881"/>
    <s v="Charles Inc"/>
    <x v="880"/>
    <n v="81300"/>
    <n v="31665"/>
    <n v="38.948339483394832"/>
    <x v="0"/>
    <n v="452"/>
    <n v="70.055309734513273"/>
    <x v="1"/>
    <s v="USD"/>
    <x v="330"/>
    <x v="789"/>
    <b v="0"/>
    <b v="1"/>
    <x v="3"/>
    <x v="3"/>
    <x v="3"/>
  </r>
  <r>
    <n v="882"/>
    <s v="White-Rosario"/>
    <x v="881"/>
    <n v="800"/>
    <n v="2960"/>
    <n v="370"/>
    <x v="1"/>
    <n v="80"/>
    <n v="37"/>
    <x v="1"/>
    <s v="USD"/>
    <x v="789"/>
    <x v="790"/>
    <b v="0"/>
    <b v="0"/>
    <x v="3"/>
    <x v="3"/>
    <x v="3"/>
  </r>
  <r>
    <n v="883"/>
    <s v="Simmons-Villarreal"/>
    <x v="882"/>
    <n v="3400"/>
    <n v="8089"/>
    <n v="237.91176470588232"/>
    <x v="1"/>
    <n v="193"/>
    <n v="41.911917098445599"/>
    <x v="1"/>
    <s v="USD"/>
    <x v="790"/>
    <x v="791"/>
    <b v="0"/>
    <b v="0"/>
    <x v="12"/>
    <x v="4"/>
    <x v="12"/>
  </r>
  <r>
    <n v="884"/>
    <s v="Strickland Group"/>
    <x v="883"/>
    <n v="170800"/>
    <n v="109374"/>
    <n v="64.036299765807954"/>
    <x v="0"/>
    <n v="1886"/>
    <n v="57.992576882290564"/>
    <x v="1"/>
    <s v="USD"/>
    <x v="791"/>
    <x v="792"/>
    <b v="0"/>
    <b v="1"/>
    <x v="3"/>
    <x v="3"/>
    <x v="3"/>
  </r>
  <r>
    <n v="885"/>
    <s v="Lynch Ltd"/>
    <x v="884"/>
    <n v="1800"/>
    <n v="2129"/>
    <n v="118.27777777777777"/>
    <x v="1"/>
    <n v="52"/>
    <n v="40.942307692307693"/>
    <x v="1"/>
    <s v="USD"/>
    <x v="792"/>
    <x v="556"/>
    <b v="0"/>
    <b v="0"/>
    <x v="3"/>
    <x v="3"/>
    <x v="3"/>
  </r>
  <r>
    <n v="886"/>
    <s v="Sanders LLC"/>
    <x v="885"/>
    <n v="150600"/>
    <n v="127745"/>
    <n v="84.824037184594957"/>
    <x v="0"/>
    <n v="1825"/>
    <n v="69.9972602739726"/>
    <x v="1"/>
    <s v="USD"/>
    <x v="793"/>
    <x v="488"/>
    <b v="0"/>
    <b v="0"/>
    <x v="7"/>
    <x v="1"/>
    <x v="7"/>
  </r>
  <r>
    <n v="887"/>
    <s v="Cooper LLC"/>
    <x v="886"/>
    <n v="7800"/>
    <n v="2289"/>
    <n v="29.346153846153843"/>
    <x v="0"/>
    <n v="31"/>
    <n v="73.838709677419359"/>
    <x v="1"/>
    <s v="USD"/>
    <x v="794"/>
    <x v="232"/>
    <b v="0"/>
    <b v="1"/>
    <x v="3"/>
    <x v="3"/>
    <x v="3"/>
  </r>
  <r>
    <n v="888"/>
    <s v="Palmer Ltd"/>
    <x v="887"/>
    <n v="5800"/>
    <n v="12174"/>
    <n v="209.89655172413794"/>
    <x v="1"/>
    <n v="290"/>
    <n v="41.979310344827589"/>
    <x v="1"/>
    <s v="USD"/>
    <x v="795"/>
    <x v="793"/>
    <b v="0"/>
    <b v="0"/>
    <x v="3"/>
    <x v="3"/>
    <x v="3"/>
  </r>
  <r>
    <n v="889"/>
    <s v="Santos Group"/>
    <x v="888"/>
    <n v="5600"/>
    <n v="9508"/>
    <n v="169.78571428571431"/>
    <x v="1"/>
    <n v="122"/>
    <n v="77.93442622950819"/>
    <x v="1"/>
    <s v="USD"/>
    <x v="796"/>
    <x v="794"/>
    <b v="0"/>
    <b v="1"/>
    <x v="5"/>
    <x v="1"/>
    <x v="5"/>
  </r>
  <r>
    <n v="890"/>
    <s v="Christian, Kim and Jimenez"/>
    <x v="889"/>
    <n v="134400"/>
    <n v="155849"/>
    <n v="115.95907738095239"/>
    <x v="1"/>
    <n v="1470"/>
    <n v="106.01972789115646"/>
    <x v="1"/>
    <s v="USD"/>
    <x v="797"/>
    <x v="138"/>
    <b v="0"/>
    <b v="0"/>
    <x v="7"/>
    <x v="1"/>
    <x v="7"/>
  </r>
  <r>
    <n v="891"/>
    <s v="Williams, Price and Hurley"/>
    <x v="890"/>
    <n v="3000"/>
    <n v="7758"/>
    <n v="258.59999999999997"/>
    <x v="1"/>
    <n v="165"/>
    <n v="47.018181818181816"/>
    <x v="0"/>
    <s v="CAD"/>
    <x v="798"/>
    <x v="795"/>
    <b v="0"/>
    <b v="0"/>
    <x v="4"/>
    <x v="4"/>
    <x v="4"/>
  </r>
  <r>
    <n v="892"/>
    <s v="Anderson, Parks and Estrada"/>
    <x v="891"/>
    <n v="6000"/>
    <n v="13835"/>
    <n v="230.58333333333331"/>
    <x v="1"/>
    <n v="182"/>
    <n v="76.016483516483518"/>
    <x v="1"/>
    <s v="USD"/>
    <x v="799"/>
    <x v="796"/>
    <b v="0"/>
    <b v="0"/>
    <x v="18"/>
    <x v="5"/>
    <x v="18"/>
  </r>
  <r>
    <n v="893"/>
    <s v="Collins-Martinez"/>
    <x v="892"/>
    <n v="8400"/>
    <n v="10770"/>
    <n v="128.21428571428572"/>
    <x v="1"/>
    <n v="199"/>
    <n v="54.120603015075375"/>
    <x v="6"/>
    <s v="EUR"/>
    <x v="800"/>
    <x v="797"/>
    <b v="0"/>
    <b v="1"/>
    <x v="4"/>
    <x v="4"/>
    <x v="4"/>
  </r>
  <r>
    <n v="894"/>
    <s v="Barrett Inc"/>
    <x v="893"/>
    <n v="1700"/>
    <n v="3208"/>
    <n v="188.70588235294116"/>
    <x v="1"/>
    <n v="56"/>
    <n v="57.285714285714285"/>
    <x v="4"/>
    <s v="GBP"/>
    <x v="801"/>
    <x v="798"/>
    <b v="0"/>
    <b v="1"/>
    <x v="19"/>
    <x v="4"/>
    <x v="19"/>
  </r>
  <r>
    <n v="895"/>
    <s v="Adams-Rollins"/>
    <x v="894"/>
    <n v="159800"/>
    <n v="11108"/>
    <n v="6.9511889862327907"/>
    <x v="0"/>
    <n v="107"/>
    <n v="103.81308411214954"/>
    <x v="1"/>
    <s v="USD"/>
    <x v="802"/>
    <x v="799"/>
    <b v="0"/>
    <b v="0"/>
    <x v="3"/>
    <x v="3"/>
    <x v="3"/>
  </r>
  <r>
    <n v="896"/>
    <s v="Wright-Bryant"/>
    <x v="895"/>
    <n v="19800"/>
    <n v="153338"/>
    <n v="774.43434343434342"/>
    <x v="1"/>
    <n v="1460"/>
    <n v="105.02602739726028"/>
    <x v="2"/>
    <s v="AUD"/>
    <x v="803"/>
    <x v="800"/>
    <b v="0"/>
    <b v="1"/>
    <x v="0"/>
    <x v="0"/>
    <x v="0"/>
  </r>
  <r>
    <n v="897"/>
    <s v="Berry-Cannon"/>
    <x v="896"/>
    <n v="8800"/>
    <n v="2437"/>
    <n v="27.693181818181817"/>
    <x v="0"/>
    <n v="27"/>
    <n v="90.259259259259252"/>
    <x v="1"/>
    <s v="USD"/>
    <x v="212"/>
    <x v="368"/>
    <b v="0"/>
    <b v="0"/>
    <x v="3"/>
    <x v="3"/>
    <x v="3"/>
  </r>
  <r>
    <n v="898"/>
    <s v="Davis-Gonzalez"/>
    <x v="897"/>
    <n v="179100"/>
    <n v="93991"/>
    <n v="52.479620323841424"/>
    <x v="0"/>
    <n v="1221"/>
    <n v="76.978705978705975"/>
    <x v="1"/>
    <s v="USD"/>
    <x v="804"/>
    <x v="801"/>
    <b v="0"/>
    <b v="0"/>
    <x v="4"/>
    <x v="4"/>
    <x v="4"/>
  </r>
  <r>
    <n v="899"/>
    <s v="Best-Young"/>
    <x v="898"/>
    <n v="3100"/>
    <n v="12620"/>
    <n v="407.09677419354841"/>
    <x v="1"/>
    <n v="123"/>
    <n v="102.60162601626017"/>
    <x v="5"/>
    <s v="CHF"/>
    <x v="805"/>
    <x v="802"/>
    <b v="0"/>
    <b v="0"/>
    <x v="17"/>
    <x v="1"/>
    <x v="17"/>
  </r>
  <r>
    <n v="900"/>
    <s v="Powers, Smith and Deleon"/>
    <x v="899"/>
    <n v="100"/>
    <n v="2"/>
    <n v="2"/>
    <x v="0"/>
    <n v="1"/>
    <n v="2"/>
    <x v="1"/>
    <s v="USD"/>
    <x v="806"/>
    <x v="803"/>
    <b v="0"/>
    <b v="1"/>
    <x v="2"/>
    <x v="2"/>
    <x v="2"/>
  </r>
  <r>
    <n v="901"/>
    <s v="Hogan Group"/>
    <x v="900"/>
    <n v="5600"/>
    <n v="8746"/>
    <n v="156.17857142857144"/>
    <x v="1"/>
    <n v="159"/>
    <n v="55.0062893081761"/>
    <x v="1"/>
    <s v="USD"/>
    <x v="807"/>
    <x v="482"/>
    <b v="0"/>
    <b v="1"/>
    <x v="1"/>
    <x v="1"/>
    <x v="1"/>
  </r>
  <r>
    <n v="902"/>
    <s v="Wang, Silva and Byrd"/>
    <x v="901"/>
    <n v="1400"/>
    <n v="3534"/>
    <n v="252.42857142857144"/>
    <x v="1"/>
    <n v="110"/>
    <n v="32.127272727272725"/>
    <x v="1"/>
    <s v="USD"/>
    <x v="722"/>
    <x v="496"/>
    <b v="0"/>
    <b v="0"/>
    <x v="2"/>
    <x v="2"/>
    <x v="2"/>
  </r>
  <r>
    <n v="903"/>
    <s v="Parker-Morris"/>
    <x v="902"/>
    <n v="41000"/>
    <n v="709"/>
    <n v="1.729268292682927"/>
    <x v="2"/>
    <n v="14"/>
    <n v="50.642857142857146"/>
    <x v="1"/>
    <s v="USD"/>
    <x v="477"/>
    <x v="804"/>
    <b v="0"/>
    <b v="1"/>
    <x v="9"/>
    <x v="5"/>
    <x v="9"/>
  </r>
  <r>
    <n v="904"/>
    <s v="Rodriguez, Johnson and Jackson"/>
    <x v="903"/>
    <n v="6500"/>
    <n v="795"/>
    <n v="12.230769230769232"/>
    <x v="0"/>
    <n v="16"/>
    <n v="49.6875"/>
    <x v="1"/>
    <s v="USD"/>
    <x v="259"/>
    <x v="805"/>
    <b v="0"/>
    <b v="0"/>
    <x v="15"/>
    <x v="5"/>
    <x v="15"/>
  </r>
  <r>
    <n v="905"/>
    <s v="Haynes PLC"/>
    <x v="904"/>
    <n v="7900"/>
    <n v="12955"/>
    <n v="163.98734177215189"/>
    <x v="1"/>
    <n v="236"/>
    <n v="54.894067796610166"/>
    <x v="1"/>
    <s v="USD"/>
    <x v="9"/>
    <x v="806"/>
    <b v="0"/>
    <b v="0"/>
    <x v="3"/>
    <x v="3"/>
    <x v="3"/>
  </r>
  <r>
    <n v="906"/>
    <s v="Hayes Group"/>
    <x v="905"/>
    <n v="5500"/>
    <n v="8964"/>
    <n v="162.98181818181817"/>
    <x v="1"/>
    <n v="191"/>
    <n v="46.931937172774866"/>
    <x v="1"/>
    <s v="USD"/>
    <x v="808"/>
    <x v="807"/>
    <b v="1"/>
    <b v="1"/>
    <x v="4"/>
    <x v="4"/>
    <x v="4"/>
  </r>
  <r>
    <n v="907"/>
    <s v="White, Pena and Calhoun"/>
    <x v="906"/>
    <n v="9100"/>
    <n v="1843"/>
    <n v="20.252747252747252"/>
    <x v="0"/>
    <n v="41"/>
    <n v="44.951219512195124"/>
    <x v="1"/>
    <s v="USD"/>
    <x v="809"/>
    <x v="808"/>
    <b v="0"/>
    <b v="0"/>
    <x v="3"/>
    <x v="3"/>
    <x v="3"/>
  </r>
  <r>
    <n v="908"/>
    <s v="Bryant-Pope"/>
    <x v="907"/>
    <n v="38200"/>
    <n v="121950"/>
    <n v="319.24083769633506"/>
    <x v="1"/>
    <n v="3934"/>
    <n v="30.99898322318251"/>
    <x v="1"/>
    <s v="USD"/>
    <x v="444"/>
    <x v="104"/>
    <b v="0"/>
    <b v="0"/>
    <x v="11"/>
    <x v="6"/>
    <x v="11"/>
  </r>
  <r>
    <n v="909"/>
    <s v="Gates, Li and Thompson"/>
    <x v="908"/>
    <n v="1800"/>
    <n v="8621"/>
    <n v="478.94444444444446"/>
    <x v="1"/>
    <n v="80"/>
    <n v="107.7625"/>
    <x v="0"/>
    <s v="CAD"/>
    <x v="384"/>
    <x v="809"/>
    <b v="0"/>
    <b v="1"/>
    <x v="3"/>
    <x v="3"/>
    <x v="3"/>
  </r>
  <r>
    <n v="910"/>
    <s v="King-Morris"/>
    <x v="909"/>
    <n v="154500"/>
    <n v="30215"/>
    <n v="19.556634304207122"/>
    <x v="3"/>
    <n v="296"/>
    <n v="102.07770270270271"/>
    <x v="1"/>
    <s v="USD"/>
    <x v="810"/>
    <x v="810"/>
    <b v="0"/>
    <b v="0"/>
    <x v="3"/>
    <x v="3"/>
    <x v="3"/>
  </r>
  <r>
    <n v="911"/>
    <s v="Carter, Cole and Curtis"/>
    <x v="910"/>
    <n v="5800"/>
    <n v="11539"/>
    <n v="198.94827586206895"/>
    <x v="1"/>
    <n v="462"/>
    <n v="24.976190476190474"/>
    <x v="1"/>
    <s v="USD"/>
    <x v="811"/>
    <x v="811"/>
    <b v="1"/>
    <b v="0"/>
    <x v="2"/>
    <x v="2"/>
    <x v="2"/>
  </r>
  <r>
    <n v="912"/>
    <s v="Sanchez-Parsons"/>
    <x v="911"/>
    <n v="1800"/>
    <n v="14310"/>
    <n v="795"/>
    <x v="1"/>
    <n v="179"/>
    <n v="79.944134078212286"/>
    <x v="1"/>
    <s v="USD"/>
    <x v="812"/>
    <x v="812"/>
    <b v="1"/>
    <b v="0"/>
    <x v="6"/>
    <x v="4"/>
    <x v="6"/>
  </r>
  <r>
    <n v="913"/>
    <s v="Rivera-Pearson"/>
    <x v="912"/>
    <n v="70200"/>
    <n v="35536"/>
    <n v="50.621082621082621"/>
    <x v="0"/>
    <n v="523"/>
    <n v="67.946462715105156"/>
    <x v="2"/>
    <s v="AUD"/>
    <x v="813"/>
    <x v="813"/>
    <b v="0"/>
    <b v="0"/>
    <x v="6"/>
    <x v="4"/>
    <x v="6"/>
  </r>
  <r>
    <n v="914"/>
    <s v="Ramirez, Padilla and Barrera"/>
    <x v="913"/>
    <n v="6400"/>
    <n v="3676"/>
    <n v="57.4375"/>
    <x v="0"/>
    <n v="141"/>
    <n v="26.070921985815602"/>
    <x v="4"/>
    <s v="GBP"/>
    <x v="814"/>
    <x v="814"/>
    <b v="0"/>
    <b v="0"/>
    <x v="3"/>
    <x v="3"/>
    <x v="3"/>
  </r>
  <r>
    <n v="915"/>
    <s v="Riggs Group"/>
    <x v="914"/>
    <n v="125900"/>
    <n v="195936"/>
    <n v="155.62827640984909"/>
    <x v="1"/>
    <n v="1866"/>
    <n v="105.0032154340836"/>
    <x v="4"/>
    <s v="GBP"/>
    <x v="80"/>
    <x v="815"/>
    <b v="0"/>
    <b v="0"/>
    <x v="19"/>
    <x v="4"/>
    <x v="19"/>
  </r>
  <r>
    <n v="916"/>
    <s v="Clements Ltd"/>
    <x v="915"/>
    <n v="3700"/>
    <n v="1343"/>
    <n v="36.297297297297298"/>
    <x v="0"/>
    <n v="52"/>
    <n v="25.826923076923077"/>
    <x v="1"/>
    <s v="USD"/>
    <x v="815"/>
    <x v="414"/>
    <b v="0"/>
    <b v="0"/>
    <x v="14"/>
    <x v="7"/>
    <x v="14"/>
  </r>
  <r>
    <n v="917"/>
    <s v="Cooper Inc"/>
    <x v="916"/>
    <n v="3600"/>
    <n v="2097"/>
    <n v="58.25"/>
    <x v="2"/>
    <n v="27"/>
    <n v="77.666666666666671"/>
    <x v="4"/>
    <s v="GBP"/>
    <x v="816"/>
    <x v="816"/>
    <b v="0"/>
    <b v="1"/>
    <x v="12"/>
    <x v="4"/>
    <x v="12"/>
  </r>
  <r>
    <n v="918"/>
    <s v="Jones-Gonzalez"/>
    <x v="917"/>
    <n v="3800"/>
    <n v="9021"/>
    <n v="237.39473684210526"/>
    <x v="1"/>
    <n v="156"/>
    <n v="57.82692307692308"/>
    <x v="5"/>
    <s v="CHF"/>
    <x v="474"/>
    <x v="82"/>
    <b v="0"/>
    <b v="0"/>
    <x v="15"/>
    <x v="5"/>
    <x v="15"/>
  </r>
  <r>
    <n v="919"/>
    <s v="Fox Ltd"/>
    <x v="918"/>
    <n v="35600"/>
    <n v="20915"/>
    <n v="58.75"/>
    <x v="0"/>
    <n v="225"/>
    <n v="92.955555555555549"/>
    <x v="2"/>
    <s v="AUD"/>
    <x v="817"/>
    <x v="817"/>
    <b v="0"/>
    <b v="1"/>
    <x v="3"/>
    <x v="3"/>
    <x v="3"/>
  </r>
  <r>
    <n v="920"/>
    <s v="Green, Murphy and Webb"/>
    <x v="919"/>
    <n v="5300"/>
    <n v="9676"/>
    <n v="182.56603773584905"/>
    <x v="1"/>
    <n v="255"/>
    <n v="37.945098039215686"/>
    <x v="1"/>
    <s v="USD"/>
    <x v="818"/>
    <x v="818"/>
    <b v="1"/>
    <b v="0"/>
    <x v="10"/>
    <x v="4"/>
    <x v="10"/>
  </r>
  <r>
    <n v="921"/>
    <s v="Stevenson PLC"/>
    <x v="920"/>
    <n v="160400"/>
    <n v="1210"/>
    <n v="0.75436408977556113"/>
    <x v="0"/>
    <n v="38"/>
    <n v="31.842105263157894"/>
    <x v="1"/>
    <s v="USD"/>
    <x v="819"/>
    <x v="819"/>
    <b v="0"/>
    <b v="0"/>
    <x v="2"/>
    <x v="2"/>
    <x v="2"/>
  </r>
  <r>
    <n v="922"/>
    <s v="Soto-Anthony"/>
    <x v="921"/>
    <n v="51400"/>
    <n v="90440"/>
    <n v="175.95330739299609"/>
    <x v="1"/>
    <n v="2261"/>
    <n v="40"/>
    <x v="1"/>
    <s v="USD"/>
    <x v="609"/>
    <x v="320"/>
    <b v="0"/>
    <b v="1"/>
    <x v="21"/>
    <x v="1"/>
    <x v="21"/>
  </r>
  <r>
    <n v="923"/>
    <s v="Wise and Sons"/>
    <x v="922"/>
    <n v="1700"/>
    <n v="4044"/>
    <n v="237.88235294117646"/>
    <x v="1"/>
    <n v="40"/>
    <n v="101.1"/>
    <x v="1"/>
    <s v="USD"/>
    <x v="547"/>
    <x v="820"/>
    <b v="0"/>
    <b v="0"/>
    <x v="3"/>
    <x v="3"/>
    <x v="3"/>
  </r>
  <r>
    <n v="924"/>
    <s v="Butler-Barr"/>
    <x v="923"/>
    <n v="39400"/>
    <n v="192292"/>
    <n v="488.05076142131981"/>
    <x v="1"/>
    <n v="2289"/>
    <n v="84.006989951944078"/>
    <x v="6"/>
    <s v="EUR"/>
    <x v="820"/>
    <x v="821"/>
    <b v="0"/>
    <b v="0"/>
    <x v="3"/>
    <x v="3"/>
    <x v="3"/>
  </r>
  <r>
    <n v="925"/>
    <s v="Wilson, Jefferson and Anderson"/>
    <x v="924"/>
    <n v="3000"/>
    <n v="6722"/>
    <n v="224.06666666666669"/>
    <x v="1"/>
    <n v="65"/>
    <n v="103.41538461538461"/>
    <x v="1"/>
    <s v="USD"/>
    <x v="821"/>
    <x v="822"/>
    <b v="0"/>
    <b v="0"/>
    <x v="3"/>
    <x v="3"/>
    <x v="3"/>
  </r>
  <r>
    <n v="926"/>
    <s v="Brown-Oliver"/>
    <x v="925"/>
    <n v="8700"/>
    <n v="1577"/>
    <n v="18.126436781609197"/>
    <x v="0"/>
    <n v="15"/>
    <n v="105.13333333333334"/>
    <x v="1"/>
    <s v="USD"/>
    <x v="151"/>
    <x v="823"/>
    <b v="0"/>
    <b v="0"/>
    <x v="0"/>
    <x v="0"/>
    <x v="0"/>
  </r>
  <r>
    <n v="927"/>
    <s v="Davis-Gardner"/>
    <x v="926"/>
    <n v="7200"/>
    <n v="3301"/>
    <n v="45.847222222222221"/>
    <x v="0"/>
    <n v="37"/>
    <n v="89.21621621621621"/>
    <x v="1"/>
    <s v="USD"/>
    <x v="822"/>
    <x v="824"/>
    <b v="0"/>
    <b v="0"/>
    <x v="3"/>
    <x v="3"/>
    <x v="3"/>
  </r>
  <r>
    <n v="928"/>
    <s v="Dawson Group"/>
    <x v="927"/>
    <n v="167400"/>
    <n v="196386"/>
    <n v="117.31541218637993"/>
    <x v="1"/>
    <n v="3777"/>
    <n v="51.995234312946785"/>
    <x v="6"/>
    <s v="EUR"/>
    <x v="823"/>
    <x v="497"/>
    <b v="0"/>
    <b v="0"/>
    <x v="2"/>
    <x v="2"/>
    <x v="2"/>
  </r>
  <r>
    <n v="929"/>
    <s v="Turner-Terrell"/>
    <x v="928"/>
    <n v="5500"/>
    <n v="11952"/>
    <n v="217.30909090909088"/>
    <x v="1"/>
    <n v="184"/>
    <n v="64.956521739130437"/>
    <x v="4"/>
    <s v="GBP"/>
    <x v="824"/>
    <x v="825"/>
    <b v="0"/>
    <b v="0"/>
    <x v="3"/>
    <x v="3"/>
    <x v="3"/>
  </r>
  <r>
    <n v="930"/>
    <s v="Hall, Buchanan and Benton"/>
    <x v="929"/>
    <n v="3500"/>
    <n v="3930"/>
    <n v="112.28571428571428"/>
    <x v="1"/>
    <n v="85"/>
    <n v="46.235294117647058"/>
    <x v="1"/>
    <s v="USD"/>
    <x v="825"/>
    <x v="826"/>
    <b v="0"/>
    <b v="1"/>
    <x v="3"/>
    <x v="3"/>
    <x v="3"/>
  </r>
  <r>
    <n v="931"/>
    <s v="Lowery, Hayden and Cruz"/>
    <x v="930"/>
    <n v="7900"/>
    <n v="5729"/>
    <n v="72.51898734177216"/>
    <x v="0"/>
    <n v="112"/>
    <n v="51.151785714285715"/>
    <x v="1"/>
    <s v="USD"/>
    <x v="826"/>
    <x v="827"/>
    <b v="0"/>
    <b v="1"/>
    <x v="3"/>
    <x v="3"/>
    <x v="3"/>
  </r>
  <r>
    <n v="932"/>
    <s v="Mora, Miller and Harper"/>
    <x v="931"/>
    <n v="2300"/>
    <n v="4883"/>
    <n v="212.30434782608697"/>
    <x v="1"/>
    <n v="144"/>
    <n v="33.909722222222221"/>
    <x v="1"/>
    <s v="USD"/>
    <x v="827"/>
    <x v="828"/>
    <b v="0"/>
    <b v="0"/>
    <x v="1"/>
    <x v="1"/>
    <x v="1"/>
  </r>
  <r>
    <n v="933"/>
    <s v="Espinoza Group"/>
    <x v="932"/>
    <n v="73000"/>
    <n v="175015"/>
    <n v="239.74657534246577"/>
    <x v="1"/>
    <n v="1902"/>
    <n v="92.016298633017882"/>
    <x v="1"/>
    <s v="USD"/>
    <x v="828"/>
    <x v="829"/>
    <b v="0"/>
    <b v="0"/>
    <x v="3"/>
    <x v="3"/>
    <x v="3"/>
  </r>
  <r>
    <n v="934"/>
    <s v="Davis, Crawford and Lopez"/>
    <x v="933"/>
    <n v="6200"/>
    <n v="11280"/>
    <n v="181.93548387096774"/>
    <x v="1"/>
    <n v="105"/>
    <n v="107.42857142857143"/>
    <x v="1"/>
    <s v="USD"/>
    <x v="829"/>
    <x v="830"/>
    <b v="0"/>
    <b v="0"/>
    <x v="3"/>
    <x v="3"/>
    <x v="3"/>
  </r>
  <r>
    <n v="935"/>
    <s v="Richards, Stevens and Fleming"/>
    <x v="934"/>
    <n v="6100"/>
    <n v="10012"/>
    <n v="164.13114754098362"/>
    <x v="1"/>
    <n v="132"/>
    <n v="75.848484848484844"/>
    <x v="1"/>
    <s v="USD"/>
    <x v="830"/>
    <x v="94"/>
    <b v="0"/>
    <b v="0"/>
    <x v="3"/>
    <x v="3"/>
    <x v="3"/>
  </r>
  <r>
    <n v="936"/>
    <s v="Brown Ltd"/>
    <x v="935"/>
    <n v="103200"/>
    <n v="1690"/>
    <n v="1.6375968992248062"/>
    <x v="0"/>
    <n v="21"/>
    <n v="80.476190476190482"/>
    <x v="1"/>
    <s v="USD"/>
    <x v="831"/>
    <x v="831"/>
    <b v="1"/>
    <b v="0"/>
    <x v="3"/>
    <x v="3"/>
    <x v="3"/>
  </r>
  <r>
    <n v="937"/>
    <s v="Tapia, Sandoval and Hurley"/>
    <x v="936"/>
    <n v="171000"/>
    <n v="84891"/>
    <n v="49.64385964912281"/>
    <x v="3"/>
    <n v="976"/>
    <n v="86.978483606557376"/>
    <x v="1"/>
    <s v="USD"/>
    <x v="832"/>
    <x v="832"/>
    <b v="0"/>
    <b v="0"/>
    <x v="4"/>
    <x v="4"/>
    <x v="4"/>
  </r>
  <r>
    <n v="938"/>
    <s v="Allen Inc"/>
    <x v="937"/>
    <n v="9200"/>
    <n v="10093"/>
    <n v="109.70652173913042"/>
    <x v="1"/>
    <n v="96"/>
    <n v="105.13541666666667"/>
    <x v="1"/>
    <s v="USD"/>
    <x v="833"/>
    <x v="833"/>
    <b v="0"/>
    <b v="1"/>
    <x v="13"/>
    <x v="5"/>
    <x v="13"/>
  </r>
  <r>
    <n v="939"/>
    <s v="Williams, Johnson and Campbell"/>
    <x v="938"/>
    <n v="7800"/>
    <n v="3839"/>
    <n v="49.217948717948715"/>
    <x v="0"/>
    <n v="67"/>
    <n v="57.298507462686565"/>
    <x v="1"/>
    <s v="USD"/>
    <x v="834"/>
    <x v="834"/>
    <b v="0"/>
    <b v="1"/>
    <x v="11"/>
    <x v="6"/>
    <x v="11"/>
  </r>
  <r>
    <n v="940"/>
    <s v="Wiggins Ltd"/>
    <x v="939"/>
    <n v="9900"/>
    <n v="6161"/>
    <n v="62.232323232323225"/>
    <x v="2"/>
    <n v="66"/>
    <n v="93.348484848484844"/>
    <x v="0"/>
    <s v="CAD"/>
    <x v="835"/>
    <x v="835"/>
    <b v="0"/>
    <b v="0"/>
    <x v="2"/>
    <x v="2"/>
    <x v="2"/>
  </r>
  <r>
    <n v="941"/>
    <s v="Luna-Horne"/>
    <x v="940"/>
    <n v="43000"/>
    <n v="5615"/>
    <n v="13.05813953488372"/>
    <x v="0"/>
    <n v="78"/>
    <n v="71.987179487179489"/>
    <x v="1"/>
    <s v="USD"/>
    <x v="836"/>
    <x v="836"/>
    <b v="1"/>
    <b v="0"/>
    <x v="3"/>
    <x v="3"/>
    <x v="3"/>
  </r>
  <r>
    <n v="942"/>
    <s v="Allen Inc"/>
    <x v="941"/>
    <n v="9600"/>
    <n v="6205"/>
    <n v="64.635416666666671"/>
    <x v="0"/>
    <n v="67"/>
    <n v="92.611940298507463"/>
    <x v="2"/>
    <s v="AUD"/>
    <x v="837"/>
    <x v="611"/>
    <b v="0"/>
    <b v="0"/>
    <x v="3"/>
    <x v="3"/>
    <x v="3"/>
  </r>
  <r>
    <n v="943"/>
    <s v="Peterson, Gonzalez and Spencer"/>
    <x v="942"/>
    <n v="7500"/>
    <n v="11969"/>
    <n v="159.58666666666667"/>
    <x v="1"/>
    <n v="114"/>
    <n v="104.99122807017544"/>
    <x v="1"/>
    <s v="USD"/>
    <x v="219"/>
    <x v="837"/>
    <b v="0"/>
    <b v="0"/>
    <x v="0"/>
    <x v="0"/>
    <x v="0"/>
  </r>
  <r>
    <n v="944"/>
    <s v="Walter Inc"/>
    <x v="943"/>
    <n v="10000"/>
    <n v="8142"/>
    <n v="81.42"/>
    <x v="0"/>
    <n v="263"/>
    <n v="30.958174904942965"/>
    <x v="2"/>
    <s v="AUD"/>
    <x v="365"/>
    <x v="334"/>
    <b v="0"/>
    <b v="0"/>
    <x v="14"/>
    <x v="7"/>
    <x v="14"/>
  </r>
  <r>
    <n v="945"/>
    <s v="Sanders, Farley and Huffman"/>
    <x v="944"/>
    <n v="172000"/>
    <n v="55805"/>
    <n v="32.444767441860463"/>
    <x v="0"/>
    <n v="1691"/>
    <n v="33.001182732111175"/>
    <x v="1"/>
    <s v="USD"/>
    <x v="838"/>
    <x v="838"/>
    <b v="1"/>
    <b v="0"/>
    <x v="14"/>
    <x v="7"/>
    <x v="14"/>
  </r>
  <r>
    <n v="946"/>
    <s v="Hall, Holmes and Walker"/>
    <x v="945"/>
    <n v="153700"/>
    <n v="15238"/>
    <n v="9.9141184124918666"/>
    <x v="0"/>
    <n v="181"/>
    <n v="84.187845303867405"/>
    <x v="1"/>
    <s v="USD"/>
    <x v="839"/>
    <x v="839"/>
    <b v="0"/>
    <b v="0"/>
    <x v="3"/>
    <x v="3"/>
    <x v="3"/>
  </r>
  <r>
    <n v="947"/>
    <s v="Smith-Powell"/>
    <x v="946"/>
    <n v="3600"/>
    <n v="961"/>
    <n v="26.694444444444443"/>
    <x v="0"/>
    <n v="13"/>
    <n v="73.92307692307692"/>
    <x v="1"/>
    <s v="USD"/>
    <x v="840"/>
    <x v="216"/>
    <b v="0"/>
    <b v="0"/>
    <x v="3"/>
    <x v="3"/>
    <x v="3"/>
  </r>
  <r>
    <n v="948"/>
    <s v="Smith-Hill"/>
    <x v="947"/>
    <n v="9400"/>
    <n v="5918"/>
    <n v="62.957446808510639"/>
    <x v="3"/>
    <n v="160"/>
    <n v="36.987499999999997"/>
    <x v="1"/>
    <s v="USD"/>
    <x v="841"/>
    <x v="840"/>
    <b v="1"/>
    <b v="1"/>
    <x v="4"/>
    <x v="4"/>
    <x v="4"/>
  </r>
  <r>
    <n v="949"/>
    <s v="Wright LLC"/>
    <x v="948"/>
    <n v="5900"/>
    <n v="9520"/>
    <n v="161.35593220338984"/>
    <x v="1"/>
    <n v="203"/>
    <n v="46.896551724137929"/>
    <x v="1"/>
    <s v="USD"/>
    <x v="842"/>
    <x v="133"/>
    <b v="0"/>
    <b v="0"/>
    <x v="2"/>
    <x v="2"/>
    <x v="2"/>
  </r>
  <r>
    <n v="950"/>
    <s v="Williams, Orozco and Gomez"/>
    <x v="949"/>
    <n v="100"/>
    <n v="5"/>
    <n v="5"/>
    <x v="0"/>
    <n v="1"/>
    <n v="5"/>
    <x v="1"/>
    <s v="USD"/>
    <x v="843"/>
    <x v="354"/>
    <b v="0"/>
    <b v="1"/>
    <x v="3"/>
    <x v="3"/>
    <x v="3"/>
  </r>
  <r>
    <n v="951"/>
    <s v="Peterson Ltd"/>
    <x v="950"/>
    <n v="14500"/>
    <n v="159056"/>
    <n v="1096.9379310344827"/>
    <x v="1"/>
    <n v="1559"/>
    <n v="102.02437459910199"/>
    <x v="1"/>
    <s v="USD"/>
    <x v="844"/>
    <x v="721"/>
    <b v="0"/>
    <b v="1"/>
    <x v="1"/>
    <x v="1"/>
    <x v="1"/>
  </r>
  <r>
    <n v="952"/>
    <s v="Cummings-Hayes"/>
    <x v="951"/>
    <n v="145500"/>
    <n v="101987"/>
    <n v="70.094158075601371"/>
    <x v="3"/>
    <n v="2266"/>
    <n v="45.007502206531335"/>
    <x v="1"/>
    <s v="USD"/>
    <x v="845"/>
    <x v="841"/>
    <b v="0"/>
    <b v="0"/>
    <x v="4"/>
    <x v="4"/>
    <x v="4"/>
  </r>
  <r>
    <n v="953"/>
    <s v="Boyle Ltd"/>
    <x v="952"/>
    <n v="3300"/>
    <n v="1980"/>
    <n v="60"/>
    <x v="0"/>
    <n v="21"/>
    <n v="94.285714285714292"/>
    <x v="1"/>
    <s v="USD"/>
    <x v="846"/>
    <x v="842"/>
    <b v="0"/>
    <b v="1"/>
    <x v="22"/>
    <x v="4"/>
    <x v="22"/>
  </r>
  <r>
    <n v="954"/>
    <s v="Henderson, Parker and Diaz"/>
    <x v="953"/>
    <n v="42600"/>
    <n v="156384"/>
    <n v="367.0985915492958"/>
    <x v="1"/>
    <n v="1548"/>
    <n v="101.02325581395348"/>
    <x v="2"/>
    <s v="AUD"/>
    <x v="110"/>
    <x v="843"/>
    <b v="0"/>
    <b v="0"/>
    <x v="2"/>
    <x v="2"/>
    <x v="2"/>
  </r>
  <r>
    <n v="955"/>
    <s v="Moss-Obrien"/>
    <x v="954"/>
    <n v="700"/>
    <n v="7763"/>
    <n v="1109"/>
    <x v="1"/>
    <n v="80"/>
    <n v="97.037499999999994"/>
    <x v="1"/>
    <s v="USD"/>
    <x v="847"/>
    <x v="844"/>
    <b v="0"/>
    <b v="0"/>
    <x v="3"/>
    <x v="3"/>
    <x v="3"/>
  </r>
  <r>
    <n v="956"/>
    <s v="Wood Inc"/>
    <x v="955"/>
    <n v="187600"/>
    <n v="35698"/>
    <n v="19.028784648187631"/>
    <x v="0"/>
    <n v="830"/>
    <n v="43.00963855421687"/>
    <x v="1"/>
    <s v="USD"/>
    <x v="848"/>
    <x v="845"/>
    <b v="0"/>
    <b v="0"/>
    <x v="22"/>
    <x v="4"/>
    <x v="22"/>
  </r>
  <r>
    <n v="957"/>
    <s v="Riley, Cohen and Goodman"/>
    <x v="956"/>
    <n v="9800"/>
    <n v="12434"/>
    <n v="126.87755102040816"/>
    <x v="1"/>
    <n v="131"/>
    <n v="94.916030534351151"/>
    <x v="1"/>
    <s v="USD"/>
    <x v="849"/>
    <x v="846"/>
    <b v="0"/>
    <b v="0"/>
    <x v="3"/>
    <x v="3"/>
    <x v="3"/>
  </r>
  <r>
    <n v="958"/>
    <s v="Green, Robinson and Ho"/>
    <x v="957"/>
    <n v="1100"/>
    <n v="8081"/>
    <n v="734.63636363636363"/>
    <x v="1"/>
    <n v="112"/>
    <n v="72.151785714285708"/>
    <x v="1"/>
    <s v="USD"/>
    <x v="780"/>
    <x v="847"/>
    <b v="0"/>
    <b v="0"/>
    <x v="10"/>
    <x v="4"/>
    <x v="10"/>
  </r>
  <r>
    <n v="959"/>
    <s v="Black-Graham"/>
    <x v="958"/>
    <n v="145000"/>
    <n v="6631"/>
    <n v="4.5731034482758623"/>
    <x v="0"/>
    <n v="130"/>
    <n v="51.007692307692309"/>
    <x v="1"/>
    <s v="USD"/>
    <x v="140"/>
    <x v="688"/>
    <b v="0"/>
    <b v="0"/>
    <x v="18"/>
    <x v="5"/>
    <x v="18"/>
  </r>
  <r>
    <n v="960"/>
    <s v="Robbins Group"/>
    <x v="959"/>
    <n v="5500"/>
    <n v="4678"/>
    <n v="85.054545454545448"/>
    <x v="0"/>
    <n v="55"/>
    <n v="85.054545454545448"/>
    <x v="1"/>
    <s v="USD"/>
    <x v="850"/>
    <x v="848"/>
    <b v="0"/>
    <b v="0"/>
    <x v="2"/>
    <x v="2"/>
    <x v="2"/>
  </r>
  <r>
    <n v="961"/>
    <s v="Mason, Case and May"/>
    <x v="960"/>
    <n v="5700"/>
    <n v="6800"/>
    <n v="119.29824561403508"/>
    <x v="1"/>
    <n v="155"/>
    <n v="43.87096774193548"/>
    <x v="1"/>
    <s v="USD"/>
    <x v="851"/>
    <x v="248"/>
    <b v="0"/>
    <b v="0"/>
    <x v="18"/>
    <x v="5"/>
    <x v="18"/>
  </r>
  <r>
    <n v="962"/>
    <s v="Harris, Russell and Mitchell"/>
    <x v="961"/>
    <n v="3600"/>
    <n v="10657"/>
    <n v="296.02777777777777"/>
    <x v="1"/>
    <n v="266"/>
    <n v="40.063909774436091"/>
    <x v="1"/>
    <s v="USD"/>
    <x v="852"/>
    <x v="849"/>
    <b v="0"/>
    <b v="0"/>
    <x v="0"/>
    <x v="0"/>
    <x v="0"/>
  </r>
  <r>
    <n v="963"/>
    <s v="Rodriguez-Robinson"/>
    <x v="962"/>
    <n v="5900"/>
    <n v="4997"/>
    <n v="84.694915254237287"/>
    <x v="0"/>
    <n v="114"/>
    <n v="43.833333333333336"/>
    <x v="6"/>
    <s v="EUR"/>
    <x v="853"/>
    <x v="850"/>
    <b v="0"/>
    <b v="1"/>
    <x v="14"/>
    <x v="7"/>
    <x v="14"/>
  </r>
  <r>
    <n v="964"/>
    <s v="Peck, Higgins and Smith"/>
    <x v="963"/>
    <n v="3700"/>
    <n v="13164"/>
    <n v="355.7837837837838"/>
    <x v="1"/>
    <n v="155"/>
    <n v="84.92903225806451"/>
    <x v="1"/>
    <s v="USD"/>
    <x v="854"/>
    <x v="851"/>
    <b v="0"/>
    <b v="0"/>
    <x v="3"/>
    <x v="3"/>
    <x v="3"/>
  </r>
  <r>
    <n v="965"/>
    <s v="Nunez-King"/>
    <x v="964"/>
    <n v="2200"/>
    <n v="8501"/>
    <n v="386.40909090909093"/>
    <x v="1"/>
    <n v="207"/>
    <n v="41.067632850241544"/>
    <x v="4"/>
    <s v="GBP"/>
    <x v="67"/>
    <x v="852"/>
    <b v="0"/>
    <b v="0"/>
    <x v="1"/>
    <x v="1"/>
    <x v="1"/>
  </r>
  <r>
    <n v="966"/>
    <s v="Davis and Sons"/>
    <x v="965"/>
    <n v="1700"/>
    <n v="13468"/>
    <n v="792.23529411764707"/>
    <x v="1"/>
    <n v="245"/>
    <n v="54.971428571428568"/>
    <x v="1"/>
    <s v="USD"/>
    <x v="855"/>
    <x v="853"/>
    <b v="0"/>
    <b v="0"/>
    <x v="3"/>
    <x v="3"/>
    <x v="3"/>
  </r>
  <r>
    <n v="967"/>
    <s v="Howard-Douglas"/>
    <x v="966"/>
    <n v="88400"/>
    <n v="121138"/>
    <n v="137.03393665158373"/>
    <x v="1"/>
    <n v="1573"/>
    <n v="77.010807374443743"/>
    <x v="1"/>
    <s v="USD"/>
    <x v="107"/>
    <x v="104"/>
    <b v="0"/>
    <b v="0"/>
    <x v="21"/>
    <x v="1"/>
    <x v="21"/>
  </r>
  <r>
    <n v="968"/>
    <s v="Gonzalez-White"/>
    <x v="967"/>
    <n v="2400"/>
    <n v="8117"/>
    <n v="338.20833333333337"/>
    <x v="1"/>
    <n v="114"/>
    <n v="71.201754385964918"/>
    <x v="1"/>
    <s v="USD"/>
    <x v="344"/>
    <x v="854"/>
    <b v="0"/>
    <b v="0"/>
    <x v="0"/>
    <x v="0"/>
    <x v="0"/>
  </r>
  <r>
    <n v="969"/>
    <s v="Lopez-King"/>
    <x v="968"/>
    <n v="7900"/>
    <n v="8550"/>
    <n v="108.22784810126582"/>
    <x v="1"/>
    <n v="93"/>
    <n v="91.935483870967744"/>
    <x v="1"/>
    <s v="USD"/>
    <x v="856"/>
    <x v="855"/>
    <b v="0"/>
    <b v="0"/>
    <x v="3"/>
    <x v="3"/>
    <x v="3"/>
  </r>
  <r>
    <n v="970"/>
    <s v="Glover-Nelson"/>
    <x v="969"/>
    <n v="94900"/>
    <n v="57659"/>
    <n v="60.757639620653315"/>
    <x v="0"/>
    <n v="594"/>
    <n v="97.069023569023571"/>
    <x v="1"/>
    <s v="USD"/>
    <x v="857"/>
    <x v="856"/>
    <b v="0"/>
    <b v="0"/>
    <x v="3"/>
    <x v="3"/>
    <x v="3"/>
  </r>
  <r>
    <n v="971"/>
    <s v="Garner and Sons"/>
    <x v="970"/>
    <n v="5100"/>
    <n v="1414"/>
    <n v="27.725490196078432"/>
    <x v="0"/>
    <n v="24"/>
    <n v="58.916666666666664"/>
    <x v="1"/>
    <s v="USD"/>
    <x v="858"/>
    <x v="857"/>
    <b v="0"/>
    <b v="0"/>
    <x v="19"/>
    <x v="4"/>
    <x v="19"/>
  </r>
  <r>
    <n v="972"/>
    <s v="Sellers, Roach and Garrison"/>
    <x v="971"/>
    <n v="42700"/>
    <n v="97524"/>
    <n v="228.3934426229508"/>
    <x v="1"/>
    <n v="1681"/>
    <n v="58.015466983938133"/>
    <x v="1"/>
    <s v="USD"/>
    <x v="859"/>
    <x v="858"/>
    <b v="0"/>
    <b v="1"/>
    <x v="2"/>
    <x v="2"/>
    <x v="2"/>
  </r>
  <r>
    <n v="973"/>
    <s v="Herrera, Bennett and Silva"/>
    <x v="972"/>
    <n v="121100"/>
    <n v="26176"/>
    <n v="21.615194054500414"/>
    <x v="0"/>
    <n v="252"/>
    <n v="103.87301587301587"/>
    <x v="1"/>
    <s v="USD"/>
    <x v="860"/>
    <x v="859"/>
    <b v="0"/>
    <b v="1"/>
    <x v="3"/>
    <x v="3"/>
    <x v="3"/>
  </r>
  <r>
    <n v="974"/>
    <s v="Thomas, Clay and Mendoza"/>
    <x v="973"/>
    <n v="800"/>
    <n v="2991"/>
    <n v="373.875"/>
    <x v="1"/>
    <n v="32"/>
    <n v="93.46875"/>
    <x v="1"/>
    <s v="USD"/>
    <x v="170"/>
    <x v="860"/>
    <b v="0"/>
    <b v="0"/>
    <x v="7"/>
    <x v="1"/>
    <x v="7"/>
  </r>
  <r>
    <n v="975"/>
    <s v="Ayala Group"/>
    <x v="974"/>
    <n v="5400"/>
    <n v="8366"/>
    <n v="154.92592592592592"/>
    <x v="1"/>
    <n v="135"/>
    <n v="61.970370370370368"/>
    <x v="1"/>
    <s v="USD"/>
    <x v="861"/>
    <x v="264"/>
    <b v="0"/>
    <b v="1"/>
    <x v="3"/>
    <x v="3"/>
    <x v="3"/>
  </r>
  <r>
    <n v="976"/>
    <s v="Huerta, Roberts and Dickerson"/>
    <x v="975"/>
    <n v="4000"/>
    <n v="12886"/>
    <n v="322.14999999999998"/>
    <x v="1"/>
    <n v="140"/>
    <n v="92.042857142857144"/>
    <x v="1"/>
    <s v="USD"/>
    <x v="862"/>
    <x v="65"/>
    <b v="0"/>
    <b v="1"/>
    <x v="3"/>
    <x v="3"/>
    <x v="3"/>
  </r>
  <r>
    <n v="977"/>
    <s v="Johnson Group"/>
    <x v="976"/>
    <n v="7000"/>
    <n v="5177"/>
    <n v="73.957142857142856"/>
    <x v="0"/>
    <n v="67"/>
    <n v="77.268656716417908"/>
    <x v="1"/>
    <s v="USD"/>
    <x v="863"/>
    <x v="861"/>
    <b v="0"/>
    <b v="0"/>
    <x v="0"/>
    <x v="0"/>
    <x v="0"/>
  </r>
  <r>
    <n v="978"/>
    <s v="Bailey, Nguyen and Martinez"/>
    <x v="977"/>
    <n v="1000"/>
    <n v="8641"/>
    <n v="864.1"/>
    <x v="1"/>
    <n v="92"/>
    <n v="93.923913043478265"/>
    <x v="1"/>
    <s v="USD"/>
    <x v="864"/>
    <x v="862"/>
    <b v="0"/>
    <b v="0"/>
    <x v="11"/>
    <x v="6"/>
    <x v="11"/>
  </r>
  <r>
    <n v="979"/>
    <s v="Williams, Martin and Meyer"/>
    <x v="978"/>
    <n v="60200"/>
    <n v="86244"/>
    <n v="143.26245847176079"/>
    <x v="1"/>
    <n v="1015"/>
    <n v="84.969458128078813"/>
    <x v="4"/>
    <s v="GBP"/>
    <x v="527"/>
    <x v="454"/>
    <b v="0"/>
    <b v="0"/>
    <x v="3"/>
    <x v="3"/>
    <x v="3"/>
  </r>
  <r>
    <n v="980"/>
    <s v="Huff-Johnson"/>
    <x v="979"/>
    <n v="195200"/>
    <n v="78630"/>
    <n v="40.281762295081968"/>
    <x v="0"/>
    <n v="742"/>
    <n v="105.97035040431267"/>
    <x v="1"/>
    <s v="USD"/>
    <x v="865"/>
    <x v="863"/>
    <b v="1"/>
    <b v="0"/>
    <x v="9"/>
    <x v="5"/>
    <x v="9"/>
  </r>
  <r>
    <n v="981"/>
    <s v="Diaz-Little"/>
    <x v="980"/>
    <n v="6700"/>
    <n v="11941"/>
    <n v="178.22388059701493"/>
    <x v="1"/>
    <n v="323"/>
    <n v="36.969040247678016"/>
    <x v="1"/>
    <s v="USD"/>
    <x v="866"/>
    <x v="864"/>
    <b v="0"/>
    <b v="0"/>
    <x v="2"/>
    <x v="2"/>
    <x v="2"/>
  </r>
  <r>
    <n v="982"/>
    <s v="Freeman-French"/>
    <x v="981"/>
    <n v="7200"/>
    <n v="6115"/>
    <n v="84.930555555555557"/>
    <x v="0"/>
    <n v="75"/>
    <n v="81.533333333333331"/>
    <x v="1"/>
    <s v="USD"/>
    <x v="867"/>
    <x v="865"/>
    <b v="0"/>
    <b v="1"/>
    <x v="4"/>
    <x v="4"/>
    <x v="4"/>
  </r>
  <r>
    <n v="983"/>
    <s v="Beck-Weber"/>
    <x v="982"/>
    <n v="129100"/>
    <n v="188404"/>
    <n v="145.93648334624322"/>
    <x v="1"/>
    <n v="2326"/>
    <n v="80.999140154772135"/>
    <x v="1"/>
    <s v="USD"/>
    <x v="868"/>
    <x v="866"/>
    <b v="0"/>
    <b v="0"/>
    <x v="4"/>
    <x v="4"/>
    <x v="4"/>
  </r>
  <r>
    <n v="984"/>
    <s v="Lewis-Jacobson"/>
    <x v="983"/>
    <n v="6500"/>
    <n v="9910"/>
    <n v="152.46153846153848"/>
    <x v="1"/>
    <n v="381"/>
    <n v="26.010498687664043"/>
    <x v="1"/>
    <s v="USD"/>
    <x v="105"/>
    <x v="867"/>
    <b v="0"/>
    <b v="0"/>
    <x v="3"/>
    <x v="3"/>
    <x v="3"/>
  </r>
  <r>
    <n v="985"/>
    <s v="Logan-Curtis"/>
    <x v="984"/>
    <n v="170600"/>
    <n v="114523"/>
    <n v="67.129542790152414"/>
    <x v="0"/>
    <n v="4405"/>
    <n v="25.998410896708286"/>
    <x v="1"/>
    <s v="USD"/>
    <x v="481"/>
    <x v="868"/>
    <b v="0"/>
    <b v="1"/>
    <x v="1"/>
    <x v="1"/>
    <x v="1"/>
  </r>
  <r>
    <n v="986"/>
    <s v="Chan, Washington and Callahan"/>
    <x v="985"/>
    <n v="7800"/>
    <n v="3144"/>
    <n v="40.307692307692307"/>
    <x v="0"/>
    <n v="92"/>
    <n v="34.173913043478258"/>
    <x v="1"/>
    <s v="USD"/>
    <x v="253"/>
    <x v="296"/>
    <b v="0"/>
    <b v="0"/>
    <x v="1"/>
    <x v="1"/>
    <x v="1"/>
  </r>
  <r>
    <n v="987"/>
    <s v="Wilson Group"/>
    <x v="986"/>
    <n v="6200"/>
    <n v="13441"/>
    <n v="216.79032258064518"/>
    <x v="1"/>
    <n v="480"/>
    <n v="28.002083333333335"/>
    <x v="1"/>
    <s v="USD"/>
    <x v="869"/>
    <x v="869"/>
    <b v="0"/>
    <b v="0"/>
    <x v="4"/>
    <x v="4"/>
    <x v="4"/>
  </r>
  <r>
    <n v="988"/>
    <s v="Gardner, Ryan and Gutierrez"/>
    <x v="987"/>
    <n v="9400"/>
    <n v="4899"/>
    <n v="52.117021276595743"/>
    <x v="0"/>
    <n v="64"/>
    <n v="76.546875"/>
    <x v="1"/>
    <s v="USD"/>
    <x v="864"/>
    <x v="274"/>
    <b v="0"/>
    <b v="0"/>
    <x v="15"/>
    <x v="5"/>
    <x v="15"/>
  </r>
  <r>
    <n v="989"/>
    <s v="Hernandez Inc"/>
    <x v="988"/>
    <n v="2400"/>
    <n v="11990"/>
    <n v="499.58333333333337"/>
    <x v="1"/>
    <n v="226"/>
    <n v="53.053097345132741"/>
    <x v="1"/>
    <s v="USD"/>
    <x v="843"/>
    <x v="354"/>
    <b v="0"/>
    <b v="0"/>
    <x v="18"/>
    <x v="5"/>
    <x v="18"/>
  </r>
  <r>
    <n v="990"/>
    <s v="Ortiz-Roberts"/>
    <x v="989"/>
    <n v="7800"/>
    <n v="6839"/>
    <n v="87.679487179487182"/>
    <x v="0"/>
    <n v="64"/>
    <n v="106.859375"/>
    <x v="1"/>
    <s v="USD"/>
    <x v="289"/>
    <x v="870"/>
    <b v="0"/>
    <b v="1"/>
    <x v="6"/>
    <x v="4"/>
    <x v="6"/>
  </r>
  <r>
    <n v="991"/>
    <s v="Ramirez LLC"/>
    <x v="990"/>
    <n v="9800"/>
    <n v="11091"/>
    <n v="113.17346938775511"/>
    <x v="1"/>
    <n v="241"/>
    <n v="46.020746887966808"/>
    <x v="1"/>
    <s v="USD"/>
    <x v="870"/>
    <x v="871"/>
    <b v="0"/>
    <b v="1"/>
    <x v="1"/>
    <x v="1"/>
    <x v="1"/>
  </r>
  <r>
    <n v="992"/>
    <s v="Morrow Inc"/>
    <x v="991"/>
    <n v="3100"/>
    <n v="13223"/>
    <n v="426.54838709677421"/>
    <x v="1"/>
    <n v="132"/>
    <n v="100.17424242424242"/>
    <x v="1"/>
    <s v="USD"/>
    <x v="871"/>
    <x v="98"/>
    <b v="0"/>
    <b v="1"/>
    <x v="6"/>
    <x v="4"/>
    <x v="6"/>
  </r>
  <r>
    <n v="993"/>
    <s v="Erickson-Rogers"/>
    <x v="992"/>
    <n v="9800"/>
    <n v="7608"/>
    <n v="77.632653061224488"/>
    <x v="3"/>
    <n v="75"/>
    <n v="101.44"/>
    <x v="6"/>
    <s v="EUR"/>
    <x v="872"/>
    <x v="872"/>
    <b v="0"/>
    <b v="1"/>
    <x v="14"/>
    <x v="7"/>
    <x v="14"/>
  </r>
  <r>
    <n v="994"/>
    <s v="Leach, Rich and Price"/>
    <x v="993"/>
    <n v="141100"/>
    <n v="74073"/>
    <n v="52.496810772501767"/>
    <x v="0"/>
    <n v="842"/>
    <n v="87.972684085510693"/>
    <x v="1"/>
    <s v="USD"/>
    <x v="873"/>
    <x v="873"/>
    <b v="0"/>
    <b v="1"/>
    <x v="18"/>
    <x v="5"/>
    <x v="18"/>
  </r>
  <r>
    <n v="995"/>
    <s v="Manning-Hamilton"/>
    <x v="994"/>
    <n v="97300"/>
    <n v="153216"/>
    <n v="157.46762589928059"/>
    <x v="1"/>
    <n v="2043"/>
    <n v="74.995594713656388"/>
    <x v="1"/>
    <s v="USD"/>
    <x v="874"/>
    <x v="526"/>
    <b v="0"/>
    <b v="1"/>
    <x v="0"/>
    <x v="0"/>
    <x v="0"/>
  </r>
  <r>
    <n v="996"/>
    <s v="Butler LLC"/>
    <x v="995"/>
    <n v="6600"/>
    <n v="4814"/>
    <n v="72.939393939393938"/>
    <x v="0"/>
    <n v="112"/>
    <n v="42.982142857142854"/>
    <x v="1"/>
    <s v="USD"/>
    <x v="875"/>
    <x v="874"/>
    <b v="0"/>
    <b v="0"/>
    <x v="3"/>
    <x v="3"/>
    <x v="3"/>
  </r>
  <r>
    <n v="997"/>
    <s v="Ball LLC"/>
    <x v="996"/>
    <n v="7600"/>
    <n v="4603"/>
    <n v="60.565789473684205"/>
    <x v="3"/>
    <n v="139"/>
    <n v="33.115107913669064"/>
    <x v="6"/>
    <s v="EUR"/>
    <x v="876"/>
    <x v="875"/>
    <b v="0"/>
    <b v="0"/>
    <x v="3"/>
    <x v="3"/>
    <x v="3"/>
  </r>
  <r>
    <n v="998"/>
    <s v="Taylor, Santiago and Flores"/>
    <x v="997"/>
    <n v="66600"/>
    <n v="37823"/>
    <n v="56.791291291291287"/>
    <x v="0"/>
    <n v="374"/>
    <n v="101.13101604278074"/>
    <x v="1"/>
    <s v="USD"/>
    <x v="877"/>
    <x v="876"/>
    <b v="0"/>
    <b v="1"/>
    <x v="7"/>
    <x v="1"/>
    <x v="7"/>
  </r>
  <r>
    <n v="999"/>
    <s v="Hernandez, Norton and Kelley"/>
    <x v="998"/>
    <n v="111100"/>
    <n v="62819"/>
    <n v="56.542754275427541"/>
    <x v="3"/>
    <n v="1122"/>
    <n v="55.98841354723708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3C928-D4BC-437A-ADEA-D3D51F33B73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">
    <format dxfId="31">
      <pivotArea collapsedLevelsAreSubtotals="1" fieldPosition="0">
        <references count="1">
          <reference field="16" count="0"/>
        </references>
      </pivotArea>
    </format>
    <format dxfId="30">
      <pivotArea collapsedLevelsAreSubtotals="1" fieldPosition="0">
        <references count="1">
          <reference field="16" count="0"/>
        </references>
      </pivotArea>
    </format>
  </format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EE6E1-2C74-4CA8-8921-8F58864ABBA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EDDA1-B38D-4425-B2E4-68469E0B182B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E18" firstHeaderRow="1" firstDataRow="2" firstDataCol="1" rowPageCount="2" colPageCount="1"/>
  <pivotFields count="17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4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FC4A-CA0C-42A9-82C1-5629EE2EA0E4}">
  <dimension ref="A1:F14"/>
  <sheetViews>
    <sheetView workbookViewId="0">
      <selection activeCell="H5" sqref="H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8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8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8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8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8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8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8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8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49A9-3445-481B-A778-A6E41F4DF515}">
  <dimension ref="A1:F30"/>
  <sheetViews>
    <sheetView workbookViewId="0">
      <selection activeCell="H22" sqref="H22"/>
    </sheetView>
  </sheetViews>
  <sheetFormatPr defaultRowHeight="15.75" x14ac:dyDescent="0.25"/>
  <cols>
    <col min="1" max="1" width="1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B989-EA5D-45B2-83F5-43A399A820C6}">
  <dimension ref="A1:E18"/>
  <sheetViews>
    <sheetView workbookViewId="0">
      <selection activeCell="F2" sqref="F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36.875" bestFit="1" customWidth="1"/>
    <col min="8" max="8" width="16.5" bestFit="1" customWidth="1"/>
    <col min="9" max="9" width="36.875" bestFit="1" customWidth="1"/>
    <col min="10" max="10" width="21.625" bestFit="1" customWidth="1"/>
    <col min="11" max="11" width="42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2085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0F37-9D91-44D9-BCBB-50E5556A0E10}">
  <dimension ref="A1:H13"/>
  <sheetViews>
    <sheetView workbookViewId="0">
      <selection activeCell="K30" sqref="K30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11">
        <f>((B2/E2))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5">
      <c r="A3" t="s">
        <v>2095</v>
      </c>
      <c r="B3">
        <f>COUNTIFS(Crowdfunding!G2:G1001,"successful",Crowdfunding!D2:D1001,"&gt;=1000",Crowdfunding!D2:D1001,"&lt;=4999")</f>
        <v>191</v>
      </c>
      <c r="C3">
        <f>COUNTIFS(Crowdfunding!G2:G1001,"failed",Crowdfunding!D2:D1001,"&gt;=1000",Crowdfunding!D2:D1001,"&lt;=4999")</f>
        <v>38</v>
      </c>
      <c r="D3">
        <f>COUNTIFS(Crowdfunding!G2:G1001,"canceled",Crowdfunding!D2:D1001,"&gt;=1000", Crowdfunding!D2:D1001,"&lt;=4999")</f>
        <v>2</v>
      </c>
      <c r="E3">
        <f t="shared" ref="E3:E13" si="0">SUM(B3:D3)</f>
        <v>231</v>
      </c>
      <c r="F3" s="11">
        <f t="shared" ref="F3:F13" si="1">((B3/E3))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25">
      <c r="A4" t="s">
        <v>2096</v>
      </c>
      <c r="B4">
        <f>COUNTIFS(Crowdfunding!G2:G1001,"successful",Crowdfunding!D2:D1001,"&gt;=5000",Crowdfunding!D2:D1001,"&lt;=9999")</f>
        <v>164</v>
      </c>
      <c r="C4">
        <f>COUNTIFS(Crowdfunding!G2:G1001,"failed",Crowdfunding!D2:D1001,"&gt;=5000",Crowdfunding!D2:D1001,"&lt;=9999")</f>
        <v>126</v>
      </c>
      <c r="D4">
        <f>COUNTIFS(Crowdfunding!G2:G1001,"canceled",Crowdfunding!D2:D1001,"&gt;=5000", Crowdfunding!D2:D1001,"&lt;=9999")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2097</v>
      </c>
      <c r="B5">
        <f>COUNTIFS(Crowdfunding!G2:G1001,"successful",Crowdfunding!D2:D1001,"&gt;=10000",Crowdfunding!D2:D1001,"&lt;=14999")</f>
        <v>4</v>
      </c>
      <c r="C5">
        <f>COUNTIFS(Crowdfunding!G2:G1001,"failed",Crowdfunding!D2:D1001,"&gt;=10000",Crowdfunding!D2:D1001,"&lt;=14999")</f>
        <v>5</v>
      </c>
      <c r="D5">
        <f>COUNTIFS(Crowdfunding!G2:G1001,"canceled",Crowdfunding!D2:D1001,"&gt;=10000", Crowdfunding!D2:D1001,"&lt;=14999")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2098</v>
      </c>
      <c r="B6">
        <f>COUNTIFS(Crowdfunding!G2:G1001,"successful",Crowdfunding!D2:D1001,"&gt;=15000",Crowdfunding!D2:D1001,"&lt;=19999")</f>
        <v>10</v>
      </c>
      <c r="C6">
        <f>COUNTIFS(Crowdfunding!G2:G1001,"failed",Crowdfunding!D2:D1001,"&gt;=15000",Crowdfunding!D2:D1001,"&lt;=19999")</f>
        <v>0</v>
      </c>
      <c r="D6">
        <f>COUNTIFS(Crowdfunding!G2:G1001,"canceled",Crowdfunding!D2:D1001,"&gt;=15000", Crowdfunding!D2:D1001,"&lt;=19999")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2099</v>
      </c>
      <c r="B7">
        <f>COUNTIFS(Crowdfunding!G2:G1001,"successful",Crowdfunding!D2:D1001,"&gt;=20000",Crowdfunding!D2:D1001,"&lt;=24999")</f>
        <v>7</v>
      </c>
      <c r="C7">
        <f>COUNTIFS(Crowdfunding!G2:G1001,"failed",Crowdfunding!D2:D1001,"&gt;=20000",Crowdfunding!D2:D1001,"&lt;=24999")</f>
        <v>0</v>
      </c>
      <c r="D7">
        <f>COUNTIFS(Crowdfunding!G2:G1001,"canceled",Crowdfunding!D2:D1001,"&gt;=20000", Crowdfunding!D2:D1001,"&lt;=24999")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2100</v>
      </c>
      <c r="B8">
        <f>COUNTIFS(Crowdfunding!G2:G1001,"successful",Crowdfunding!D2:D1001,"&gt;=25000",Crowdfunding!D2:D1001,"&lt;=29999")</f>
        <v>11</v>
      </c>
      <c r="C8">
        <f>COUNTIFS(Crowdfunding!G2:G1001,"failed",Crowdfunding!D2:D1001,"&gt;=25000",Crowdfunding!D2:D1001,"&lt;=29999")</f>
        <v>3</v>
      </c>
      <c r="D8">
        <f>COUNTIFS(Crowdfunding!G2:G1001,"canceled",Crowdfunding!D2:D1001,"&gt;=25000", Crowdfunding!D2:D1001,"&lt;=29999")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2101</v>
      </c>
      <c r="B9">
        <f>COUNTIFS(Crowdfunding!G2:G1001,"successful",Crowdfunding!D2:D1001,"&gt;=30000",Crowdfunding!D2:D1001,"&lt;=34999")</f>
        <v>7</v>
      </c>
      <c r="C9">
        <f>COUNTIFS(Crowdfunding!G2:G1001,"failed",Crowdfunding!D2:D1001,"&gt;=30000",Crowdfunding!D2:D1001,"&lt;=34999")</f>
        <v>0</v>
      </c>
      <c r="D9">
        <f>COUNTIFS(Crowdfunding!G2:G1001,"canceled",Crowdfunding!D2:D1001,"&gt;=30000", Crowdfunding!D2:D1001,"&lt;=34999")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2102</v>
      </c>
      <c r="B10">
        <f>COUNTIFS(Crowdfunding!G2:G1001,"successful",Crowdfunding!D2:D1001,"&gt;=35000",Crowdfunding!D2:D1001,"&lt;=39999")</f>
        <v>8</v>
      </c>
      <c r="C10">
        <f>COUNTIFS(Crowdfunding!G2:G1001,"failed",Crowdfunding!D2:D1001,"&gt;=35000",Crowdfunding!D2:D1001,"&lt;=39999")</f>
        <v>3</v>
      </c>
      <c r="D10">
        <f>COUNTIFS(Crowdfunding!G2:G1001,"canceled",Crowdfunding!D2:D1001,"&gt;=35000", Crowdfunding!D2:D1001,"&lt;=39999")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2103</v>
      </c>
      <c r="B11">
        <f>COUNTIFS(Crowdfunding!G2:G1001,"successful",Crowdfunding!D2:D1001,"&gt;=40000",Crowdfunding!D2:D1001,"&lt;=44999")</f>
        <v>11</v>
      </c>
      <c r="C11">
        <f>COUNTIFS(Crowdfunding!G2:G1001,"failed",Crowdfunding!D2:D1001,"&gt;=40000",Crowdfunding!D2:D1001,"&lt;=44999")</f>
        <v>3</v>
      </c>
      <c r="D11">
        <f>COUNTIFS(Crowdfunding!G2:G1001,"canceled",Crowdfunding!D2:D1001,"&gt;=40000", Crowdfunding!D2:D1001,"&lt;=44999")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2104</v>
      </c>
      <c r="B12">
        <f>COUNTIFS(Crowdfunding!G2:G1001,"successful",Crowdfunding!D2:D1001,"&gt;=45000",Crowdfunding!D2:D1001,"&lt;=49999")</f>
        <v>8</v>
      </c>
      <c r="C12">
        <f>COUNTIFS(Crowdfunding!G2:G1001,"failed",Crowdfunding!D2:D1001,"&gt;=45000",Crowdfunding!D2:D1001,"&lt;=49999")</f>
        <v>3</v>
      </c>
      <c r="D12">
        <f>COUNTIFS(Crowdfunding!G2:G1001,"canceled",Crowdfunding!D2:D1001,"&gt;=45000", Crowdfunding!D2:D1001,"&lt;=49999")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2105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FDEB-844A-46C5-9CF1-CA3D32A1512B}">
  <dimension ref="A1:AB566"/>
  <sheetViews>
    <sheetView tabSelected="1" workbookViewId="0">
      <selection activeCell="N10" sqref="N10"/>
    </sheetView>
  </sheetViews>
  <sheetFormatPr defaultRowHeight="15.75" x14ac:dyDescent="0.25"/>
  <cols>
    <col min="1" max="1" width="13.5" bestFit="1" customWidth="1"/>
    <col min="3" max="3" width="13.5" bestFit="1" customWidth="1"/>
    <col min="6" max="6" width="19.375" bestFit="1" customWidth="1"/>
    <col min="7" max="7" width="11.875" bestFit="1" customWidth="1"/>
    <col min="9" max="9" width="17.75" bestFit="1" customWidth="1"/>
    <col min="10" max="10" width="11.875" bestFit="1" customWidth="1"/>
    <col min="13" max="13" width="9" customWidth="1"/>
  </cols>
  <sheetData>
    <row r="1" spans="1:28" x14ac:dyDescent="0.25">
      <c r="A1" s="1" t="s">
        <v>5</v>
      </c>
      <c r="B1" s="1" t="s">
        <v>4</v>
      </c>
      <c r="C1" s="1" t="s">
        <v>5</v>
      </c>
      <c r="D1" s="1" t="s">
        <v>4</v>
      </c>
      <c r="F1" s="13" t="s">
        <v>2106</v>
      </c>
      <c r="G1" s="13"/>
      <c r="I1" s="14" t="s">
        <v>2111</v>
      </c>
      <c r="J1" s="14"/>
      <c r="K1" s="14"/>
      <c r="M1" t="s">
        <v>2114</v>
      </c>
    </row>
    <row r="2" spans="1:28" x14ac:dyDescent="0.25">
      <c r="A2">
        <v>158</v>
      </c>
      <c r="B2" t="s">
        <v>20</v>
      </c>
      <c r="C2">
        <v>0</v>
      </c>
      <c r="D2" t="s">
        <v>14</v>
      </c>
      <c r="F2" s="12" t="s">
        <v>2107</v>
      </c>
      <c r="G2" s="6">
        <f>AVERAGE(A2:A566)</f>
        <v>851.14690265486729</v>
      </c>
      <c r="I2" s="12" t="s">
        <v>2107</v>
      </c>
      <c r="J2" s="6">
        <f>AVERAGE(C2:C422)</f>
        <v>565.1591448931116</v>
      </c>
      <c r="M2" s="17" t="s">
        <v>2115</v>
      </c>
      <c r="N2" s="17"/>
      <c r="O2" s="17"/>
      <c r="P2" s="17"/>
      <c r="Q2" s="17"/>
      <c r="R2" s="17"/>
      <c r="S2" s="17"/>
      <c r="T2" s="16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A3">
        <v>1425</v>
      </c>
      <c r="B3" t="s">
        <v>20</v>
      </c>
      <c r="C3">
        <v>24</v>
      </c>
      <c r="D3" t="s">
        <v>14</v>
      </c>
      <c r="F3" s="12" t="s">
        <v>2108</v>
      </c>
      <c r="G3">
        <f>MEDIAN(A2:A566)</f>
        <v>201</v>
      </c>
      <c r="I3" s="12" t="s">
        <v>2108</v>
      </c>
      <c r="J3">
        <f>MEDIAN(C2:C422)</f>
        <v>117</v>
      </c>
      <c r="M3" s="17"/>
      <c r="N3" s="17"/>
      <c r="O3" s="17"/>
      <c r="P3" s="17"/>
      <c r="Q3" s="17"/>
      <c r="R3" s="17"/>
      <c r="S3" s="17"/>
      <c r="T3" s="15"/>
      <c r="U3" s="15"/>
      <c r="V3" s="15"/>
      <c r="W3" s="15"/>
      <c r="X3" s="15"/>
      <c r="Y3" s="15"/>
      <c r="Z3" s="15"/>
      <c r="AA3" s="15"/>
      <c r="AB3" s="15"/>
    </row>
    <row r="4" spans="1:28" x14ac:dyDescent="0.25">
      <c r="A4">
        <v>174</v>
      </c>
      <c r="B4" t="s">
        <v>20</v>
      </c>
      <c r="C4">
        <v>53</v>
      </c>
      <c r="D4" t="s">
        <v>14</v>
      </c>
      <c r="F4" s="12" t="s">
        <v>2109</v>
      </c>
      <c r="G4">
        <f>MIN(A2:A566)</f>
        <v>16</v>
      </c>
      <c r="I4" s="12" t="s">
        <v>2109</v>
      </c>
      <c r="J4">
        <f>MIN(C2:C422)</f>
        <v>0</v>
      </c>
      <c r="M4" s="17"/>
      <c r="N4" s="17"/>
      <c r="O4" s="17"/>
      <c r="P4" s="17"/>
      <c r="Q4" s="17"/>
      <c r="R4" s="17"/>
      <c r="S4" s="17"/>
    </row>
    <row r="5" spans="1:28" x14ac:dyDescent="0.25">
      <c r="A5">
        <v>227</v>
      </c>
      <c r="B5" t="s">
        <v>20</v>
      </c>
      <c r="C5">
        <v>18</v>
      </c>
      <c r="D5" t="s">
        <v>14</v>
      </c>
      <c r="F5" s="12" t="s">
        <v>2110</v>
      </c>
      <c r="G5">
        <f>MAX(A2:A566)</f>
        <v>7295</v>
      </c>
      <c r="I5" s="12" t="s">
        <v>2110</v>
      </c>
      <c r="J5">
        <f>MAX(C2:C422)</f>
        <v>6080</v>
      </c>
    </row>
    <row r="6" spans="1:28" x14ac:dyDescent="0.25">
      <c r="A6">
        <v>220</v>
      </c>
      <c r="B6" t="s">
        <v>20</v>
      </c>
      <c r="C6">
        <v>44</v>
      </c>
      <c r="D6" t="s">
        <v>14</v>
      </c>
      <c r="F6" s="12" t="s">
        <v>2113</v>
      </c>
      <c r="G6" s="4">
        <f>_xlfn.VAR.S(A2:A566)</f>
        <v>1606216.5936295739</v>
      </c>
      <c r="I6" s="12" t="s">
        <v>2113</v>
      </c>
      <c r="J6" s="4">
        <f>_xlfn.VAR.S(C2:C422)</f>
        <v>845238.52937450528</v>
      </c>
    </row>
    <row r="7" spans="1:28" x14ac:dyDescent="0.25">
      <c r="A7">
        <v>98</v>
      </c>
      <c r="B7" t="s">
        <v>20</v>
      </c>
      <c r="C7">
        <v>27</v>
      </c>
      <c r="D7" t="s">
        <v>14</v>
      </c>
      <c r="F7" s="12" t="s">
        <v>2112</v>
      </c>
      <c r="G7" s="4">
        <f>_xlfn.STDEV.S(A2:A566)</f>
        <v>1267.366006183523</v>
      </c>
      <c r="I7" s="12" t="s">
        <v>2112</v>
      </c>
      <c r="J7" s="4">
        <f>_xlfn.STDEV.S(C2:C422)</f>
        <v>919.36854926330022</v>
      </c>
    </row>
    <row r="8" spans="1:28" x14ac:dyDescent="0.25">
      <c r="A8">
        <v>100</v>
      </c>
      <c r="B8" t="s">
        <v>20</v>
      </c>
      <c r="C8">
        <v>55</v>
      </c>
      <c r="D8" t="s">
        <v>14</v>
      </c>
    </row>
    <row r="9" spans="1:28" x14ac:dyDescent="0.25">
      <c r="A9">
        <v>1249</v>
      </c>
      <c r="B9" t="s">
        <v>20</v>
      </c>
      <c r="C9">
        <v>200</v>
      </c>
      <c r="D9" t="s">
        <v>14</v>
      </c>
    </row>
    <row r="10" spans="1:28" x14ac:dyDescent="0.25">
      <c r="A10">
        <v>1396</v>
      </c>
      <c r="B10" t="s">
        <v>20</v>
      </c>
      <c r="C10">
        <v>452</v>
      </c>
      <c r="D10" t="s">
        <v>14</v>
      </c>
    </row>
    <row r="11" spans="1:28" x14ac:dyDescent="0.25">
      <c r="A11">
        <v>890</v>
      </c>
      <c r="B11" t="s">
        <v>20</v>
      </c>
      <c r="C11">
        <v>135</v>
      </c>
      <c r="D11" t="s">
        <v>74</v>
      </c>
    </row>
    <row r="12" spans="1:28" x14ac:dyDescent="0.25">
      <c r="A12">
        <v>142</v>
      </c>
      <c r="B12" t="s">
        <v>20</v>
      </c>
      <c r="C12">
        <v>674</v>
      </c>
      <c r="D12" t="s">
        <v>14</v>
      </c>
    </row>
    <row r="13" spans="1:28" x14ac:dyDescent="0.25">
      <c r="A13">
        <v>2673</v>
      </c>
      <c r="B13" t="s">
        <v>20</v>
      </c>
      <c r="C13">
        <v>558</v>
      </c>
      <c r="D13" t="s">
        <v>14</v>
      </c>
    </row>
    <row r="14" spans="1:28" x14ac:dyDescent="0.25">
      <c r="A14">
        <v>163</v>
      </c>
      <c r="B14" t="s">
        <v>20</v>
      </c>
      <c r="C14">
        <v>1480</v>
      </c>
      <c r="D14" t="s">
        <v>74</v>
      </c>
    </row>
    <row r="15" spans="1:28" x14ac:dyDescent="0.25">
      <c r="A15">
        <v>2220</v>
      </c>
      <c r="B15" t="s">
        <v>20</v>
      </c>
      <c r="C15">
        <v>15</v>
      </c>
      <c r="D15" t="s">
        <v>14</v>
      </c>
    </row>
    <row r="16" spans="1:28" x14ac:dyDescent="0.25">
      <c r="A16">
        <v>1606</v>
      </c>
      <c r="B16" t="s">
        <v>20</v>
      </c>
      <c r="C16">
        <v>2307</v>
      </c>
      <c r="D16" t="s">
        <v>14</v>
      </c>
    </row>
    <row r="17" spans="1:4" x14ac:dyDescent="0.25">
      <c r="A17">
        <v>129</v>
      </c>
      <c r="B17" t="s">
        <v>20</v>
      </c>
      <c r="C17">
        <v>88</v>
      </c>
      <c r="D17" t="s">
        <v>14</v>
      </c>
    </row>
    <row r="18" spans="1:4" x14ac:dyDescent="0.25">
      <c r="A18">
        <v>226</v>
      </c>
      <c r="B18" t="s">
        <v>20</v>
      </c>
      <c r="C18">
        <v>48</v>
      </c>
      <c r="D18" t="s">
        <v>14</v>
      </c>
    </row>
    <row r="19" spans="1:4" x14ac:dyDescent="0.25">
      <c r="A19">
        <v>5419</v>
      </c>
      <c r="B19" t="s">
        <v>20</v>
      </c>
      <c r="C19">
        <v>1</v>
      </c>
      <c r="D19" t="s">
        <v>14</v>
      </c>
    </row>
    <row r="20" spans="1:4" x14ac:dyDescent="0.25">
      <c r="A20">
        <v>165</v>
      </c>
      <c r="B20" t="s">
        <v>20</v>
      </c>
      <c r="C20">
        <v>1467</v>
      </c>
      <c r="D20" t="s">
        <v>14</v>
      </c>
    </row>
    <row r="21" spans="1:4" x14ac:dyDescent="0.25">
      <c r="A21">
        <v>1965</v>
      </c>
      <c r="B21" t="s">
        <v>20</v>
      </c>
      <c r="C21">
        <v>75</v>
      </c>
      <c r="D21" t="s">
        <v>14</v>
      </c>
    </row>
    <row r="22" spans="1:4" x14ac:dyDescent="0.25">
      <c r="A22">
        <v>16</v>
      </c>
      <c r="B22" t="s">
        <v>20</v>
      </c>
      <c r="C22">
        <v>120</v>
      </c>
      <c r="D22" t="s">
        <v>14</v>
      </c>
    </row>
    <row r="23" spans="1:4" x14ac:dyDescent="0.25">
      <c r="A23">
        <v>107</v>
      </c>
      <c r="B23" t="s">
        <v>20</v>
      </c>
      <c r="C23">
        <v>2253</v>
      </c>
      <c r="D23" t="s">
        <v>14</v>
      </c>
    </row>
    <row r="24" spans="1:4" x14ac:dyDescent="0.25">
      <c r="A24">
        <v>134</v>
      </c>
      <c r="B24" t="s">
        <v>20</v>
      </c>
      <c r="C24">
        <v>5</v>
      </c>
      <c r="D24" t="s">
        <v>14</v>
      </c>
    </row>
    <row r="25" spans="1:4" x14ac:dyDescent="0.25">
      <c r="A25">
        <v>198</v>
      </c>
      <c r="B25" t="s">
        <v>20</v>
      </c>
      <c r="C25">
        <v>38</v>
      </c>
      <c r="D25" t="s">
        <v>14</v>
      </c>
    </row>
    <row r="26" spans="1:4" x14ac:dyDescent="0.25">
      <c r="A26">
        <v>111</v>
      </c>
      <c r="B26" t="s">
        <v>20</v>
      </c>
      <c r="C26">
        <v>12</v>
      </c>
      <c r="D26" t="s">
        <v>14</v>
      </c>
    </row>
    <row r="27" spans="1:4" x14ac:dyDescent="0.25">
      <c r="A27">
        <v>222</v>
      </c>
      <c r="B27" t="s">
        <v>20</v>
      </c>
      <c r="C27">
        <v>17</v>
      </c>
      <c r="D27" t="s">
        <v>74</v>
      </c>
    </row>
    <row r="28" spans="1:4" x14ac:dyDescent="0.25">
      <c r="A28">
        <v>6212</v>
      </c>
      <c r="B28" t="s">
        <v>20</v>
      </c>
      <c r="C28">
        <v>1684</v>
      </c>
      <c r="D28" t="s">
        <v>14</v>
      </c>
    </row>
    <row r="29" spans="1:4" x14ac:dyDescent="0.25">
      <c r="A29">
        <v>98</v>
      </c>
      <c r="B29" t="s">
        <v>20</v>
      </c>
      <c r="C29">
        <v>56</v>
      </c>
      <c r="D29" t="s">
        <v>14</v>
      </c>
    </row>
    <row r="30" spans="1:4" x14ac:dyDescent="0.25">
      <c r="A30">
        <v>92</v>
      </c>
      <c r="B30" t="s">
        <v>20</v>
      </c>
      <c r="C30">
        <v>838</v>
      </c>
      <c r="D30" t="s">
        <v>14</v>
      </c>
    </row>
    <row r="31" spans="1:4" x14ac:dyDescent="0.25">
      <c r="A31">
        <v>149</v>
      </c>
      <c r="B31" t="s">
        <v>20</v>
      </c>
      <c r="C31">
        <v>1000</v>
      </c>
      <c r="D31" t="s">
        <v>14</v>
      </c>
    </row>
    <row r="32" spans="1:4" x14ac:dyDescent="0.25">
      <c r="A32">
        <v>2431</v>
      </c>
      <c r="B32" t="s">
        <v>20</v>
      </c>
      <c r="C32">
        <v>1482</v>
      </c>
      <c r="D32" t="s">
        <v>14</v>
      </c>
    </row>
    <row r="33" spans="1:4" x14ac:dyDescent="0.25">
      <c r="A33">
        <v>303</v>
      </c>
      <c r="B33" t="s">
        <v>20</v>
      </c>
      <c r="C33">
        <v>106</v>
      </c>
      <c r="D33" t="s">
        <v>14</v>
      </c>
    </row>
    <row r="34" spans="1:4" x14ac:dyDescent="0.25">
      <c r="A34">
        <v>209</v>
      </c>
      <c r="B34" t="s">
        <v>20</v>
      </c>
      <c r="C34">
        <v>679</v>
      </c>
      <c r="D34" t="s">
        <v>14</v>
      </c>
    </row>
    <row r="35" spans="1:4" x14ac:dyDescent="0.25">
      <c r="A35">
        <v>131</v>
      </c>
      <c r="B35" t="s">
        <v>20</v>
      </c>
      <c r="C35">
        <v>610</v>
      </c>
      <c r="D35" t="s">
        <v>74</v>
      </c>
    </row>
    <row r="36" spans="1:4" x14ac:dyDescent="0.25">
      <c r="A36">
        <v>164</v>
      </c>
      <c r="B36" t="s">
        <v>20</v>
      </c>
      <c r="C36">
        <v>1220</v>
      </c>
      <c r="D36" t="s">
        <v>14</v>
      </c>
    </row>
    <row r="37" spans="1:4" x14ac:dyDescent="0.25">
      <c r="A37">
        <v>201</v>
      </c>
      <c r="B37" t="s">
        <v>20</v>
      </c>
      <c r="C37">
        <v>1</v>
      </c>
      <c r="D37" t="s">
        <v>14</v>
      </c>
    </row>
    <row r="38" spans="1:4" x14ac:dyDescent="0.25">
      <c r="A38">
        <v>211</v>
      </c>
      <c r="B38" t="s">
        <v>20</v>
      </c>
      <c r="C38">
        <v>37</v>
      </c>
      <c r="D38" t="s">
        <v>14</v>
      </c>
    </row>
    <row r="39" spans="1:4" x14ac:dyDescent="0.25">
      <c r="A39">
        <v>128</v>
      </c>
      <c r="B39" t="s">
        <v>20</v>
      </c>
      <c r="C39">
        <v>60</v>
      </c>
      <c r="D39" t="s">
        <v>14</v>
      </c>
    </row>
    <row r="40" spans="1:4" x14ac:dyDescent="0.25">
      <c r="A40">
        <v>1600</v>
      </c>
      <c r="B40" t="s">
        <v>20</v>
      </c>
      <c r="C40">
        <v>296</v>
      </c>
      <c r="D40" t="s">
        <v>14</v>
      </c>
    </row>
    <row r="41" spans="1:4" x14ac:dyDescent="0.25">
      <c r="A41">
        <v>249</v>
      </c>
      <c r="B41" t="s">
        <v>20</v>
      </c>
      <c r="C41">
        <v>3304</v>
      </c>
      <c r="D41" t="s">
        <v>14</v>
      </c>
    </row>
    <row r="42" spans="1:4" x14ac:dyDescent="0.25">
      <c r="A42">
        <v>236</v>
      </c>
      <c r="B42" t="s">
        <v>20</v>
      </c>
      <c r="C42">
        <v>73</v>
      </c>
      <c r="D42" t="s">
        <v>14</v>
      </c>
    </row>
    <row r="43" spans="1:4" x14ac:dyDescent="0.25">
      <c r="A43">
        <v>4065</v>
      </c>
      <c r="B43" t="s">
        <v>20</v>
      </c>
      <c r="C43">
        <v>3387</v>
      </c>
      <c r="D43" t="s">
        <v>14</v>
      </c>
    </row>
    <row r="44" spans="1:4" x14ac:dyDescent="0.25">
      <c r="A44">
        <v>246</v>
      </c>
      <c r="B44" t="s">
        <v>20</v>
      </c>
      <c r="C44">
        <v>662</v>
      </c>
      <c r="D44" t="s">
        <v>14</v>
      </c>
    </row>
    <row r="45" spans="1:4" x14ac:dyDescent="0.25">
      <c r="A45">
        <v>2475</v>
      </c>
      <c r="B45" t="s">
        <v>20</v>
      </c>
      <c r="C45">
        <v>774</v>
      </c>
      <c r="D45" t="s">
        <v>14</v>
      </c>
    </row>
    <row r="46" spans="1:4" x14ac:dyDescent="0.25">
      <c r="A46">
        <v>76</v>
      </c>
      <c r="B46" t="s">
        <v>20</v>
      </c>
      <c r="C46">
        <v>672</v>
      </c>
      <c r="D46" t="s">
        <v>14</v>
      </c>
    </row>
    <row r="47" spans="1:4" x14ac:dyDescent="0.25">
      <c r="A47">
        <v>54</v>
      </c>
      <c r="B47" t="s">
        <v>20</v>
      </c>
      <c r="C47">
        <v>532</v>
      </c>
      <c r="D47" t="s">
        <v>74</v>
      </c>
    </row>
    <row r="48" spans="1:4" x14ac:dyDescent="0.25">
      <c r="A48">
        <v>88</v>
      </c>
      <c r="B48" t="s">
        <v>20</v>
      </c>
      <c r="C48">
        <v>55</v>
      </c>
      <c r="D48" t="s">
        <v>74</v>
      </c>
    </row>
    <row r="49" spans="1:4" x14ac:dyDescent="0.25">
      <c r="A49">
        <v>85</v>
      </c>
      <c r="B49" t="s">
        <v>20</v>
      </c>
      <c r="C49">
        <v>940</v>
      </c>
      <c r="D49" t="s">
        <v>14</v>
      </c>
    </row>
    <row r="50" spans="1:4" x14ac:dyDescent="0.25">
      <c r="A50">
        <v>170</v>
      </c>
      <c r="B50" t="s">
        <v>20</v>
      </c>
      <c r="C50">
        <v>117</v>
      </c>
      <c r="D50" t="s">
        <v>14</v>
      </c>
    </row>
    <row r="51" spans="1:4" x14ac:dyDescent="0.25">
      <c r="A51">
        <v>330</v>
      </c>
      <c r="B51" t="s">
        <v>20</v>
      </c>
      <c r="C51">
        <v>58</v>
      </c>
      <c r="D51" t="s">
        <v>74</v>
      </c>
    </row>
    <row r="52" spans="1:4" x14ac:dyDescent="0.25">
      <c r="A52">
        <v>127</v>
      </c>
      <c r="B52" t="s">
        <v>20</v>
      </c>
      <c r="C52">
        <v>115</v>
      </c>
      <c r="D52" t="s">
        <v>14</v>
      </c>
    </row>
    <row r="53" spans="1:4" x14ac:dyDescent="0.25">
      <c r="A53">
        <v>411</v>
      </c>
      <c r="B53" t="s">
        <v>20</v>
      </c>
      <c r="C53">
        <v>326</v>
      </c>
      <c r="D53" t="s">
        <v>14</v>
      </c>
    </row>
    <row r="54" spans="1:4" x14ac:dyDescent="0.25">
      <c r="A54">
        <v>180</v>
      </c>
      <c r="B54" t="s">
        <v>20</v>
      </c>
      <c r="C54">
        <v>51</v>
      </c>
      <c r="D54" t="s">
        <v>74</v>
      </c>
    </row>
    <row r="55" spans="1:4" x14ac:dyDescent="0.25">
      <c r="A55">
        <v>374</v>
      </c>
      <c r="B55" t="s">
        <v>20</v>
      </c>
      <c r="C55">
        <v>1</v>
      </c>
      <c r="D55" t="s">
        <v>14</v>
      </c>
    </row>
    <row r="56" spans="1:4" x14ac:dyDescent="0.25">
      <c r="A56">
        <v>71</v>
      </c>
      <c r="B56" t="s">
        <v>20</v>
      </c>
      <c r="C56">
        <v>1467</v>
      </c>
      <c r="D56" t="s">
        <v>14</v>
      </c>
    </row>
    <row r="57" spans="1:4" x14ac:dyDescent="0.25">
      <c r="A57">
        <v>203</v>
      </c>
      <c r="B57" t="s">
        <v>20</v>
      </c>
      <c r="C57">
        <v>5681</v>
      </c>
      <c r="D57" t="s">
        <v>14</v>
      </c>
    </row>
    <row r="58" spans="1:4" x14ac:dyDescent="0.25">
      <c r="A58">
        <v>113</v>
      </c>
      <c r="B58" t="s">
        <v>20</v>
      </c>
      <c r="C58">
        <v>1059</v>
      </c>
      <c r="D58" t="s">
        <v>14</v>
      </c>
    </row>
    <row r="59" spans="1:4" x14ac:dyDescent="0.25">
      <c r="A59">
        <v>96</v>
      </c>
      <c r="B59" t="s">
        <v>20</v>
      </c>
      <c r="C59">
        <v>1194</v>
      </c>
      <c r="D59" t="s">
        <v>14</v>
      </c>
    </row>
    <row r="60" spans="1:4" x14ac:dyDescent="0.25">
      <c r="A60">
        <v>498</v>
      </c>
      <c r="B60" t="s">
        <v>20</v>
      </c>
      <c r="C60">
        <v>379</v>
      </c>
      <c r="D60" t="s">
        <v>74</v>
      </c>
    </row>
    <row r="61" spans="1:4" x14ac:dyDescent="0.25">
      <c r="A61">
        <v>180</v>
      </c>
      <c r="B61" t="s">
        <v>20</v>
      </c>
      <c r="C61">
        <v>30</v>
      </c>
      <c r="D61" t="s">
        <v>14</v>
      </c>
    </row>
    <row r="62" spans="1:4" x14ac:dyDescent="0.25">
      <c r="A62">
        <v>27</v>
      </c>
      <c r="B62" t="s">
        <v>20</v>
      </c>
      <c r="C62">
        <v>75</v>
      </c>
      <c r="D62" t="s">
        <v>14</v>
      </c>
    </row>
    <row r="63" spans="1:4" x14ac:dyDescent="0.25">
      <c r="A63">
        <v>2331</v>
      </c>
      <c r="B63" t="s">
        <v>20</v>
      </c>
      <c r="C63">
        <v>955</v>
      </c>
      <c r="D63" t="s">
        <v>14</v>
      </c>
    </row>
    <row r="64" spans="1:4" x14ac:dyDescent="0.25">
      <c r="A64">
        <v>113</v>
      </c>
      <c r="B64" t="s">
        <v>20</v>
      </c>
      <c r="C64">
        <v>67</v>
      </c>
      <c r="D64" t="s">
        <v>14</v>
      </c>
    </row>
    <row r="65" spans="1:4" x14ac:dyDescent="0.25">
      <c r="A65">
        <v>164</v>
      </c>
      <c r="B65" t="s">
        <v>20</v>
      </c>
      <c r="C65">
        <v>5</v>
      </c>
      <c r="D65" t="s">
        <v>14</v>
      </c>
    </row>
    <row r="66" spans="1:4" x14ac:dyDescent="0.25">
      <c r="A66">
        <v>164</v>
      </c>
      <c r="B66" t="s">
        <v>20</v>
      </c>
      <c r="C66">
        <v>26</v>
      </c>
      <c r="D66" t="s">
        <v>14</v>
      </c>
    </row>
    <row r="67" spans="1:4" x14ac:dyDescent="0.25">
      <c r="A67">
        <v>336</v>
      </c>
      <c r="B67" t="s">
        <v>20</v>
      </c>
      <c r="C67">
        <v>1130</v>
      </c>
      <c r="D67" t="s">
        <v>14</v>
      </c>
    </row>
    <row r="68" spans="1:4" x14ac:dyDescent="0.25">
      <c r="A68">
        <v>1917</v>
      </c>
      <c r="B68" t="s">
        <v>20</v>
      </c>
      <c r="C68">
        <v>782</v>
      </c>
      <c r="D68" t="s">
        <v>14</v>
      </c>
    </row>
    <row r="69" spans="1:4" x14ac:dyDescent="0.25">
      <c r="A69">
        <v>95</v>
      </c>
      <c r="B69" t="s">
        <v>20</v>
      </c>
      <c r="C69">
        <v>210</v>
      </c>
      <c r="D69" t="s">
        <v>14</v>
      </c>
    </row>
    <row r="70" spans="1:4" x14ac:dyDescent="0.25">
      <c r="A70">
        <v>147</v>
      </c>
      <c r="B70" t="s">
        <v>20</v>
      </c>
      <c r="C70">
        <v>136</v>
      </c>
      <c r="D70" t="s">
        <v>14</v>
      </c>
    </row>
    <row r="71" spans="1:4" x14ac:dyDescent="0.25">
      <c r="A71">
        <v>86</v>
      </c>
      <c r="B71" t="s">
        <v>20</v>
      </c>
      <c r="C71">
        <v>86</v>
      </c>
      <c r="D71" t="s">
        <v>14</v>
      </c>
    </row>
    <row r="72" spans="1:4" x14ac:dyDescent="0.25">
      <c r="A72">
        <v>83</v>
      </c>
      <c r="B72" t="s">
        <v>20</v>
      </c>
      <c r="C72">
        <v>19</v>
      </c>
      <c r="D72" t="s">
        <v>14</v>
      </c>
    </row>
    <row r="73" spans="1:4" x14ac:dyDescent="0.25">
      <c r="A73">
        <v>676</v>
      </c>
      <c r="B73" t="s">
        <v>20</v>
      </c>
      <c r="C73">
        <v>886</v>
      </c>
      <c r="D73" t="s">
        <v>14</v>
      </c>
    </row>
    <row r="74" spans="1:4" x14ac:dyDescent="0.25">
      <c r="A74">
        <v>361</v>
      </c>
      <c r="B74" t="s">
        <v>20</v>
      </c>
      <c r="C74">
        <v>35</v>
      </c>
      <c r="D74" t="s">
        <v>14</v>
      </c>
    </row>
    <row r="75" spans="1:4" x14ac:dyDescent="0.25">
      <c r="A75">
        <v>131</v>
      </c>
      <c r="B75" t="s">
        <v>20</v>
      </c>
      <c r="C75">
        <v>441</v>
      </c>
      <c r="D75" t="s">
        <v>74</v>
      </c>
    </row>
    <row r="76" spans="1:4" x14ac:dyDescent="0.25">
      <c r="A76">
        <v>126</v>
      </c>
      <c r="B76" t="s">
        <v>20</v>
      </c>
      <c r="C76">
        <v>24</v>
      </c>
      <c r="D76" t="s">
        <v>14</v>
      </c>
    </row>
    <row r="77" spans="1:4" x14ac:dyDescent="0.25">
      <c r="A77">
        <v>275</v>
      </c>
      <c r="B77" t="s">
        <v>20</v>
      </c>
      <c r="C77">
        <v>86</v>
      </c>
      <c r="D77" t="s">
        <v>14</v>
      </c>
    </row>
    <row r="78" spans="1:4" x14ac:dyDescent="0.25">
      <c r="A78">
        <v>67</v>
      </c>
      <c r="B78" t="s">
        <v>20</v>
      </c>
      <c r="C78">
        <v>243</v>
      </c>
      <c r="D78" t="s">
        <v>14</v>
      </c>
    </row>
    <row r="79" spans="1:4" x14ac:dyDescent="0.25">
      <c r="A79">
        <v>154</v>
      </c>
      <c r="B79" t="s">
        <v>20</v>
      </c>
      <c r="C79">
        <v>65</v>
      </c>
      <c r="D79" t="s">
        <v>14</v>
      </c>
    </row>
    <row r="80" spans="1:4" x14ac:dyDescent="0.25">
      <c r="A80">
        <v>1782</v>
      </c>
      <c r="B80" t="s">
        <v>20</v>
      </c>
      <c r="C80">
        <v>100</v>
      </c>
      <c r="D80" t="s">
        <v>14</v>
      </c>
    </row>
    <row r="81" spans="1:4" x14ac:dyDescent="0.25">
      <c r="A81">
        <v>903</v>
      </c>
      <c r="B81" t="s">
        <v>20</v>
      </c>
      <c r="C81">
        <v>168</v>
      </c>
      <c r="D81" t="s">
        <v>14</v>
      </c>
    </row>
    <row r="82" spans="1:4" x14ac:dyDescent="0.25">
      <c r="A82">
        <v>94</v>
      </c>
      <c r="B82" t="s">
        <v>20</v>
      </c>
      <c r="C82">
        <v>13</v>
      </c>
      <c r="D82" t="s">
        <v>14</v>
      </c>
    </row>
    <row r="83" spans="1:4" x14ac:dyDescent="0.25">
      <c r="A83">
        <v>180</v>
      </c>
      <c r="B83" t="s">
        <v>20</v>
      </c>
      <c r="C83">
        <v>1</v>
      </c>
      <c r="D83" t="s">
        <v>14</v>
      </c>
    </row>
    <row r="84" spans="1:4" x14ac:dyDescent="0.25">
      <c r="A84">
        <v>533</v>
      </c>
      <c r="B84" t="s">
        <v>20</v>
      </c>
      <c r="C84">
        <v>82</v>
      </c>
      <c r="D84" t="s">
        <v>74</v>
      </c>
    </row>
    <row r="85" spans="1:4" x14ac:dyDescent="0.25">
      <c r="A85">
        <v>2443</v>
      </c>
      <c r="B85" t="s">
        <v>20</v>
      </c>
      <c r="C85">
        <v>40</v>
      </c>
      <c r="D85" t="s">
        <v>14</v>
      </c>
    </row>
    <row r="86" spans="1:4" x14ac:dyDescent="0.25">
      <c r="A86">
        <v>89</v>
      </c>
      <c r="B86" t="s">
        <v>20</v>
      </c>
      <c r="C86">
        <v>57</v>
      </c>
      <c r="D86" t="s">
        <v>74</v>
      </c>
    </row>
    <row r="87" spans="1:4" x14ac:dyDescent="0.25">
      <c r="A87">
        <v>159</v>
      </c>
      <c r="B87" t="s">
        <v>20</v>
      </c>
      <c r="C87">
        <v>226</v>
      </c>
      <c r="D87" t="s">
        <v>14</v>
      </c>
    </row>
    <row r="88" spans="1:4" x14ac:dyDescent="0.25">
      <c r="A88">
        <v>50</v>
      </c>
      <c r="B88" t="s">
        <v>20</v>
      </c>
      <c r="C88">
        <v>1625</v>
      </c>
      <c r="D88" t="s">
        <v>14</v>
      </c>
    </row>
    <row r="89" spans="1:4" x14ac:dyDescent="0.25">
      <c r="A89">
        <v>186</v>
      </c>
      <c r="B89" t="s">
        <v>20</v>
      </c>
      <c r="C89">
        <v>143</v>
      </c>
      <c r="D89" t="s">
        <v>14</v>
      </c>
    </row>
    <row r="90" spans="1:4" x14ac:dyDescent="0.25">
      <c r="A90">
        <v>1071</v>
      </c>
      <c r="B90" t="s">
        <v>20</v>
      </c>
      <c r="C90">
        <v>934</v>
      </c>
      <c r="D90" t="s">
        <v>14</v>
      </c>
    </row>
    <row r="91" spans="1:4" x14ac:dyDescent="0.25">
      <c r="A91">
        <v>117</v>
      </c>
      <c r="B91" t="s">
        <v>20</v>
      </c>
      <c r="C91">
        <v>17</v>
      </c>
      <c r="D91" t="s">
        <v>14</v>
      </c>
    </row>
    <row r="92" spans="1:4" x14ac:dyDescent="0.25">
      <c r="A92">
        <v>70</v>
      </c>
      <c r="B92" t="s">
        <v>20</v>
      </c>
      <c r="C92">
        <v>2179</v>
      </c>
      <c r="D92" t="s">
        <v>14</v>
      </c>
    </row>
    <row r="93" spans="1:4" x14ac:dyDescent="0.25">
      <c r="A93">
        <v>135</v>
      </c>
      <c r="B93" t="s">
        <v>20</v>
      </c>
      <c r="C93">
        <v>931</v>
      </c>
      <c r="D93" t="s">
        <v>14</v>
      </c>
    </row>
    <row r="94" spans="1:4" x14ac:dyDescent="0.25">
      <c r="A94">
        <v>768</v>
      </c>
      <c r="B94" t="s">
        <v>20</v>
      </c>
      <c r="C94">
        <v>67</v>
      </c>
      <c r="D94" t="s">
        <v>74</v>
      </c>
    </row>
    <row r="95" spans="1:4" x14ac:dyDescent="0.25">
      <c r="A95">
        <v>199</v>
      </c>
      <c r="B95" t="s">
        <v>20</v>
      </c>
      <c r="C95">
        <v>92</v>
      </c>
      <c r="D95" t="s">
        <v>14</v>
      </c>
    </row>
    <row r="96" spans="1:4" x14ac:dyDescent="0.25">
      <c r="A96">
        <v>107</v>
      </c>
      <c r="B96" t="s">
        <v>20</v>
      </c>
      <c r="C96">
        <v>57</v>
      </c>
      <c r="D96" t="s">
        <v>14</v>
      </c>
    </row>
    <row r="97" spans="1:4" x14ac:dyDescent="0.25">
      <c r="A97">
        <v>195</v>
      </c>
      <c r="B97" t="s">
        <v>20</v>
      </c>
      <c r="C97">
        <v>41</v>
      </c>
      <c r="D97" t="s">
        <v>14</v>
      </c>
    </row>
    <row r="98" spans="1:4" x14ac:dyDescent="0.25">
      <c r="A98">
        <v>3376</v>
      </c>
      <c r="B98" t="s">
        <v>20</v>
      </c>
      <c r="C98">
        <v>1</v>
      </c>
      <c r="D98" t="s">
        <v>14</v>
      </c>
    </row>
    <row r="99" spans="1:4" x14ac:dyDescent="0.25">
      <c r="A99">
        <v>41</v>
      </c>
      <c r="B99" t="s">
        <v>20</v>
      </c>
      <c r="C99">
        <v>101</v>
      </c>
      <c r="D99" t="s">
        <v>14</v>
      </c>
    </row>
    <row r="100" spans="1:4" x14ac:dyDescent="0.25">
      <c r="A100">
        <v>1821</v>
      </c>
      <c r="B100" t="s">
        <v>20</v>
      </c>
      <c r="C100">
        <v>1335</v>
      </c>
      <c r="D100" t="s">
        <v>14</v>
      </c>
    </row>
    <row r="101" spans="1:4" x14ac:dyDescent="0.25">
      <c r="A101">
        <v>164</v>
      </c>
      <c r="B101" t="s">
        <v>20</v>
      </c>
      <c r="C101">
        <v>15</v>
      </c>
      <c r="D101" t="s">
        <v>14</v>
      </c>
    </row>
    <row r="102" spans="1:4" x14ac:dyDescent="0.25">
      <c r="A102">
        <v>157</v>
      </c>
      <c r="B102" t="s">
        <v>20</v>
      </c>
      <c r="C102">
        <v>454</v>
      </c>
      <c r="D102" t="s">
        <v>14</v>
      </c>
    </row>
    <row r="103" spans="1:4" x14ac:dyDescent="0.25">
      <c r="A103">
        <v>246</v>
      </c>
      <c r="B103" t="s">
        <v>20</v>
      </c>
      <c r="C103">
        <v>3182</v>
      </c>
      <c r="D103" t="s">
        <v>14</v>
      </c>
    </row>
    <row r="104" spans="1:4" x14ac:dyDescent="0.25">
      <c r="A104">
        <v>1396</v>
      </c>
      <c r="B104" t="s">
        <v>20</v>
      </c>
      <c r="C104">
        <v>1890</v>
      </c>
      <c r="D104" t="s">
        <v>74</v>
      </c>
    </row>
    <row r="105" spans="1:4" x14ac:dyDescent="0.25">
      <c r="A105">
        <v>2506</v>
      </c>
      <c r="B105" t="s">
        <v>20</v>
      </c>
      <c r="C105">
        <v>15</v>
      </c>
      <c r="D105" t="s">
        <v>14</v>
      </c>
    </row>
    <row r="106" spans="1:4" x14ac:dyDescent="0.25">
      <c r="A106">
        <v>244</v>
      </c>
      <c r="B106" t="s">
        <v>20</v>
      </c>
      <c r="C106">
        <v>133</v>
      </c>
      <c r="D106" t="s">
        <v>14</v>
      </c>
    </row>
    <row r="107" spans="1:4" x14ac:dyDescent="0.25">
      <c r="A107">
        <v>146</v>
      </c>
      <c r="B107" t="s">
        <v>20</v>
      </c>
      <c r="C107">
        <v>2062</v>
      </c>
      <c r="D107" t="s">
        <v>14</v>
      </c>
    </row>
    <row r="108" spans="1:4" x14ac:dyDescent="0.25">
      <c r="A108">
        <v>1267</v>
      </c>
      <c r="B108" t="s">
        <v>20</v>
      </c>
      <c r="C108">
        <v>29</v>
      </c>
      <c r="D108" t="s">
        <v>14</v>
      </c>
    </row>
    <row r="109" spans="1:4" x14ac:dyDescent="0.25">
      <c r="A109">
        <v>1561</v>
      </c>
      <c r="B109" t="s">
        <v>20</v>
      </c>
      <c r="C109">
        <v>132</v>
      </c>
      <c r="D109" t="s">
        <v>14</v>
      </c>
    </row>
    <row r="110" spans="1:4" x14ac:dyDescent="0.25">
      <c r="A110">
        <v>48</v>
      </c>
      <c r="B110" t="s">
        <v>20</v>
      </c>
      <c r="C110">
        <v>184</v>
      </c>
      <c r="D110" t="s">
        <v>74</v>
      </c>
    </row>
    <row r="111" spans="1:4" x14ac:dyDescent="0.25">
      <c r="A111">
        <v>2739</v>
      </c>
      <c r="B111" t="s">
        <v>20</v>
      </c>
      <c r="C111">
        <v>137</v>
      </c>
      <c r="D111" t="s">
        <v>14</v>
      </c>
    </row>
    <row r="112" spans="1:4" x14ac:dyDescent="0.25">
      <c r="A112">
        <v>3537</v>
      </c>
      <c r="B112" t="s">
        <v>20</v>
      </c>
      <c r="C112">
        <v>908</v>
      </c>
      <c r="D112" t="s">
        <v>14</v>
      </c>
    </row>
    <row r="113" spans="1:4" x14ac:dyDescent="0.25">
      <c r="A113">
        <v>2107</v>
      </c>
      <c r="B113" t="s">
        <v>20</v>
      </c>
      <c r="C113">
        <v>10</v>
      </c>
      <c r="D113" t="s">
        <v>14</v>
      </c>
    </row>
    <row r="114" spans="1:4" x14ac:dyDescent="0.25">
      <c r="A114">
        <v>3318</v>
      </c>
      <c r="B114" t="s">
        <v>20</v>
      </c>
      <c r="C114">
        <v>32</v>
      </c>
      <c r="D114" t="s">
        <v>74</v>
      </c>
    </row>
    <row r="115" spans="1:4" x14ac:dyDescent="0.25">
      <c r="A115">
        <v>340</v>
      </c>
      <c r="B115" t="s">
        <v>20</v>
      </c>
      <c r="C115">
        <v>1910</v>
      </c>
      <c r="D115" t="s">
        <v>14</v>
      </c>
    </row>
    <row r="116" spans="1:4" x14ac:dyDescent="0.25">
      <c r="A116">
        <v>1442</v>
      </c>
      <c r="B116" t="s">
        <v>20</v>
      </c>
      <c r="C116">
        <v>38</v>
      </c>
      <c r="D116" t="s">
        <v>14</v>
      </c>
    </row>
    <row r="117" spans="1:4" x14ac:dyDescent="0.25">
      <c r="A117">
        <v>126</v>
      </c>
      <c r="B117" t="s">
        <v>20</v>
      </c>
      <c r="C117">
        <v>104</v>
      </c>
      <c r="D117" t="s">
        <v>14</v>
      </c>
    </row>
    <row r="118" spans="1:4" x14ac:dyDescent="0.25">
      <c r="A118">
        <v>524</v>
      </c>
      <c r="B118" t="s">
        <v>20</v>
      </c>
      <c r="C118">
        <v>49</v>
      </c>
      <c r="D118" t="s">
        <v>14</v>
      </c>
    </row>
    <row r="119" spans="1:4" x14ac:dyDescent="0.25">
      <c r="A119">
        <v>1989</v>
      </c>
      <c r="B119" t="s">
        <v>20</v>
      </c>
      <c r="C119">
        <v>1</v>
      </c>
      <c r="D119" t="s">
        <v>14</v>
      </c>
    </row>
    <row r="120" spans="1:4" x14ac:dyDescent="0.25">
      <c r="A120">
        <v>157</v>
      </c>
      <c r="B120" t="s">
        <v>20</v>
      </c>
      <c r="C120">
        <v>245</v>
      </c>
      <c r="D120" t="s">
        <v>14</v>
      </c>
    </row>
    <row r="121" spans="1:4" x14ac:dyDescent="0.25">
      <c r="A121">
        <v>4498</v>
      </c>
      <c r="B121" t="s">
        <v>20</v>
      </c>
      <c r="C121">
        <v>32</v>
      </c>
      <c r="D121" t="s">
        <v>14</v>
      </c>
    </row>
    <row r="122" spans="1:4" x14ac:dyDescent="0.25">
      <c r="A122">
        <v>80</v>
      </c>
      <c r="B122" t="s">
        <v>20</v>
      </c>
      <c r="C122">
        <v>7</v>
      </c>
      <c r="D122" t="s">
        <v>14</v>
      </c>
    </row>
    <row r="123" spans="1:4" x14ac:dyDescent="0.25">
      <c r="A123">
        <v>43</v>
      </c>
      <c r="B123" t="s">
        <v>20</v>
      </c>
      <c r="C123">
        <v>803</v>
      </c>
      <c r="D123" t="s">
        <v>14</v>
      </c>
    </row>
    <row r="124" spans="1:4" x14ac:dyDescent="0.25">
      <c r="A124">
        <v>2053</v>
      </c>
      <c r="B124" t="s">
        <v>20</v>
      </c>
      <c r="C124">
        <v>75</v>
      </c>
      <c r="D124" t="s">
        <v>74</v>
      </c>
    </row>
    <row r="125" spans="1:4" x14ac:dyDescent="0.25">
      <c r="A125">
        <v>168</v>
      </c>
      <c r="B125" t="s">
        <v>20</v>
      </c>
      <c r="C125">
        <v>16</v>
      </c>
      <c r="D125" t="s">
        <v>14</v>
      </c>
    </row>
    <row r="126" spans="1:4" x14ac:dyDescent="0.25">
      <c r="A126">
        <v>4289</v>
      </c>
      <c r="B126" t="s">
        <v>20</v>
      </c>
      <c r="C126">
        <v>31</v>
      </c>
      <c r="D126" t="s">
        <v>14</v>
      </c>
    </row>
    <row r="127" spans="1:4" x14ac:dyDescent="0.25">
      <c r="A127">
        <v>165</v>
      </c>
      <c r="B127" t="s">
        <v>20</v>
      </c>
      <c r="C127">
        <v>108</v>
      </c>
      <c r="D127" t="s">
        <v>14</v>
      </c>
    </row>
    <row r="128" spans="1:4" x14ac:dyDescent="0.25">
      <c r="A128">
        <v>1815</v>
      </c>
      <c r="B128" t="s">
        <v>20</v>
      </c>
      <c r="C128">
        <v>30</v>
      </c>
      <c r="D128" t="s">
        <v>14</v>
      </c>
    </row>
    <row r="129" spans="1:4" x14ac:dyDescent="0.25">
      <c r="A129">
        <v>397</v>
      </c>
      <c r="B129" t="s">
        <v>20</v>
      </c>
      <c r="C129">
        <v>17</v>
      </c>
      <c r="D129" t="s">
        <v>14</v>
      </c>
    </row>
    <row r="130" spans="1:4" x14ac:dyDescent="0.25">
      <c r="A130">
        <v>1539</v>
      </c>
      <c r="B130" t="s">
        <v>20</v>
      </c>
      <c r="C130">
        <v>64</v>
      </c>
      <c r="D130" t="s">
        <v>74</v>
      </c>
    </row>
    <row r="131" spans="1:4" x14ac:dyDescent="0.25">
      <c r="A131">
        <v>138</v>
      </c>
      <c r="B131" t="s">
        <v>20</v>
      </c>
      <c r="C131">
        <v>80</v>
      </c>
      <c r="D131" t="s">
        <v>14</v>
      </c>
    </row>
    <row r="132" spans="1:4" x14ac:dyDescent="0.25">
      <c r="A132">
        <v>3594</v>
      </c>
      <c r="B132" t="s">
        <v>20</v>
      </c>
      <c r="C132">
        <v>2468</v>
      </c>
      <c r="D132" t="s">
        <v>14</v>
      </c>
    </row>
    <row r="133" spans="1:4" x14ac:dyDescent="0.25">
      <c r="A133">
        <v>5880</v>
      </c>
      <c r="B133" t="s">
        <v>20</v>
      </c>
      <c r="C133">
        <v>26</v>
      </c>
      <c r="D133" t="s">
        <v>14</v>
      </c>
    </row>
    <row r="134" spans="1:4" x14ac:dyDescent="0.25">
      <c r="A134">
        <v>112</v>
      </c>
      <c r="B134" t="s">
        <v>20</v>
      </c>
      <c r="C134">
        <v>73</v>
      </c>
      <c r="D134" t="s">
        <v>14</v>
      </c>
    </row>
    <row r="135" spans="1:4" x14ac:dyDescent="0.25">
      <c r="A135">
        <v>943</v>
      </c>
      <c r="B135" t="s">
        <v>20</v>
      </c>
      <c r="C135">
        <v>128</v>
      </c>
      <c r="D135" t="s">
        <v>14</v>
      </c>
    </row>
    <row r="136" spans="1:4" x14ac:dyDescent="0.25">
      <c r="A136">
        <v>2468</v>
      </c>
      <c r="B136" t="s">
        <v>20</v>
      </c>
      <c r="C136">
        <v>33</v>
      </c>
      <c r="D136" t="s">
        <v>14</v>
      </c>
    </row>
    <row r="137" spans="1:4" x14ac:dyDescent="0.25">
      <c r="A137">
        <v>2551</v>
      </c>
      <c r="B137" t="s">
        <v>20</v>
      </c>
      <c r="C137">
        <v>1072</v>
      </c>
      <c r="D137" t="s">
        <v>14</v>
      </c>
    </row>
    <row r="138" spans="1:4" x14ac:dyDescent="0.25">
      <c r="A138">
        <v>101</v>
      </c>
      <c r="B138" t="s">
        <v>20</v>
      </c>
      <c r="C138">
        <v>1297</v>
      </c>
      <c r="D138" t="s">
        <v>74</v>
      </c>
    </row>
    <row r="139" spans="1:4" x14ac:dyDescent="0.25">
      <c r="A139">
        <v>92</v>
      </c>
      <c r="B139" t="s">
        <v>20</v>
      </c>
      <c r="C139">
        <v>393</v>
      </c>
      <c r="D139" t="s">
        <v>14</v>
      </c>
    </row>
    <row r="140" spans="1:4" x14ac:dyDescent="0.25">
      <c r="A140">
        <v>62</v>
      </c>
      <c r="B140" t="s">
        <v>20</v>
      </c>
      <c r="C140">
        <v>1257</v>
      </c>
      <c r="D140" t="s">
        <v>14</v>
      </c>
    </row>
    <row r="141" spans="1:4" x14ac:dyDescent="0.25">
      <c r="A141">
        <v>149</v>
      </c>
      <c r="B141" t="s">
        <v>20</v>
      </c>
      <c r="C141">
        <v>328</v>
      </c>
      <c r="D141" t="s">
        <v>14</v>
      </c>
    </row>
    <row r="142" spans="1:4" x14ac:dyDescent="0.25">
      <c r="A142">
        <v>329</v>
      </c>
      <c r="B142" t="s">
        <v>20</v>
      </c>
      <c r="C142">
        <v>147</v>
      </c>
      <c r="D142" t="s">
        <v>14</v>
      </c>
    </row>
    <row r="143" spans="1:4" x14ac:dyDescent="0.25">
      <c r="A143">
        <v>97</v>
      </c>
      <c r="B143" t="s">
        <v>20</v>
      </c>
      <c r="C143">
        <v>830</v>
      </c>
      <c r="D143" t="s">
        <v>14</v>
      </c>
    </row>
    <row r="144" spans="1:4" x14ac:dyDescent="0.25">
      <c r="A144">
        <v>1784</v>
      </c>
      <c r="B144" t="s">
        <v>20</v>
      </c>
      <c r="C144">
        <v>331</v>
      </c>
      <c r="D144" t="s">
        <v>14</v>
      </c>
    </row>
    <row r="145" spans="1:4" x14ac:dyDescent="0.25">
      <c r="A145">
        <v>1684</v>
      </c>
      <c r="B145" t="s">
        <v>20</v>
      </c>
      <c r="C145">
        <v>25</v>
      </c>
      <c r="D145" t="s">
        <v>14</v>
      </c>
    </row>
    <row r="146" spans="1:4" x14ac:dyDescent="0.25">
      <c r="A146">
        <v>250</v>
      </c>
      <c r="B146" t="s">
        <v>20</v>
      </c>
      <c r="C146">
        <v>3483</v>
      </c>
      <c r="D146" t="s">
        <v>14</v>
      </c>
    </row>
    <row r="147" spans="1:4" x14ac:dyDescent="0.25">
      <c r="A147">
        <v>238</v>
      </c>
      <c r="B147" t="s">
        <v>20</v>
      </c>
      <c r="C147">
        <v>923</v>
      </c>
      <c r="D147" t="s">
        <v>14</v>
      </c>
    </row>
    <row r="148" spans="1:4" x14ac:dyDescent="0.25">
      <c r="A148">
        <v>53</v>
      </c>
      <c r="B148" t="s">
        <v>20</v>
      </c>
      <c r="C148">
        <v>1</v>
      </c>
      <c r="D148" t="s">
        <v>14</v>
      </c>
    </row>
    <row r="149" spans="1:4" x14ac:dyDescent="0.25">
      <c r="A149">
        <v>214</v>
      </c>
      <c r="B149" t="s">
        <v>20</v>
      </c>
      <c r="C149">
        <v>33</v>
      </c>
      <c r="D149" t="s">
        <v>14</v>
      </c>
    </row>
    <row r="150" spans="1:4" x14ac:dyDescent="0.25">
      <c r="A150">
        <v>222</v>
      </c>
      <c r="B150" t="s">
        <v>20</v>
      </c>
      <c r="C150">
        <v>40</v>
      </c>
      <c r="D150" t="s">
        <v>14</v>
      </c>
    </row>
    <row r="151" spans="1:4" x14ac:dyDescent="0.25">
      <c r="A151">
        <v>1884</v>
      </c>
      <c r="B151" t="s">
        <v>20</v>
      </c>
      <c r="C151">
        <v>23</v>
      </c>
      <c r="D151" t="s">
        <v>14</v>
      </c>
    </row>
    <row r="152" spans="1:4" x14ac:dyDescent="0.25">
      <c r="A152">
        <v>218</v>
      </c>
      <c r="B152" t="s">
        <v>20</v>
      </c>
      <c r="C152">
        <v>75</v>
      </c>
      <c r="D152" t="s">
        <v>14</v>
      </c>
    </row>
    <row r="153" spans="1:4" x14ac:dyDescent="0.25">
      <c r="A153">
        <v>6465</v>
      </c>
      <c r="B153" t="s">
        <v>20</v>
      </c>
      <c r="C153">
        <v>2176</v>
      </c>
      <c r="D153" t="s">
        <v>14</v>
      </c>
    </row>
    <row r="154" spans="1:4" x14ac:dyDescent="0.25">
      <c r="A154">
        <v>59</v>
      </c>
      <c r="B154" t="s">
        <v>20</v>
      </c>
      <c r="C154">
        <v>441</v>
      </c>
      <c r="D154" t="s">
        <v>14</v>
      </c>
    </row>
    <row r="155" spans="1:4" x14ac:dyDescent="0.25">
      <c r="A155">
        <v>88</v>
      </c>
      <c r="B155" t="s">
        <v>20</v>
      </c>
      <c r="C155">
        <v>25</v>
      </c>
      <c r="D155" t="s">
        <v>14</v>
      </c>
    </row>
    <row r="156" spans="1:4" x14ac:dyDescent="0.25">
      <c r="A156">
        <v>1697</v>
      </c>
      <c r="B156" t="s">
        <v>20</v>
      </c>
      <c r="C156">
        <v>127</v>
      </c>
      <c r="D156" t="s">
        <v>14</v>
      </c>
    </row>
    <row r="157" spans="1:4" x14ac:dyDescent="0.25">
      <c r="A157">
        <v>92</v>
      </c>
      <c r="B157" t="s">
        <v>20</v>
      </c>
      <c r="C157">
        <v>355</v>
      </c>
      <c r="D157" t="s">
        <v>14</v>
      </c>
    </row>
    <row r="158" spans="1:4" x14ac:dyDescent="0.25">
      <c r="A158">
        <v>186</v>
      </c>
      <c r="B158" t="s">
        <v>20</v>
      </c>
      <c r="C158">
        <v>44</v>
      </c>
      <c r="D158" t="s">
        <v>14</v>
      </c>
    </row>
    <row r="159" spans="1:4" x14ac:dyDescent="0.25">
      <c r="A159">
        <v>138</v>
      </c>
      <c r="B159" t="s">
        <v>20</v>
      </c>
      <c r="C159">
        <v>67</v>
      </c>
      <c r="D159" t="s">
        <v>14</v>
      </c>
    </row>
    <row r="160" spans="1:4" x14ac:dyDescent="0.25">
      <c r="A160">
        <v>261</v>
      </c>
      <c r="B160" t="s">
        <v>20</v>
      </c>
      <c r="C160">
        <v>1068</v>
      </c>
      <c r="D160" t="s">
        <v>14</v>
      </c>
    </row>
    <row r="161" spans="1:4" x14ac:dyDescent="0.25">
      <c r="A161">
        <v>107</v>
      </c>
      <c r="B161" t="s">
        <v>20</v>
      </c>
      <c r="C161">
        <v>424</v>
      </c>
      <c r="D161" t="s">
        <v>14</v>
      </c>
    </row>
    <row r="162" spans="1:4" x14ac:dyDescent="0.25">
      <c r="A162">
        <v>199</v>
      </c>
      <c r="B162" t="s">
        <v>20</v>
      </c>
      <c r="C162">
        <v>145</v>
      </c>
      <c r="D162" t="s">
        <v>74</v>
      </c>
    </row>
    <row r="163" spans="1:4" x14ac:dyDescent="0.25">
      <c r="A163">
        <v>5512</v>
      </c>
      <c r="B163" t="s">
        <v>20</v>
      </c>
      <c r="C163">
        <v>151</v>
      </c>
      <c r="D163" t="s">
        <v>14</v>
      </c>
    </row>
    <row r="164" spans="1:4" x14ac:dyDescent="0.25">
      <c r="A164">
        <v>86</v>
      </c>
      <c r="B164" t="s">
        <v>20</v>
      </c>
      <c r="C164">
        <v>1608</v>
      </c>
      <c r="D164" t="s">
        <v>14</v>
      </c>
    </row>
    <row r="165" spans="1:4" x14ac:dyDescent="0.25">
      <c r="A165">
        <v>2768</v>
      </c>
      <c r="B165" t="s">
        <v>20</v>
      </c>
      <c r="C165">
        <v>941</v>
      </c>
      <c r="D165" t="s">
        <v>14</v>
      </c>
    </row>
    <row r="166" spans="1:4" x14ac:dyDescent="0.25">
      <c r="A166">
        <v>48</v>
      </c>
      <c r="B166" t="s">
        <v>20</v>
      </c>
      <c r="C166">
        <v>1</v>
      </c>
      <c r="D166" t="s">
        <v>14</v>
      </c>
    </row>
    <row r="167" spans="1:4" x14ac:dyDescent="0.25">
      <c r="A167">
        <v>87</v>
      </c>
      <c r="B167" t="s">
        <v>20</v>
      </c>
      <c r="C167">
        <v>40</v>
      </c>
      <c r="D167" t="s">
        <v>14</v>
      </c>
    </row>
    <row r="168" spans="1:4" x14ac:dyDescent="0.25">
      <c r="A168">
        <v>1894</v>
      </c>
      <c r="B168" t="s">
        <v>20</v>
      </c>
      <c r="C168">
        <v>3015</v>
      </c>
      <c r="D168" t="s">
        <v>14</v>
      </c>
    </row>
    <row r="169" spans="1:4" x14ac:dyDescent="0.25">
      <c r="A169">
        <v>282</v>
      </c>
      <c r="B169" t="s">
        <v>20</v>
      </c>
      <c r="C169">
        <v>435</v>
      </c>
      <c r="D169" t="s">
        <v>14</v>
      </c>
    </row>
    <row r="170" spans="1:4" x14ac:dyDescent="0.25">
      <c r="A170">
        <v>116</v>
      </c>
      <c r="B170" t="s">
        <v>20</v>
      </c>
      <c r="C170">
        <v>714</v>
      </c>
      <c r="D170" t="s">
        <v>14</v>
      </c>
    </row>
    <row r="171" spans="1:4" x14ac:dyDescent="0.25">
      <c r="A171">
        <v>83</v>
      </c>
      <c r="B171" t="s">
        <v>20</v>
      </c>
      <c r="C171">
        <v>5497</v>
      </c>
      <c r="D171" t="s">
        <v>14</v>
      </c>
    </row>
    <row r="172" spans="1:4" x14ac:dyDescent="0.25">
      <c r="A172">
        <v>91</v>
      </c>
      <c r="B172" t="s">
        <v>20</v>
      </c>
      <c r="C172">
        <v>418</v>
      </c>
      <c r="D172" t="s">
        <v>14</v>
      </c>
    </row>
    <row r="173" spans="1:4" x14ac:dyDescent="0.25">
      <c r="A173">
        <v>546</v>
      </c>
      <c r="B173" t="s">
        <v>20</v>
      </c>
      <c r="C173">
        <v>1439</v>
      </c>
      <c r="D173" t="s">
        <v>14</v>
      </c>
    </row>
    <row r="174" spans="1:4" x14ac:dyDescent="0.25">
      <c r="A174">
        <v>393</v>
      </c>
      <c r="B174" t="s">
        <v>20</v>
      </c>
      <c r="C174">
        <v>15</v>
      </c>
      <c r="D174" t="s">
        <v>14</v>
      </c>
    </row>
    <row r="175" spans="1:4" x14ac:dyDescent="0.25">
      <c r="A175">
        <v>133</v>
      </c>
      <c r="B175" t="s">
        <v>20</v>
      </c>
      <c r="C175">
        <v>1999</v>
      </c>
      <c r="D175" t="s">
        <v>14</v>
      </c>
    </row>
    <row r="176" spans="1:4" x14ac:dyDescent="0.25">
      <c r="A176">
        <v>254</v>
      </c>
      <c r="B176" t="s">
        <v>20</v>
      </c>
      <c r="C176">
        <v>118</v>
      </c>
      <c r="D176" t="s">
        <v>14</v>
      </c>
    </row>
    <row r="177" spans="1:4" x14ac:dyDescent="0.25">
      <c r="A177">
        <v>176</v>
      </c>
      <c r="B177" t="s">
        <v>20</v>
      </c>
      <c r="C177">
        <v>162</v>
      </c>
      <c r="D177" t="s">
        <v>14</v>
      </c>
    </row>
    <row r="178" spans="1:4" x14ac:dyDescent="0.25">
      <c r="A178">
        <v>337</v>
      </c>
      <c r="B178" t="s">
        <v>20</v>
      </c>
      <c r="C178">
        <v>83</v>
      </c>
      <c r="D178" t="s">
        <v>14</v>
      </c>
    </row>
    <row r="179" spans="1:4" x14ac:dyDescent="0.25">
      <c r="A179">
        <v>107</v>
      </c>
      <c r="B179" t="s">
        <v>20</v>
      </c>
      <c r="C179">
        <v>747</v>
      </c>
      <c r="D179" t="s">
        <v>14</v>
      </c>
    </row>
    <row r="180" spans="1:4" x14ac:dyDescent="0.25">
      <c r="A180">
        <v>183</v>
      </c>
      <c r="B180" t="s">
        <v>20</v>
      </c>
      <c r="C180">
        <v>2138</v>
      </c>
      <c r="D180" t="s">
        <v>74</v>
      </c>
    </row>
    <row r="181" spans="1:4" x14ac:dyDescent="0.25">
      <c r="A181">
        <v>72</v>
      </c>
      <c r="B181" t="s">
        <v>20</v>
      </c>
      <c r="C181">
        <v>84</v>
      </c>
      <c r="D181" t="s">
        <v>14</v>
      </c>
    </row>
    <row r="182" spans="1:4" x14ac:dyDescent="0.25">
      <c r="A182">
        <v>295</v>
      </c>
      <c r="B182" t="s">
        <v>20</v>
      </c>
      <c r="C182">
        <v>91</v>
      </c>
      <c r="D182" t="s">
        <v>14</v>
      </c>
    </row>
    <row r="183" spans="1:4" x14ac:dyDescent="0.25">
      <c r="A183">
        <v>142</v>
      </c>
      <c r="B183" t="s">
        <v>20</v>
      </c>
      <c r="C183">
        <v>792</v>
      </c>
      <c r="D183" t="s">
        <v>14</v>
      </c>
    </row>
    <row r="184" spans="1:4" x14ac:dyDescent="0.25">
      <c r="A184">
        <v>85</v>
      </c>
      <c r="B184" t="s">
        <v>20</v>
      </c>
      <c r="C184">
        <v>10</v>
      </c>
      <c r="D184" t="s">
        <v>74</v>
      </c>
    </row>
    <row r="185" spans="1:4" x14ac:dyDescent="0.25">
      <c r="A185">
        <v>659</v>
      </c>
      <c r="B185" t="s">
        <v>20</v>
      </c>
      <c r="C185">
        <v>32</v>
      </c>
      <c r="D185" t="s">
        <v>14</v>
      </c>
    </row>
    <row r="186" spans="1:4" x14ac:dyDescent="0.25">
      <c r="A186">
        <v>121</v>
      </c>
      <c r="B186" t="s">
        <v>20</v>
      </c>
      <c r="C186">
        <v>90</v>
      </c>
      <c r="D186" t="s">
        <v>74</v>
      </c>
    </row>
    <row r="187" spans="1:4" x14ac:dyDescent="0.25">
      <c r="A187">
        <v>3742</v>
      </c>
      <c r="B187" t="s">
        <v>20</v>
      </c>
      <c r="C187">
        <v>186</v>
      </c>
      <c r="D187" t="s">
        <v>14</v>
      </c>
    </row>
    <row r="188" spans="1:4" x14ac:dyDescent="0.25">
      <c r="A188">
        <v>223</v>
      </c>
      <c r="B188" t="s">
        <v>20</v>
      </c>
      <c r="C188">
        <v>439</v>
      </c>
      <c r="D188" t="s">
        <v>74</v>
      </c>
    </row>
    <row r="189" spans="1:4" x14ac:dyDescent="0.25">
      <c r="A189">
        <v>133</v>
      </c>
      <c r="B189" t="s">
        <v>20</v>
      </c>
      <c r="C189">
        <v>605</v>
      </c>
      <c r="D189" t="s">
        <v>14</v>
      </c>
    </row>
    <row r="190" spans="1:4" x14ac:dyDescent="0.25">
      <c r="A190">
        <v>5168</v>
      </c>
      <c r="B190" t="s">
        <v>20</v>
      </c>
      <c r="C190">
        <v>1</v>
      </c>
      <c r="D190" t="s">
        <v>14</v>
      </c>
    </row>
    <row r="191" spans="1:4" x14ac:dyDescent="0.25">
      <c r="A191">
        <v>307</v>
      </c>
      <c r="B191" t="s">
        <v>20</v>
      </c>
      <c r="C191">
        <v>31</v>
      </c>
      <c r="D191" t="s">
        <v>14</v>
      </c>
    </row>
    <row r="192" spans="1:4" x14ac:dyDescent="0.25">
      <c r="A192">
        <v>2441</v>
      </c>
      <c r="B192" t="s">
        <v>20</v>
      </c>
      <c r="C192">
        <v>1181</v>
      </c>
      <c r="D192" t="s">
        <v>14</v>
      </c>
    </row>
    <row r="193" spans="1:4" x14ac:dyDescent="0.25">
      <c r="A193">
        <v>1385</v>
      </c>
      <c r="B193" t="s">
        <v>20</v>
      </c>
      <c r="C193">
        <v>39</v>
      </c>
      <c r="D193" t="s">
        <v>14</v>
      </c>
    </row>
    <row r="194" spans="1:4" x14ac:dyDescent="0.25">
      <c r="A194">
        <v>190</v>
      </c>
      <c r="B194" t="s">
        <v>20</v>
      </c>
      <c r="C194">
        <v>46</v>
      </c>
      <c r="D194" t="s">
        <v>14</v>
      </c>
    </row>
    <row r="195" spans="1:4" x14ac:dyDescent="0.25">
      <c r="A195">
        <v>470</v>
      </c>
      <c r="B195" t="s">
        <v>20</v>
      </c>
      <c r="C195">
        <v>105</v>
      </c>
      <c r="D195" t="s">
        <v>14</v>
      </c>
    </row>
    <row r="196" spans="1:4" x14ac:dyDescent="0.25">
      <c r="A196">
        <v>253</v>
      </c>
      <c r="B196" t="s">
        <v>20</v>
      </c>
      <c r="C196">
        <v>535</v>
      </c>
      <c r="D196" t="s">
        <v>14</v>
      </c>
    </row>
    <row r="197" spans="1:4" x14ac:dyDescent="0.25">
      <c r="A197">
        <v>1113</v>
      </c>
      <c r="B197" t="s">
        <v>20</v>
      </c>
      <c r="C197">
        <v>16</v>
      </c>
      <c r="D197" t="s">
        <v>14</v>
      </c>
    </row>
    <row r="198" spans="1:4" x14ac:dyDescent="0.25">
      <c r="A198">
        <v>2283</v>
      </c>
      <c r="B198" t="s">
        <v>20</v>
      </c>
      <c r="C198">
        <v>575</v>
      </c>
      <c r="D198" t="s">
        <v>14</v>
      </c>
    </row>
    <row r="199" spans="1:4" x14ac:dyDescent="0.25">
      <c r="A199">
        <v>1095</v>
      </c>
      <c r="B199" t="s">
        <v>20</v>
      </c>
      <c r="C199">
        <v>1120</v>
      </c>
      <c r="D199" t="s">
        <v>14</v>
      </c>
    </row>
    <row r="200" spans="1:4" x14ac:dyDescent="0.25">
      <c r="A200">
        <v>1690</v>
      </c>
      <c r="B200" t="s">
        <v>20</v>
      </c>
      <c r="C200">
        <v>113</v>
      </c>
      <c r="D200" t="s">
        <v>14</v>
      </c>
    </row>
    <row r="201" spans="1:4" x14ac:dyDescent="0.25">
      <c r="A201">
        <v>191</v>
      </c>
      <c r="B201" t="s">
        <v>20</v>
      </c>
      <c r="C201">
        <v>1538</v>
      </c>
      <c r="D201" t="s">
        <v>14</v>
      </c>
    </row>
    <row r="202" spans="1:4" x14ac:dyDescent="0.25">
      <c r="A202">
        <v>2013</v>
      </c>
      <c r="B202" t="s">
        <v>20</v>
      </c>
      <c r="C202">
        <v>9</v>
      </c>
      <c r="D202" t="s">
        <v>14</v>
      </c>
    </row>
    <row r="203" spans="1:4" x14ac:dyDescent="0.25">
      <c r="A203">
        <v>1703</v>
      </c>
      <c r="B203" t="s">
        <v>20</v>
      </c>
      <c r="C203">
        <v>554</v>
      </c>
      <c r="D203" t="s">
        <v>14</v>
      </c>
    </row>
    <row r="204" spans="1:4" x14ac:dyDescent="0.25">
      <c r="A204">
        <v>80</v>
      </c>
      <c r="B204" t="s">
        <v>20</v>
      </c>
      <c r="C204">
        <v>648</v>
      </c>
      <c r="D204" t="s">
        <v>14</v>
      </c>
    </row>
    <row r="205" spans="1:4" x14ac:dyDescent="0.25">
      <c r="A205">
        <v>41</v>
      </c>
      <c r="B205" t="s">
        <v>20</v>
      </c>
      <c r="C205">
        <v>21</v>
      </c>
      <c r="D205" t="s">
        <v>14</v>
      </c>
    </row>
    <row r="206" spans="1:4" x14ac:dyDescent="0.25">
      <c r="A206">
        <v>187</v>
      </c>
      <c r="B206" t="s">
        <v>20</v>
      </c>
      <c r="C206">
        <v>595</v>
      </c>
      <c r="D206" t="s">
        <v>74</v>
      </c>
    </row>
    <row r="207" spans="1:4" x14ac:dyDescent="0.25">
      <c r="A207">
        <v>2875</v>
      </c>
      <c r="B207" t="s">
        <v>20</v>
      </c>
      <c r="C207">
        <v>54</v>
      </c>
      <c r="D207" t="s">
        <v>14</v>
      </c>
    </row>
    <row r="208" spans="1:4" x14ac:dyDescent="0.25">
      <c r="A208">
        <v>88</v>
      </c>
      <c r="B208" t="s">
        <v>20</v>
      </c>
      <c r="C208">
        <v>120</v>
      </c>
      <c r="D208" t="s">
        <v>14</v>
      </c>
    </row>
    <row r="209" spans="1:4" x14ac:dyDescent="0.25">
      <c r="A209">
        <v>191</v>
      </c>
      <c r="B209" t="s">
        <v>20</v>
      </c>
      <c r="C209">
        <v>579</v>
      </c>
      <c r="D209" t="s">
        <v>14</v>
      </c>
    </row>
    <row r="210" spans="1:4" x14ac:dyDescent="0.25">
      <c r="A210">
        <v>139</v>
      </c>
      <c r="B210" t="s">
        <v>20</v>
      </c>
      <c r="C210">
        <v>2072</v>
      </c>
      <c r="D210" t="s">
        <v>14</v>
      </c>
    </row>
    <row r="211" spans="1:4" x14ac:dyDescent="0.25">
      <c r="A211">
        <v>186</v>
      </c>
      <c r="B211" t="s">
        <v>20</v>
      </c>
      <c r="C211">
        <v>0</v>
      </c>
      <c r="D211" t="s">
        <v>14</v>
      </c>
    </row>
    <row r="212" spans="1:4" x14ac:dyDescent="0.25">
      <c r="A212">
        <v>112</v>
      </c>
      <c r="B212" t="s">
        <v>20</v>
      </c>
      <c r="C212">
        <v>1796</v>
      </c>
      <c r="D212" t="s">
        <v>14</v>
      </c>
    </row>
    <row r="213" spans="1:4" x14ac:dyDescent="0.25">
      <c r="A213">
        <v>101</v>
      </c>
      <c r="B213" t="s">
        <v>20</v>
      </c>
      <c r="C213">
        <v>62</v>
      </c>
      <c r="D213" t="s">
        <v>14</v>
      </c>
    </row>
    <row r="214" spans="1:4" x14ac:dyDescent="0.25">
      <c r="A214">
        <v>206</v>
      </c>
      <c r="B214" t="s">
        <v>20</v>
      </c>
      <c r="C214">
        <v>347</v>
      </c>
      <c r="D214" t="s">
        <v>14</v>
      </c>
    </row>
    <row r="215" spans="1:4" x14ac:dyDescent="0.25">
      <c r="A215">
        <v>154</v>
      </c>
      <c r="B215" t="s">
        <v>20</v>
      </c>
      <c r="C215">
        <v>19</v>
      </c>
      <c r="D215" t="s">
        <v>14</v>
      </c>
    </row>
    <row r="216" spans="1:4" x14ac:dyDescent="0.25">
      <c r="A216">
        <v>5966</v>
      </c>
      <c r="B216" t="s">
        <v>20</v>
      </c>
      <c r="C216">
        <v>1258</v>
      </c>
      <c r="D216" t="s">
        <v>14</v>
      </c>
    </row>
    <row r="217" spans="1:4" x14ac:dyDescent="0.25">
      <c r="A217">
        <v>169</v>
      </c>
      <c r="B217" t="s">
        <v>20</v>
      </c>
      <c r="C217">
        <v>362</v>
      </c>
      <c r="D217" t="s">
        <v>14</v>
      </c>
    </row>
    <row r="218" spans="1:4" x14ac:dyDescent="0.25">
      <c r="A218">
        <v>2106</v>
      </c>
      <c r="B218" t="s">
        <v>20</v>
      </c>
      <c r="C218">
        <v>35</v>
      </c>
      <c r="D218" t="s">
        <v>74</v>
      </c>
    </row>
    <row r="219" spans="1:4" x14ac:dyDescent="0.25">
      <c r="A219">
        <v>131</v>
      </c>
      <c r="B219" t="s">
        <v>20</v>
      </c>
      <c r="C219">
        <v>528</v>
      </c>
      <c r="D219" t="s">
        <v>74</v>
      </c>
    </row>
    <row r="220" spans="1:4" x14ac:dyDescent="0.25">
      <c r="A220">
        <v>84</v>
      </c>
      <c r="B220" t="s">
        <v>20</v>
      </c>
      <c r="C220">
        <v>133</v>
      </c>
      <c r="D220" t="s">
        <v>14</v>
      </c>
    </row>
    <row r="221" spans="1:4" x14ac:dyDescent="0.25">
      <c r="A221">
        <v>155</v>
      </c>
      <c r="B221" t="s">
        <v>20</v>
      </c>
      <c r="C221">
        <v>846</v>
      </c>
      <c r="D221" t="s">
        <v>14</v>
      </c>
    </row>
    <row r="222" spans="1:4" x14ac:dyDescent="0.25">
      <c r="A222">
        <v>189</v>
      </c>
      <c r="B222" t="s">
        <v>20</v>
      </c>
      <c r="C222">
        <v>10</v>
      </c>
      <c r="D222" t="s">
        <v>14</v>
      </c>
    </row>
    <row r="223" spans="1:4" x14ac:dyDescent="0.25">
      <c r="A223">
        <v>4799</v>
      </c>
      <c r="B223" t="s">
        <v>20</v>
      </c>
      <c r="C223">
        <v>191</v>
      </c>
      <c r="D223" t="s">
        <v>14</v>
      </c>
    </row>
    <row r="224" spans="1:4" x14ac:dyDescent="0.25">
      <c r="A224">
        <v>1137</v>
      </c>
      <c r="B224" t="s">
        <v>20</v>
      </c>
      <c r="C224">
        <v>1979</v>
      </c>
      <c r="D224" t="s">
        <v>14</v>
      </c>
    </row>
    <row r="225" spans="1:4" x14ac:dyDescent="0.25">
      <c r="A225">
        <v>1152</v>
      </c>
      <c r="B225" t="s">
        <v>20</v>
      </c>
      <c r="C225">
        <v>63</v>
      </c>
      <c r="D225" t="s">
        <v>14</v>
      </c>
    </row>
    <row r="226" spans="1:4" x14ac:dyDescent="0.25">
      <c r="A226">
        <v>50</v>
      </c>
      <c r="B226" t="s">
        <v>20</v>
      </c>
      <c r="C226">
        <v>6080</v>
      </c>
      <c r="D226" t="s">
        <v>14</v>
      </c>
    </row>
    <row r="227" spans="1:4" x14ac:dyDescent="0.25">
      <c r="A227">
        <v>3059</v>
      </c>
      <c r="B227" t="s">
        <v>20</v>
      </c>
      <c r="C227">
        <v>80</v>
      </c>
      <c r="D227" t="s">
        <v>14</v>
      </c>
    </row>
    <row r="228" spans="1:4" x14ac:dyDescent="0.25">
      <c r="A228">
        <v>34</v>
      </c>
      <c r="B228" t="s">
        <v>20</v>
      </c>
      <c r="C228">
        <v>9</v>
      </c>
      <c r="D228" t="s">
        <v>14</v>
      </c>
    </row>
    <row r="229" spans="1:4" x14ac:dyDescent="0.25">
      <c r="A229">
        <v>220</v>
      </c>
      <c r="B229" t="s">
        <v>20</v>
      </c>
      <c r="C229">
        <v>1784</v>
      </c>
      <c r="D229" t="s">
        <v>14</v>
      </c>
    </row>
    <row r="230" spans="1:4" x14ac:dyDescent="0.25">
      <c r="A230">
        <v>1604</v>
      </c>
      <c r="B230" t="s">
        <v>20</v>
      </c>
      <c r="C230">
        <v>243</v>
      </c>
      <c r="D230" t="s">
        <v>14</v>
      </c>
    </row>
    <row r="231" spans="1:4" x14ac:dyDescent="0.25">
      <c r="A231">
        <v>454</v>
      </c>
      <c r="B231" t="s">
        <v>20</v>
      </c>
      <c r="C231">
        <v>1296</v>
      </c>
      <c r="D231" t="s">
        <v>14</v>
      </c>
    </row>
    <row r="232" spans="1:4" x14ac:dyDescent="0.25">
      <c r="A232">
        <v>123</v>
      </c>
      <c r="B232" t="s">
        <v>20</v>
      </c>
      <c r="C232">
        <v>77</v>
      </c>
      <c r="D232" t="s">
        <v>14</v>
      </c>
    </row>
    <row r="233" spans="1:4" x14ac:dyDescent="0.25">
      <c r="A233">
        <v>299</v>
      </c>
      <c r="B233" t="s">
        <v>20</v>
      </c>
      <c r="C233">
        <v>395</v>
      </c>
      <c r="D233" t="s">
        <v>14</v>
      </c>
    </row>
    <row r="234" spans="1:4" x14ac:dyDescent="0.25">
      <c r="A234">
        <v>2237</v>
      </c>
      <c r="B234" t="s">
        <v>20</v>
      </c>
      <c r="C234">
        <v>49</v>
      </c>
      <c r="D234" t="s">
        <v>14</v>
      </c>
    </row>
    <row r="235" spans="1:4" x14ac:dyDescent="0.25">
      <c r="A235">
        <v>645</v>
      </c>
      <c r="B235" t="s">
        <v>20</v>
      </c>
      <c r="C235">
        <v>180</v>
      </c>
      <c r="D235" t="s">
        <v>14</v>
      </c>
    </row>
    <row r="236" spans="1:4" x14ac:dyDescent="0.25">
      <c r="A236">
        <v>484</v>
      </c>
      <c r="B236" t="s">
        <v>20</v>
      </c>
      <c r="C236">
        <v>2690</v>
      </c>
      <c r="D236" t="s">
        <v>14</v>
      </c>
    </row>
    <row r="237" spans="1:4" x14ac:dyDescent="0.25">
      <c r="A237">
        <v>154</v>
      </c>
      <c r="B237" t="s">
        <v>20</v>
      </c>
      <c r="C237">
        <v>1</v>
      </c>
      <c r="D237" t="s">
        <v>74</v>
      </c>
    </row>
    <row r="238" spans="1:4" x14ac:dyDescent="0.25">
      <c r="A238">
        <v>82</v>
      </c>
      <c r="B238" t="s">
        <v>20</v>
      </c>
      <c r="C238">
        <v>2779</v>
      </c>
      <c r="D238" t="s">
        <v>14</v>
      </c>
    </row>
    <row r="239" spans="1:4" x14ac:dyDescent="0.25">
      <c r="A239">
        <v>134</v>
      </c>
      <c r="B239" t="s">
        <v>20</v>
      </c>
      <c r="C239">
        <v>92</v>
      </c>
      <c r="D239" t="s">
        <v>14</v>
      </c>
    </row>
    <row r="240" spans="1:4" x14ac:dyDescent="0.25">
      <c r="A240">
        <v>5203</v>
      </c>
      <c r="B240" t="s">
        <v>20</v>
      </c>
      <c r="C240">
        <v>1028</v>
      </c>
      <c r="D240" t="s">
        <v>14</v>
      </c>
    </row>
    <row r="241" spans="1:4" x14ac:dyDescent="0.25">
      <c r="A241">
        <v>94</v>
      </c>
      <c r="B241" t="s">
        <v>20</v>
      </c>
      <c r="C241">
        <v>26</v>
      </c>
      <c r="D241" t="s">
        <v>14</v>
      </c>
    </row>
    <row r="242" spans="1:4" x14ac:dyDescent="0.25">
      <c r="A242">
        <v>205</v>
      </c>
      <c r="B242" t="s">
        <v>20</v>
      </c>
      <c r="C242">
        <v>1790</v>
      </c>
      <c r="D242" t="s">
        <v>14</v>
      </c>
    </row>
    <row r="243" spans="1:4" x14ac:dyDescent="0.25">
      <c r="A243">
        <v>92</v>
      </c>
      <c r="B243" t="s">
        <v>20</v>
      </c>
      <c r="C243">
        <v>37</v>
      </c>
      <c r="D243" t="s">
        <v>14</v>
      </c>
    </row>
    <row r="244" spans="1:4" x14ac:dyDescent="0.25">
      <c r="A244">
        <v>219</v>
      </c>
      <c r="B244" t="s">
        <v>20</v>
      </c>
      <c r="C244">
        <v>35</v>
      </c>
      <c r="D244" t="s">
        <v>14</v>
      </c>
    </row>
    <row r="245" spans="1:4" x14ac:dyDescent="0.25">
      <c r="A245">
        <v>2526</v>
      </c>
      <c r="B245" t="s">
        <v>20</v>
      </c>
      <c r="C245">
        <v>94</v>
      </c>
      <c r="D245" t="s">
        <v>74</v>
      </c>
    </row>
    <row r="246" spans="1:4" x14ac:dyDescent="0.25">
      <c r="A246">
        <v>94</v>
      </c>
      <c r="B246" t="s">
        <v>20</v>
      </c>
      <c r="C246">
        <v>558</v>
      </c>
      <c r="D246" t="s">
        <v>14</v>
      </c>
    </row>
    <row r="247" spans="1:4" x14ac:dyDescent="0.25">
      <c r="A247">
        <v>1713</v>
      </c>
      <c r="B247" t="s">
        <v>20</v>
      </c>
      <c r="C247">
        <v>64</v>
      </c>
      <c r="D247" t="s">
        <v>14</v>
      </c>
    </row>
    <row r="248" spans="1:4" x14ac:dyDescent="0.25">
      <c r="A248">
        <v>249</v>
      </c>
      <c r="B248" t="s">
        <v>20</v>
      </c>
      <c r="C248">
        <v>37</v>
      </c>
      <c r="D248" t="s">
        <v>74</v>
      </c>
    </row>
    <row r="249" spans="1:4" x14ac:dyDescent="0.25">
      <c r="A249">
        <v>192</v>
      </c>
      <c r="B249" t="s">
        <v>20</v>
      </c>
      <c r="C249">
        <v>245</v>
      </c>
      <c r="D249" t="s">
        <v>14</v>
      </c>
    </row>
    <row r="250" spans="1:4" x14ac:dyDescent="0.25">
      <c r="A250">
        <v>247</v>
      </c>
      <c r="B250" t="s">
        <v>20</v>
      </c>
      <c r="C250">
        <v>71</v>
      </c>
      <c r="D250" t="s">
        <v>14</v>
      </c>
    </row>
    <row r="251" spans="1:4" x14ac:dyDescent="0.25">
      <c r="A251">
        <v>2293</v>
      </c>
      <c r="B251" t="s">
        <v>20</v>
      </c>
      <c r="C251">
        <v>42</v>
      </c>
      <c r="D251" t="s">
        <v>14</v>
      </c>
    </row>
    <row r="252" spans="1:4" x14ac:dyDescent="0.25">
      <c r="A252">
        <v>3131</v>
      </c>
      <c r="B252" t="s">
        <v>20</v>
      </c>
      <c r="C252">
        <v>156</v>
      </c>
      <c r="D252" t="s">
        <v>14</v>
      </c>
    </row>
    <row r="253" spans="1:4" x14ac:dyDescent="0.25">
      <c r="A253">
        <v>143</v>
      </c>
      <c r="B253" t="s">
        <v>20</v>
      </c>
      <c r="C253">
        <v>1368</v>
      </c>
      <c r="D253" t="s">
        <v>14</v>
      </c>
    </row>
    <row r="254" spans="1:4" x14ac:dyDescent="0.25">
      <c r="A254">
        <v>296</v>
      </c>
      <c r="B254" t="s">
        <v>20</v>
      </c>
      <c r="C254">
        <v>102</v>
      </c>
      <c r="D254" t="s">
        <v>14</v>
      </c>
    </row>
    <row r="255" spans="1:4" x14ac:dyDescent="0.25">
      <c r="A255">
        <v>170</v>
      </c>
      <c r="B255" t="s">
        <v>20</v>
      </c>
      <c r="C255">
        <v>86</v>
      </c>
      <c r="D255" t="s">
        <v>14</v>
      </c>
    </row>
    <row r="256" spans="1:4" x14ac:dyDescent="0.25">
      <c r="A256">
        <v>86</v>
      </c>
      <c r="B256" t="s">
        <v>20</v>
      </c>
      <c r="C256">
        <v>253</v>
      </c>
      <c r="D256" t="s">
        <v>14</v>
      </c>
    </row>
    <row r="257" spans="1:4" x14ac:dyDescent="0.25">
      <c r="A257">
        <v>6286</v>
      </c>
      <c r="B257" t="s">
        <v>20</v>
      </c>
      <c r="C257">
        <v>157</v>
      </c>
      <c r="D257" t="s">
        <v>14</v>
      </c>
    </row>
    <row r="258" spans="1:4" x14ac:dyDescent="0.25">
      <c r="A258">
        <v>3727</v>
      </c>
      <c r="B258" t="s">
        <v>20</v>
      </c>
      <c r="C258">
        <v>183</v>
      </c>
      <c r="D258" t="s">
        <v>14</v>
      </c>
    </row>
    <row r="259" spans="1:4" x14ac:dyDescent="0.25">
      <c r="A259">
        <v>1605</v>
      </c>
      <c r="B259" t="s">
        <v>20</v>
      </c>
      <c r="C259">
        <v>82</v>
      </c>
      <c r="D259" t="s">
        <v>14</v>
      </c>
    </row>
    <row r="260" spans="1:4" x14ac:dyDescent="0.25">
      <c r="A260">
        <v>2120</v>
      </c>
      <c r="B260" t="s">
        <v>20</v>
      </c>
      <c r="C260">
        <v>1</v>
      </c>
      <c r="D260" t="s">
        <v>14</v>
      </c>
    </row>
    <row r="261" spans="1:4" x14ac:dyDescent="0.25">
      <c r="A261">
        <v>50</v>
      </c>
      <c r="B261" t="s">
        <v>20</v>
      </c>
      <c r="C261">
        <v>15</v>
      </c>
      <c r="D261" t="s">
        <v>74</v>
      </c>
    </row>
    <row r="262" spans="1:4" x14ac:dyDescent="0.25">
      <c r="A262">
        <v>2080</v>
      </c>
      <c r="B262" t="s">
        <v>20</v>
      </c>
      <c r="C262">
        <v>1198</v>
      </c>
      <c r="D262" t="s">
        <v>14</v>
      </c>
    </row>
    <row r="263" spans="1:4" x14ac:dyDescent="0.25">
      <c r="A263">
        <v>2105</v>
      </c>
      <c r="B263" t="s">
        <v>20</v>
      </c>
      <c r="C263">
        <v>648</v>
      </c>
      <c r="D263" t="s">
        <v>14</v>
      </c>
    </row>
    <row r="264" spans="1:4" x14ac:dyDescent="0.25">
      <c r="A264">
        <v>2436</v>
      </c>
      <c r="B264" t="s">
        <v>20</v>
      </c>
      <c r="C264">
        <v>64</v>
      </c>
      <c r="D264" t="s">
        <v>14</v>
      </c>
    </row>
    <row r="265" spans="1:4" x14ac:dyDescent="0.25">
      <c r="A265">
        <v>80</v>
      </c>
      <c r="B265" t="s">
        <v>20</v>
      </c>
      <c r="C265">
        <v>62</v>
      </c>
      <c r="D265" t="s">
        <v>14</v>
      </c>
    </row>
    <row r="266" spans="1:4" x14ac:dyDescent="0.25">
      <c r="A266">
        <v>42</v>
      </c>
      <c r="B266" t="s">
        <v>20</v>
      </c>
      <c r="C266">
        <v>750</v>
      </c>
      <c r="D266" t="s">
        <v>14</v>
      </c>
    </row>
    <row r="267" spans="1:4" x14ac:dyDescent="0.25">
      <c r="A267">
        <v>139</v>
      </c>
      <c r="B267" t="s">
        <v>20</v>
      </c>
      <c r="C267">
        <v>87</v>
      </c>
      <c r="D267" t="s">
        <v>74</v>
      </c>
    </row>
    <row r="268" spans="1:4" x14ac:dyDescent="0.25">
      <c r="A268">
        <v>159</v>
      </c>
      <c r="B268" t="s">
        <v>20</v>
      </c>
      <c r="C268">
        <v>105</v>
      </c>
      <c r="D268" t="s">
        <v>14</v>
      </c>
    </row>
    <row r="269" spans="1:4" x14ac:dyDescent="0.25">
      <c r="A269">
        <v>381</v>
      </c>
      <c r="B269" t="s">
        <v>20</v>
      </c>
      <c r="C269">
        <v>1658</v>
      </c>
      <c r="D269" t="s">
        <v>74</v>
      </c>
    </row>
    <row r="270" spans="1:4" x14ac:dyDescent="0.25">
      <c r="A270">
        <v>194</v>
      </c>
      <c r="B270" t="s">
        <v>20</v>
      </c>
      <c r="C270">
        <v>2604</v>
      </c>
      <c r="D270" t="s">
        <v>14</v>
      </c>
    </row>
    <row r="271" spans="1:4" x14ac:dyDescent="0.25">
      <c r="A271">
        <v>106</v>
      </c>
      <c r="B271" t="s">
        <v>20</v>
      </c>
      <c r="C271">
        <v>65</v>
      </c>
      <c r="D271" t="s">
        <v>14</v>
      </c>
    </row>
    <row r="272" spans="1:4" x14ac:dyDescent="0.25">
      <c r="A272">
        <v>142</v>
      </c>
      <c r="B272" t="s">
        <v>20</v>
      </c>
      <c r="C272">
        <v>94</v>
      </c>
      <c r="D272" t="s">
        <v>14</v>
      </c>
    </row>
    <row r="273" spans="1:4" x14ac:dyDescent="0.25">
      <c r="A273">
        <v>211</v>
      </c>
      <c r="B273" t="s">
        <v>20</v>
      </c>
      <c r="C273">
        <v>257</v>
      </c>
      <c r="D273" t="s">
        <v>14</v>
      </c>
    </row>
    <row r="274" spans="1:4" x14ac:dyDescent="0.25">
      <c r="A274">
        <v>2756</v>
      </c>
      <c r="B274" t="s">
        <v>20</v>
      </c>
      <c r="C274">
        <v>2928</v>
      </c>
      <c r="D274" t="s">
        <v>14</v>
      </c>
    </row>
    <row r="275" spans="1:4" x14ac:dyDescent="0.25">
      <c r="A275">
        <v>173</v>
      </c>
      <c r="B275" t="s">
        <v>20</v>
      </c>
      <c r="C275">
        <v>4697</v>
      </c>
      <c r="D275" t="s">
        <v>14</v>
      </c>
    </row>
    <row r="276" spans="1:4" x14ac:dyDescent="0.25">
      <c r="A276">
        <v>87</v>
      </c>
      <c r="B276" t="s">
        <v>20</v>
      </c>
      <c r="C276">
        <v>2915</v>
      </c>
      <c r="D276" t="s">
        <v>14</v>
      </c>
    </row>
    <row r="277" spans="1:4" x14ac:dyDescent="0.25">
      <c r="A277">
        <v>1572</v>
      </c>
      <c r="B277" t="s">
        <v>20</v>
      </c>
      <c r="C277">
        <v>18</v>
      </c>
      <c r="D277" t="s">
        <v>14</v>
      </c>
    </row>
    <row r="278" spans="1:4" x14ac:dyDescent="0.25">
      <c r="A278">
        <v>2346</v>
      </c>
      <c r="B278" t="s">
        <v>20</v>
      </c>
      <c r="C278">
        <v>723</v>
      </c>
      <c r="D278" t="s">
        <v>74</v>
      </c>
    </row>
    <row r="279" spans="1:4" x14ac:dyDescent="0.25">
      <c r="A279">
        <v>115</v>
      </c>
      <c r="B279" t="s">
        <v>20</v>
      </c>
      <c r="C279">
        <v>602</v>
      </c>
      <c r="D279" t="s">
        <v>14</v>
      </c>
    </row>
    <row r="280" spans="1:4" x14ac:dyDescent="0.25">
      <c r="A280">
        <v>85</v>
      </c>
      <c r="B280" t="s">
        <v>20</v>
      </c>
      <c r="C280">
        <v>1</v>
      </c>
      <c r="D280" t="s">
        <v>14</v>
      </c>
    </row>
    <row r="281" spans="1:4" x14ac:dyDescent="0.25">
      <c r="A281">
        <v>144</v>
      </c>
      <c r="B281" t="s">
        <v>20</v>
      </c>
      <c r="C281">
        <v>3868</v>
      </c>
      <c r="D281" t="s">
        <v>14</v>
      </c>
    </row>
    <row r="282" spans="1:4" x14ac:dyDescent="0.25">
      <c r="A282">
        <v>2443</v>
      </c>
      <c r="B282" t="s">
        <v>20</v>
      </c>
      <c r="C282">
        <v>504</v>
      </c>
      <c r="D282" t="s">
        <v>14</v>
      </c>
    </row>
    <row r="283" spans="1:4" x14ac:dyDescent="0.25">
      <c r="A283">
        <v>64</v>
      </c>
      <c r="B283" t="s">
        <v>20</v>
      </c>
      <c r="C283">
        <v>14</v>
      </c>
      <c r="D283" t="s">
        <v>14</v>
      </c>
    </row>
    <row r="284" spans="1:4" x14ac:dyDescent="0.25">
      <c r="A284">
        <v>268</v>
      </c>
      <c r="B284" t="s">
        <v>20</v>
      </c>
      <c r="C284">
        <v>390</v>
      </c>
      <c r="D284" t="s">
        <v>74</v>
      </c>
    </row>
    <row r="285" spans="1:4" x14ac:dyDescent="0.25">
      <c r="A285">
        <v>195</v>
      </c>
      <c r="B285" t="s">
        <v>20</v>
      </c>
      <c r="C285">
        <v>750</v>
      </c>
      <c r="D285" t="s">
        <v>14</v>
      </c>
    </row>
    <row r="286" spans="1:4" x14ac:dyDescent="0.25">
      <c r="A286">
        <v>186</v>
      </c>
      <c r="B286" t="s">
        <v>20</v>
      </c>
      <c r="C286">
        <v>77</v>
      </c>
      <c r="D286" t="s">
        <v>14</v>
      </c>
    </row>
    <row r="287" spans="1:4" x14ac:dyDescent="0.25">
      <c r="A287">
        <v>460</v>
      </c>
      <c r="B287" t="s">
        <v>20</v>
      </c>
      <c r="C287">
        <v>752</v>
      </c>
      <c r="D287" t="s">
        <v>14</v>
      </c>
    </row>
    <row r="288" spans="1:4" x14ac:dyDescent="0.25">
      <c r="A288">
        <v>2528</v>
      </c>
      <c r="B288" t="s">
        <v>20</v>
      </c>
      <c r="C288">
        <v>131</v>
      </c>
      <c r="D288" t="s">
        <v>14</v>
      </c>
    </row>
    <row r="289" spans="1:4" x14ac:dyDescent="0.25">
      <c r="A289">
        <v>3657</v>
      </c>
      <c r="B289" t="s">
        <v>20</v>
      </c>
      <c r="C289">
        <v>87</v>
      </c>
      <c r="D289" t="s">
        <v>14</v>
      </c>
    </row>
    <row r="290" spans="1:4" x14ac:dyDescent="0.25">
      <c r="A290">
        <v>131</v>
      </c>
      <c r="B290" t="s">
        <v>20</v>
      </c>
      <c r="C290">
        <v>1063</v>
      </c>
      <c r="D290" t="s">
        <v>14</v>
      </c>
    </row>
    <row r="291" spans="1:4" x14ac:dyDescent="0.25">
      <c r="A291">
        <v>239</v>
      </c>
      <c r="B291" t="s">
        <v>20</v>
      </c>
      <c r="C291">
        <v>25</v>
      </c>
      <c r="D291" t="s">
        <v>74</v>
      </c>
    </row>
    <row r="292" spans="1:4" x14ac:dyDescent="0.25">
      <c r="A292">
        <v>78</v>
      </c>
      <c r="B292" t="s">
        <v>20</v>
      </c>
      <c r="C292">
        <v>76</v>
      </c>
      <c r="D292" t="s">
        <v>14</v>
      </c>
    </row>
    <row r="293" spans="1:4" x14ac:dyDescent="0.25">
      <c r="A293">
        <v>1773</v>
      </c>
      <c r="B293" t="s">
        <v>20</v>
      </c>
      <c r="C293">
        <v>4428</v>
      </c>
      <c r="D293" t="s">
        <v>14</v>
      </c>
    </row>
    <row r="294" spans="1:4" x14ac:dyDescent="0.25">
      <c r="A294">
        <v>32</v>
      </c>
      <c r="B294" t="s">
        <v>20</v>
      </c>
      <c r="C294">
        <v>58</v>
      </c>
      <c r="D294" t="s">
        <v>14</v>
      </c>
    </row>
    <row r="295" spans="1:4" x14ac:dyDescent="0.25">
      <c r="A295">
        <v>369</v>
      </c>
      <c r="B295" t="s">
        <v>20</v>
      </c>
      <c r="C295">
        <v>1218</v>
      </c>
      <c r="D295" t="s">
        <v>74</v>
      </c>
    </row>
    <row r="296" spans="1:4" x14ac:dyDescent="0.25">
      <c r="A296">
        <v>89</v>
      </c>
      <c r="B296" t="s">
        <v>20</v>
      </c>
      <c r="C296">
        <v>111</v>
      </c>
      <c r="D296" t="s">
        <v>14</v>
      </c>
    </row>
    <row r="297" spans="1:4" x14ac:dyDescent="0.25">
      <c r="A297">
        <v>147</v>
      </c>
      <c r="B297" t="s">
        <v>20</v>
      </c>
      <c r="C297">
        <v>215</v>
      </c>
      <c r="D297" t="s">
        <v>74</v>
      </c>
    </row>
    <row r="298" spans="1:4" x14ac:dyDescent="0.25">
      <c r="A298">
        <v>126</v>
      </c>
      <c r="B298" t="s">
        <v>20</v>
      </c>
      <c r="C298">
        <v>2955</v>
      </c>
      <c r="D298" t="s">
        <v>14</v>
      </c>
    </row>
    <row r="299" spans="1:4" x14ac:dyDescent="0.25">
      <c r="A299">
        <v>2218</v>
      </c>
      <c r="B299" t="s">
        <v>20</v>
      </c>
      <c r="C299">
        <v>1657</v>
      </c>
      <c r="D299" t="s">
        <v>14</v>
      </c>
    </row>
    <row r="300" spans="1:4" x14ac:dyDescent="0.25">
      <c r="A300">
        <v>202</v>
      </c>
      <c r="B300" t="s">
        <v>20</v>
      </c>
      <c r="C300">
        <v>926</v>
      </c>
      <c r="D300" t="s">
        <v>14</v>
      </c>
    </row>
    <row r="301" spans="1:4" x14ac:dyDescent="0.25">
      <c r="A301">
        <v>140</v>
      </c>
      <c r="B301" t="s">
        <v>20</v>
      </c>
      <c r="C301">
        <v>77</v>
      </c>
      <c r="D301" t="s">
        <v>14</v>
      </c>
    </row>
    <row r="302" spans="1:4" x14ac:dyDescent="0.25">
      <c r="A302">
        <v>1052</v>
      </c>
      <c r="B302" t="s">
        <v>20</v>
      </c>
      <c r="C302">
        <v>1748</v>
      </c>
      <c r="D302" t="s">
        <v>14</v>
      </c>
    </row>
    <row r="303" spans="1:4" x14ac:dyDescent="0.25">
      <c r="A303">
        <v>247</v>
      </c>
      <c r="B303" t="s">
        <v>20</v>
      </c>
      <c r="C303">
        <v>79</v>
      </c>
      <c r="D303" t="s">
        <v>14</v>
      </c>
    </row>
    <row r="304" spans="1:4" x14ac:dyDescent="0.25">
      <c r="A304">
        <v>84</v>
      </c>
      <c r="B304" t="s">
        <v>20</v>
      </c>
      <c r="C304">
        <v>889</v>
      </c>
      <c r="D304" t="s">
        <v>14</v>
      </c>
    </row>
    <row r="305" spans="1:4" x14ac:dyDescent="0.25">
      <c r="A305">
        <v>88</v>
      </c>
      <c r="B305" t="s">
        <v>20</v>
      </c>
      <c r="C305">
        <v>56</v>
      </c>
      <c r="D305" t="s">
        <v>14</v>
      </c>
    </row>
    <row r="306" spans="1:4" x14ac:dyDescent="0.25">
      <c r="A306">
        <v>156</v>
      </c>
      <c r="B306" t="s">
        <v>20</v>
      </c>
      <c r="C306">
        <v>1</v>
      </c>
      <c r="D306" t="s">
        <v>14</v>
      </c>
    </row>
    <row r="307" spans="1:4" x14ac:dyDescent="0.25">
      <c r="A307">
        <v>2985</v>
      </c>
      <c r="B307" t="s">
        <v>20</v>
      </c>
      <c r="C307">
        <v>83</v>
      </c>
      <c r="D307" t="s">
        <v>14</v>
      </c>
    </row>
    <row r="308" spans="1:4" x14ac:dyDescent="0.25">
      <c r="A308">
        <v>762</v>
      </c>
      <c r="B308" t="s">
        <v>20</v>
      </c>
      <c r="C308">
        <v>2025</v>
      </c>
      <c r="D308" t="s">
        <v>14</v>
      </c>
    </row>
    <row r="309" spans="1:4" x14ac:dyDescent="0.25">
      <c r="A309">
        <v>554</v>
      </c>
      <c r="B309" t="s">
        <v>20</v>
      </c>
      <c r="C309">
        <v>14</v>
      </c>
      <c r="D309" t="s">
        <v>14</v>
      </c>
    </row>
    <row r="310" spans="1:4" x14ac:dyDescent="0.25">
      <c r="A310">
        <v>135</v>
      </c>
      <c r="B310" t="s">
        <v>20</v>
      </c>
      <c r="C310">
        <v>656</v>
      </c>
      <c r="D310" t="s">
        <v>14</v>
      </c>
    </row>
    <row r="311" spans="1:4" x14ac:dyDescent="0.25">
      <c r="A311">
        <v>122</v>
      </c>
      <c r="B311" t="s">
        <v>20</v>
      </c>
      <c r="C311">
        <v>38</v>
      </c>
      <c r="D311" t="s">
        <v>74</v>
      </c>
    </row>
    <row r="312" spans="1:4" x14ac:dyDescent="0.25">
      <c r="A312">
        <v>221</v>
      </c>
      <c r="B312" t="s">
        <v>20</v>
      </c>
      <c r="C312">
        <v>60</v>
      </c>
      <c r="D312" t="s">
        <v>74</v>
      </c>
    </row>
    <row r="313" spans="1:4" x14ac:dyDescent="0.25">
      <c r="A313">
        <v>126</v>
      </c>
      <c r="B313" t="s">
        <v>20</v>
      </c>
      <c r="C313">
        <v>1596</v>
      </c>
      <c r="D313" t="s">
        <v>14</v>
      </c>
    </row>
    <row r="314" spans="1:4" x14ac:dyDescent="0.25">
      <c r="A314">
        <v>1022</v>
      </c>
      <c r="B314" t="s">
        <v>20</v>
      </c>
      <c r="C314">
        <v>524</v>
      </c>
      <c r="D314" t="s">
        <v>74</v>
      </c>
    </row>
    <row r="315" spans="1:4" x14ac:dyDescent="0.25">
      <c r="A315">
        <v>3177</v>
      </c>
      <c r="B315" t="s">
        <v>20</v>
      </c>
      <c r="C315">
        <v>10</v>
      </c>
      <c r="D315" t="s">
        <v>14</v>
      </c>
    </row>
    <row r="316" spans="1:4" x14ac:dyDescent="0.25">
      <c r="A316">
        <v>198</v>
      </c>
      <c r="B316" t="s">
        <v>20</v>
      </c>
      <c r="C316">
        <v>219</v>
      </c>
      <c r="D316" t="s">
        <v>74</v>
      </c>
    </row>
    <row r="317" spans="1:4" x14ac:dyDescent="0.25">
      <c r="A317">
        <v>85</v>
      </c>
      <c r="B317" t="s">
        <v>20</v>
      </c>
      <c r="C317">
        <v>1121</v>
      </c>
      <c r="D317" t="s">
        <v>14</v>
      </c>
    </row>
    <row r="318" spans="1:4" x14ac:dyDescent="0.25">
      <c r="A318">
        <v>3596</v>
      </c>
      <c r="B318" t="s">
        <v>20</v>
      </c>
      <c r="C318">
        <v>29</v>
      </c>
      <c r="D318" t="s">
        <v>74</v>
      </c>
    </row>
    <row r="319" spans="1:4" x14ac:dyDescent="0.25">
      <c r="A319">
        <v>244</v>
      </c>
      <c r="B319" t="s">
        <v>20</v>
      </c>
      <c r="C319">
        <v>15</v>
      </c>
      <c r="D319" t="s">
        <v>14</v>
      </c>
    </row>
    <row r="320" spans="1:4" x14ac:dyDescent="0.25">
      <c r="A320">
        <v>5180</v>
      </c>
      <c r="B320" t="s">
        <v>20</v>
      </c>
      <c r="C320">
        <v>191</v>
      </c>
      <c r="D320" t="s">
        <v>14</v>
      </c>
    </row>
    <row r="321" spans="1:4" x14ac:dyDescent="0.25">
      <c r="A321">
        <v>589</v>
      </c>
      <c r="B321" t="s">
        <v>20</v>
      </c>
      <c r="C321">
        <v>16</v>
      </c>
      <c r="D321" t="s">
        <v>14</v>
      </c>
    </row>
    <row r="322" spans="1:4" x14ac:dyDescent="0.25">
      <c r="A322">
        <v>2725</v>
      </c>
      <c r="B322" t="s">
        <v>20</v>
      </c>
      <c r="C322">
        <v>17</v>
      </c>
      <c r="D322" t="s">
        <v>14</v>
      </c>
    </row>
    <row r="323" spans="1:4" x14ac:dyDescent="0.25">
      <c r="A323">
        <v>300</v>
      </c>
      <c r="B323" t="s">
        <v>20</v>
      </c>
      <c r="C323">
        <v>34</v>
      </c>
      <c r="D323" t="s">
        <v>14</v>
      </c>
    </row>
    <row r="324" spans="1:4" x14ac:dyDescent="0.25">
      <c r="A324">
        <v>144</v>
      </c>
      <c r="B324" t="s">
        <v>20</v>
      </c>
      <c r="C324">
        <v>614</v>
      </c>
      <c r="D324" t="s">
        <v>74</v>
      </c>
    </row>
    <row r="325" spans="1:4" x14ac:dyDescent="0.25">
      <c r="A325">
        <v>87</v>
      </c>
      <c r="B325" t="s">
        <v>20</v>
      </c>
      <c r="C325">
        <v>1</v>
      </c>
      <c r="D325" t="s">
        <v>14</v>
      </c>
    </row>
    <row r="326" spans="1:4" x14ac:dyDescent="0.25">
      <c r="A326">
        <v>3116</v>
      </c>
      <c r="B326" t="s">
        <v>20</v>
      </c>
      <c r="C326">
        <v>114</v>
      </c>
      <c r="D326" t="s">
        <v>74</v>
      </c>
    </row>
    <row r="327" spans="1:4" x14ac:dyDescent="0.25">
      <c r="A327">
        <v>909</v>
      </c>
      <c r="B327" t="s">
        <v>20</v>
      </c>
      <c r="C327">
        <v>1274</v>
      </c>
      <c r="D327" t="s">
        <v>14</v>
      </c>
    </row>
    <row r="328" spans="1:4" x14ac:dyDescent="0.25">
      <c r="A328">
        <v>1613</v>
      </c>
      <c r="B328" t="s">
        <v>20</v>
      </c>
      <c r="C328">
        <v>210</v>
      </c>
      <c r="D328" t="s">
        <v>14</v>
      </c>
    </row>
    <row r="329" spans="1:4" x14ac:dyDescent="0.25">
      <c r="A329">
        <v>136</v>
      </c>
      <c r="B329" t="s">
        <v>20</v>
      </c>
      <c r="C329">
        <v>248</v>
      </c>
      <c r="D329" t="s">
        <v>14</v>
      </c>
    </row>
    <row r="330" spans="1:4" x14ac:dyDescent="0.25">
      <c r="A330">
        <v>130</v>
      </c>
      <c r="B330" t="s">
        <v>20</v>
      </c>
      <c r="C330">
        <v>513</v>
      </c>
      <c r="D330" t="s">
        <v>14</v>
      </c>
    </row>
    <row r="331" spans="1:4" x14ac:dyDescent="0.25">
      <c r="A331">
        <v>102</v>
      </c>
      <c r="B331" t="s">
        <v>20</v>
      </c>
      <c r="C331">
        <v>3410</v>
      </c>
      <c r="D331" t="s">
        <v>14</v>
      </c>
    </row>
    <row r="332" spans="1:4" x14ac:dyDescent="0.25">
      <c r="A332">
        <v>4006</v>
      </c>
      <c r="B332" t="s">
        <v>20</v>
      </c>
      <c r="C332">
        <v>26</v>
      </c>
      <c r="D332" t="s">
        <v>74</v>
      </c>
    </row>
    <row r="333" spans="1:4" x14ac:dyDescent="0.25">
      <c r="A333">
        <v>1629</v>
      </c>
      <c r="B333" t="s">
        <v>20</v>
      </c>
      <c r="C333">
        <v>10</v>
      </c>
      <c r="D333" t="s">
        <v>14</v>
      </c>
    </row>
    <row r="334" spans="1:4" x14ac:dyDescent="0.25">
      <c r="A334">
        <v>2188</v>
      </c>
      <c r="B334" t="s">
        <v>20</v>
      </c>
      <c r="C334">
        <v>2201</v>
      </c>
      <c r="D334" t="s">
        <v>14</v>
      </c>
    </row>
    <row r="335" spans="1:4" x14ac:dyDescent="0.25">
      <c r="A335">
        <v>2409</v>
      </c>
      <c r="B335" t="s">
        <v>20</v>
      </c>
      <c r="C335">
        <v>676</v>
      </c>
      <c r="D335" t="s">
        <v>14</v>
      </c>
    </row>
    <row r="336" spans="1:4" x14ac:dyDescent="0.25">
      <c r="A336">
        <v>194</v>
      </c>
      <c r="B336" t="s">
        <v>20</v>
      </c>
      <c r="C336">
        <v>831</v>
      </c>
      <c r="D336" t="s">
        <v>14</v>
      </c>
    </row>
    <row r="337" spans="1:4" x14ac:dyDescent="0.25">
      <c r="A337">
        <v>1140</v>
      </c>
      <c r="B337" t="s">
        <v>20</v>
      </c>
      <c r="C337">
        <v>56</v>
      </c>
      <c r="D337" t="s">
        <v>74</v>
      </c>
    </row>
    <row r="338" spans="1:4" x14ac:dyDescent="0.25">
      <c r="A338">
        <v>102</v>
      </c>
      <c r="B338" t="s">
        <v>20</v>
      </c>
      <c r="C338">
        <v>859</v>
      </c>
      <c r="D338" t="s">
        <v>14</v>
      </c>
    </row>
    <row r="339" spans="1:4" x14ac:dyDescent="0.25">
      <c r="A339">
        <v>2857</v>
      </c>
      <c r="B339" t="s">
        <v>20</v>
      </c>
      <c r="C339">
        <v>45</v>
      </c>
      <c r="D339" t="s">
        <v>14</v>
      </c>
    </row>
    <row r="340" spans="1:4" x14ac:dyDescent="0.25">
      <c r="A340">
        <v>107</v>
      </c>
      <c r="B340" t="s">
        <v>20</v>
      </c>
      <c r="C340">
        <v>1113</v>
      </c>
      <c r="D340" t="s">
        <v>74</v>
      </c>
    </row>
    <row r="341" spans="1:4" x14ac:dyDescent="0.25">
      <c r="A341">
        <v>160</v>
      </c>
      <c r="B341" t="s">
        <v>20</v>
      </c>
      <c r="C341">
        <v>6</v>
      </c>
      <c r="D341" t="s">
        <v>14</v>
      </c>
    </row>
    <row r="342" spans="1:4" x14ac:dyDescent="0.25">
      <c r="A342">
        <v>2230</v>
      </c>
      <c r="B342" t="s">
        <v>20</v>
      </c>
      <c r="C342">
        <v>7</v>
      </c>
      <c r="D342" t="s">
        <v>14</v>
      </c>
    </row>
    <row r="343" spans="1:4" x14ac:dyDescent="0.25">
      <c r="A343">
        <v>316</v>
      </c>
      <c r="B343" t="s">
        <v>20</v>
      </c>
      <c r="C343">
        <v>31</v>
      </c>
      <c r="D343" t="s">
        <v>14</v>
      </c>
    </row>
    <row r="344" spans="1:4" x14ac:dyDescent="0.25">
      <c r="A344">
        <v>117</v>
      </c>
      <c r="B344" t="s">
        <v>20</v>
      </c>
      <c r="C344">
        <v>78</v>
      </c>
      <c r="D344" t="s">
        <v>14</v>
      </c>
    </row>
    <row r="345" spans="1:4" x14ac:dyDescent="0.25">
      <c r="A345">
        <v>6406</v>
      </c>
      <c r="B345" t="s">
        <v>20</v>
      </c>
      <c r="C345">
        <v>1225</v>
      </c>
      <c r="D345" t="s">
        <v>14</v>
      </c>
    </row>
    <row r="346" spans="1:4" x14ac:dyDescent="0.25">
      <c r="A346">
        <v>192</v>
      </c>
      <c r="B346" t="s">
        <v>20</v>
      </c>
      <c r="C346">
        <v>1</v>
      </c>
      <c r="D346" t="s">
        <v>14</v>
      </c>
    </row>
    <row r="347" spans="1:4" x14ac:dyDescent="0.25">
      <c r="A347">
        <v>26</v>
      </c>
      <c r="B347" t="s">
        <v>20</v>
      </c>
      <c r="C347">
        <v>67</v>
      </c>
      <c r="D347" t="s">
        <v>14</v>
      </c>
    </row>
    <row r="348" spans="1:4" x14ac:dyDescent="0.25">
      <c r="A348">
        <v>723</v>
      </c>
      <c r="B348" t="s">
        <v>20</v>
      </c>
      <c r="C348">
        <v>19</v>
      </c>
      <c r="D348" t="s">
        <v>14</v>
      </c>
    </row>
    <row r="349" spans="1:4" x14ac:dyDescent="0.25">
      <c r="A349">
        <v>170</v>
      </c>
      <c r="B349" t="s">
        <v>20</v>
      </c>
      <c r="C349">
        <v>2108</v>
      </c>
      <c r="D349" t="s">
        <v>14</v>
      </c>
    </row>
    <row r="350" spans="1:4" x14ac:dyDescent="0.25">
      <c r="A350">
        <v>238</v>
      </c>
      <c r="B350" t="s">
        <v>20</v>
      </c>
      <c r="C350">
        <v>679</v>
      </c>
      <c r="D350" t="s">
        <v>14</v>
      </c>
    </row>
    <row r="351" spans="1:4" x14ac:dyDescent="0.25">
      <c r="A351">
        <v>55</v>
      </c>
      <c r="B351" t="s">
        <v>20</v>
      </c>
      <c r="C351">
        <v>36</v>
      </c>
      <c r="D351" t="s">
        <v>14</v>
      </c>
    </row>
    <row r="352" spans="1:4" x14ac:dyDescent="0.25">
      <c r="A352">
        <v>128</v>
      </c>
      <c r="B352" t="s">
        <v>20</v>
      </c>
      <c r="C352">
        <v>47</v>
      </c>
      <c r="D352" t="s">
        <v>14</v>
      </c>
    </row>
    <row r="353" spans="1:4" x14ac:dyDescent="0.25">
      <c r="A353">
        <v>2144</v>
      </c>
      <c r="B353" t="s">
        <v>20</v>
      </c>
      <c r="C353">
        <v>70</v>
      </c>
      <c r="D353" t="s">
        <v>14</v>
      </c>
    </row>
    <row r="354" spans="1:4" x14ac:dyDescent="0.25">
      <c r="A354">
        <v>2693</v>
      </c>
      <c r="B354" t="s">
        <v>20</v>
      </c>
      <c r="C354">
        <v>154</v>
      </c>
      <c r="D354" t="s">
        <v>14</v>
      </c>
    </row>
    <row r="355" spans="1:4" x14ac:dyDescent="0.25">
      <c r="A355">
        <v>432</v>
      </c>
      <c r="B355" t="s">
        <v>20</v>
      </c>
      <c r="C355">
        <v>22</v>
      </c>
      <c r="D355" t="s">
        <v>14</v>
      </c>
    </row>
    <row r="356" spans="1:4" x14ac:dyDescent="0.25">
      <c r="A356">
        <v>189</v>
      </c>
      <c r="B356" t="s">
        <v>20</v>
      </c>
      <c r="C356">
        <v>1758</v>
      </c>
      <c r="D356" t="s">
        <v>14</v>
      </c>
    </row>
    <row r="357" spans="1:4" x14ac:dyDescent="0.25">
      <c r="A357">
        <v>154</v>
      </c>
      <c r="B357" t="s">
        <v>20</v>
      </c>
      <c r="C357">
        <v>94</v>
      </c>
      <c r="D357" t="s">
        <v>14</v>
      </c>
    </row>
    <row r="358" spans="1:4" x14ac:dyDescent="0.25">
      <c r="A358">
        <v>96</v>
      </c>
      <c r="B358" t="s">
        <v>20</v>
      </c>
      <c r="C358">
        <v>33</v>
      </c>
      <c r="D358" t="s">
        <v>14</v>
      </c>
    </row>
    <row r="359" spans="1:4" x14ac:dyDescent="0.25">
      <c r="A359">
        <v>3063</v>
      </c>
      <c r="B359" t="s">
        <v>20</v>
      </c>
      <c r="C359">
        <v>94</v>
      </c>
      <c r="D359" t="s">
        <v>74</v>
      </c>
    </row>
    <row r="360" spans="1:4" x14ac:dyDescent="0.25">
      <c r="A360">
        <v>2266</v>
      </c>
      <c r="B360" t="s">
        <v>20</v>
      </c>
      <c r="C360">
        <v>1</v>
      </c>
      <c r="D360" t="s">
        <v>14</v>
      </c>
    </row>
    <row r="361" spans="1:4" x14ac:dyDescent="0.25">
      <c r="A361">
        <v>194</v>
      </c>
      <c r="B361" t="s">
        <v>20</v>
      </c>
      <c r="C361">
        <v>31</v>
      </c>
      <c r="D361" t="s">
        <v>14</v>
      </c>
    </row>
    <row r="362" spans="1:4" x14ac:dyDescent="0.25">
      <c r="A362">
        <v>129</v>
      </c>
      <c r="B362" t="s">
        <v>20</v>
      </c>
      <c r="C362">
        <v>35</v>
      </c>
      <c r="D362" t="s">
        <v>14</v>
      </c>
    </row>
    <row r="363" spans="1:4" x14ac:dyDescent="0.25">
      <c r="A363">
        <v>375</v>
      </c>
      <c r="B363" t="s">
        <v>20</v>
      </c>
      <c r="C363">
        <v>63</v>
      </c>
      <c r="D363" t="s">
        <v>14</v>
      </c>
    </row>
    <row r="364" spans="1:4" x14ac:dyDescent="0.25">
      <c r="A364">
        <v>409</v>
      </c>
      <c r="B364" t="s">
        <v>20</v>
      </c>
      <c r="C364">
        <v>898</v>
      </c>
      <c r="D364" t="s">
        <v>74</v>
      </c>
    </row>
    <row r="365" spans="1:4" x14ac:dyDescent="0.25">
      <c r="A365">
        <v>234</v>
      </c>
      <c r="B365" t="s">
        <v>20</v>
      </c>
      <c r="C365">
        <v>526</v>
      </c>
      <c r="D365" t="s">
        <v>14</v>
      </c>
    </row>
    <row r="366" spans="1:4" x14ac:dyDescent="0.25">
      <c r="A366">
        <v>3016</v>
      </c>
      <c r="B366" t="s">
        <v>20</v>
      </c>
      <c r="C366">
        <v>121</v>
      </c>
      <c r="D366" t="s">
        <v>14</v>
      </c>
    </row>
    <row r="367" spans="1:4" x14ac:dyDescent="0.25">
      <c r="A367">
        <v>264</v>
      </c>
      <c r="B367" t="s">
        <v>20</v>
      </c>
      <c r="C367">
        <v>67</v>
      </c>
      <c r="D367" t="s">
        <v>14</v>
      </c>
    </row>
    <row r="368" spans="1:4" x14ac:dyDescent="0.25">
      <c r="A368">
        <v>272</v>
      </c>
      <c r="B368" t="s">
        <v>20</v>
      </c>
      <c r="C368">
        <v>57</v>
      </c>
      <c r="D368" t="s">
        <v>14</v>
      </c>
    </row>
    <row r="369" spans="1:4" x14ac:dyDescent="0.25">
      <c r="A369">
        <v>419</v>
      </c>
      <c r="B369" t="s">
        <v>20</v>
      </c>
      <c r="C369">
        <v>1229</v>
      </c>
      <c r="D369" t="s">
        <v>14</v>
      </c>
    </row>
    <row r="370" spans="1:4" x14ac:dyDescent="0.25">
      <c r="A370">
        <v>1621</v>
      </c>
      <c r="B370" t="s">
        <v>20</v>
      </c>
      <c r="C370">
        <v>12</v>
      </c>
      <c r="D370" t="s">
        <v>14</v>
      </c>
    </row>
    <row r="371" spans="1:4" x14ac:dyDescent="0.25">
      <c r="A371">
        <v>1101</v>
      </c>
      <c r="B371" t="s">
        <v>20</v>
      </c>
      <c r="C371">
        <v>452</v>
      </c>
      <c r="D371" t="s">
        <v>14</v>
      </c>
    </row>
    <row r="372" spans="1:4" x14ac:dyDescent="0.25">
      <c r="A372">
        <v>1073</v>
      </c>
      <c r="B372" t="s">
        <v>20</v>
      </c>
      <c r="C372">
        <v>1886</v>
      </c>
      <c r="D372" t="s">
        <v>14</v>
      </c>
    </row>
    <row r="373" spans="1:4" x14ac:dyDescent="0.25">
      <c r="A373">
        <v>331</v>
      </c>
      <c r="B373" t="s">
        <v>20</v>
      </c>
      <c r="C373">
        <v>1825</v>
      </c>
      <c r="D373" t="s">
        <v>14</v>
      </c>
    </row>
    <row r="374" spans="1:4" x14ac:dyDescent="0.25">
      <c r="A374">
        <v>1170</v>
      </c>
      <c r="B374" t="s">
        <v>20</v>
      </c>
      <c r="C374">
        <v>31</v>
      </c>
      <c r="D374" t="s">
        <v>14</v>
      </c>
    </row>
    <row r="375" spans="1:4" x14ac:dyDescent="0.25">
      <c r="A375">
        <v>363</v>
      </c>
      <c r="B375" t="s">
        <v>20</v>
      </c>
      <c r="C375">
        <v>107</v>
      </c>
      <c r="D375" t="s">
        <v>14</v>
      </c>
    </row>
    <row r="376" spans="1:4" x14ac:dyDescent="0.25">
      <c r="A376">
        <v>103</v>
      </c>
      <c r="B376" t="s">
        <v>20</v>
      </c>
      <c r="C376">
        <v>27</v>
      </c>
      <c r="D376" t="s">
        <v>14</v>
      </c>
    </row>
    <row r="377" spans="1:4" x14ac:dyDescent="0.25">
      <c r="A377">
        <v>147</v>
      </c>
      <c r="B377" t="s">
        <v>20</v>
      </c>
      <c r="C377">
        <v>1221</v>
      </c>
      <c r="D377" t="s">
        <v>14</v>
      </c>
    </row>
    <row r="378" spans="1:4" x14ac:dyDescent="0.25">
      <c r="A378">
        <v>110</v>
      </c>
      <c r="B378" t="s">
        <v>20</v>
      </c>
      <c r="C378">
        <v>1</v>
      </c>
      <c r="D378" t="s">
        <v>14</v>
      </c>
    </row>
    <row r="379" spans="1:4" x14ac:dyDescent="0.25">
      <c r="A379">
        <v>134</v>
      </c>
      <c r="B379" t="s">
        <v>20</v>
      </c>
      <c r="C379">
        <v>16</v>
      </c>
      <c r="D379" t="s">
        <v>14</v>
      </c>
    </row>
    <row r="380" spans="1:4" x14ac:dyDescent="0.25">
      <c r="A380">
        <v>269</v>
      </c>
      <c r="B380" t="s">
        <v>20</v>
      </c>
      <c r="C380">
        <v>41</v>
      </c>
      <c r="D380" t="s">
        <v>14</v>
      </c>
    </row>
    <row r="381" spans="1:4" x14ac:dyDescent="0.25">
      <c r="A381">
        <v>175</v>
      </c>
      <c r="B381" t="s">
        <v>20</v>
      </c>
      <c r="C381">
        <v>296</v>
      </c>
      <c r="D381" t="s">
        <v>74</v>
      </c>
    </row>
    <row r="382" spans="1:4" x14ac:dyDescent="0.25">
      <c r="A382">
        <v>69</v>
      </c>
      <c r="B382" t="s">
        <v>20</v>
      </c>
      <c r="C382">
        <v>523</v>
      </c>
      <c r="D382" t="s">
        <v>14</v>
      </c>
    </row>
    <row r="383" spans="1:4" x14ac:dyDescent="0.25">
      <c r="A383">
        <v>190</v>
      </c>
      <c r="B383" t="s">
        <v>20</v>
      </c>
      <c r="C383">
        <v>141</v>
      </c>
      <c r="D383" t="s">
        <v>14</v>
      </c>
    </row>
    <row r="384" spans="1:4" x14ac:dyDescent="0.25">
      <c r="A384">
        <v>237</v>
      </c>
      <c r="B384" t="s">
        <v>20</v>
      </c>
      <c r="C384">
        <v>52</v>
      </c>
      <c r="D384" t="s">
        <v>14</v>
      </c>
    </row>
    <row r="385" spans="1:4" x14ac:dyDescent="0.25">
      <c r="A385">
        <v>196</v>
      </c>
      <c r="B385" t="s">
        <v>20</v>
      </c>
      <c r="C385">
        <v>225</v>
      </c>
      <c r="D385" t="s">
        <v>14</v>
      </c>
    </row>
    <row r="386" spans="1:4" x14ac:dyDescent="0.25">
      <c r="A386">
        <v>7295</v>
      </c>
      <c r="B386" t="s">
        <v>20</v>
      </c>
      <c r="C386">
        <v>38</v>
      </c>
      <c r="D386" t="s">
        <v>14</v>
      </c>
    </row>
    <row r="387" spans="1:4" x14ac:dyDescent="0.25">
      <c r="A387">
        <v>2893</v>
      </c>
      <c r="B387" t="s">
        <v>20</v>
      </c>
      <c r="C387">
        <v>15</v>
      </c>
      <c r="D387" t="s">
        <v>14</v>
      </c>
    </row>
    <row r="388" spans="1:4" x14ac:dyDescent="0.25">
      <c r="A388">
        <v>820</v>
      </c>
      <c r="B388" t="s">
        <v>20</v>
      </c>
      <c r="C388">
        <v>37</v>
      </c>
      <c r="D388" t="s">
        <v>14</v>
      </c>
    </row>
    <row r="389" spans="1:4" x14ac:dyDescent="0.25">
      <c r="A389">
        <v>2038</v>
      </c>
      <c r="B389" t="s">
        <v>20</v>
      </c>
      <c r="C389">
        <v>112</v>
      </c>
      <c r="D389" t="s">
        <v>14</v>
      </c>
    </row>
    <row r="390" spans="1:4" x14ac:dyDescent="0.25">
      <c r="A390">
        <v>116</v>
      </c>
      <c r="B390" t="s">
        <v>20</v>
      </c>
      <c r="C390">
        <v>21</v>
      </c>
      <c r="D390" t="s">
        <v>14</v>
      </c>
    </row>
    <row r="391" spans="1:4" x14ac:dyDescent="0.25">
      <c r="A391">
        <v>1345</v>
      </c>
      <c r="B391" t="s">
        <v>20</v>
      </c>
      <c r="C391">
        <v>976</v>
      </c>
      <c r="D391" t="s">
        <v>74</v>
      </c>
    </row>
    <row r="392" spans="1:4" x14ac:dyDescent="0.25">
      <c r="A392">
        <v>168</v>
      </c>
      <c r="B392" t="s">
        <v>20</v>
      </c>
      <c r="C392">
        <v>67</v>
      </c>
      <c r="D392" t="s">
        <v>14</v>
      </c>
    </row>
    <row r="393" spans="1:4" x14ac:dyDescent="0.25">
      <c r="A393">
        <v>137</v>
      </c>
      <c r="B393" t="s">
        <v>20</v>
      </c>
      <c r="C393">
        <v>78</v>
      </c>
      <c r="D393" t="s">
        <v>14</v>
      </c>
    </row>
    <row r="394" spans="1:4" x14ac:dyDescent="0.25">
      <c r="A394">
        <v>186</v>
      </c>
      <c r="B394" t="s">
        <v>20</v>
      </c>
      <c r="C394">
        <v>67</v>
      </c>
      <c r="D394" t="s">
        <v>14</v>
      </c>
    </row>
    <row r="395" spans="1:4" x14ac:dyDescent="0.25">
      <c r="A395">
        <v>125</v>
      </c>
      <c r="B395" t="s">
        <v>20</v>
      </c>
      <c r="C395">
        <v>263</v>
      </c>
      <c r="D395" t="s">
        <v>14</v>
      </c>
    </row>
    <row r="396" spans="1:4" x14ac:dyDescent="0.25">
      <c r="A396">
        <v>202</v>
      </c>
      <c r="B396" t="s">
        <v>20</v>
      </c>
      <c r="C396">
        <v>1691</v>
      </c>
      <c r="D396" t="s">
        <v>14</v>
      </c>
    </row>
    <row r="397" spans="1:4" x14ac:dyDescent="0.25">
      <c r="A397">
        <v>103</v>
      </c>
      <c r="B397" t="s">
        <v>20</v>
      </c>
      <c r="C397">
        <v>181</v>
      </c>
      <c r="D397" t="s">
        <v>14</v>
      </c>
    </row>
    <row r="398" spans="1:4" x14ac:dyDescent="0.25">
      <c r="A398">
        <v>1785</v>
      </c>
      <c r="B398" t="s">
        <v>20</v>
      </c>
      <c r="C398">
        <v>13</v>
      </c>
      <c r="D398" t="s">
        <v>14</v>
      </c>
    </row>
    <row r="399" spans="1:4" x14ac:dyDescent="0.25">
      <c r="A399">
        <v>157</v>
      </c>
      <c r="B399" t="s">
        <v>20</v>
      </c>
      <c r="C399">
        <v>160</v>
      </c>
      <c r="D399" t="s">
        <v>74</v>
      </c>
    </row>
    <row r="400" spans="1:4" x14ac:dyDescent="0.25">
      <c r="A400">
        <v>555</v>
      </c>
      <c r="B400" t="s">
        <v>20</v>
      </c>
      <c r="C400">
        <v>1</v>
      </c>
      <c r="D400" t="s">
        <v>14</v>
      </c>
    </row>
    <row r="401" spans="1:4" x14ac:dyDescent="0.25">
      <c r="A401">
        <v>297</v>
      </c>
      <c r="B401" t="s">
        <v>20</v>
      </c>
      <c r="C401">
        <v>2266</v>
      </c>
      <c r="D401" t="s">
        <v>74</v>
      </c>
    </row>
    <row r="402" spans="1:4" x14ac:dyDescent="0.25">
      <c r="A402">
        <v>123</v>
      </c>
      <c r="B402" t="s">
        <v>20</v>
      </c>
      <c r="C402">
        <v>21</v>
      </c>
      <c r="D402" t="s">
        <v>14</v>
      </c>
    </row>
    <row r="403" spans="1:4" x14ac:dyDescent="0.25">
      <c r="A403">
        <v>3036</v>
      </c>
      <c r="B403" t="s">
        <v>20</v>
      </c>
      <c r="C403">
        <v>830</v>
      </c>
      <c r="D403" t="s">
        <v>14</v>
      </c>
    </row>
    <row r="404" spans="1:4" x14ac:dyDescent="0.25">
      <c r="A404">
        <v>144</v>
      </c>
      <c r="B404" t="s">
        <v>20</v>
      </c>
      <c r="C404">
        <v>130</v>
      </c>
      <c r="D404" t="s">
        <v>14</v>
      </c>
    </row>
    <row r="405" spans="1:4" x14ac:dyDescent="0.25">
      <c r="A405">
        <v>121</v>
      </c>
      <c r="B405" t="s">
        <v>20</v>
      </c>
      <c r="C405">
        <v>55</v>
      </c>
      <c r="D405" t="s">
        <v>14</v>
      </c>
    </row>
    <row r="406" spans="1:4" x14ac:dyDescent="0.25">
      <c r="A406">
        <v>181</v>
      </c>
      <c r="B406" t="s">
        <v>20</v>
      </c>
      <c r="C406">
        <v>114</v>
      </c>
      <c r="D406" t="s">
        <v>14</v>
      </c>
    </row>
    <row r="407" spans="1:4" x14ac:dyDescent="0.25">
      <c r="A407">
        <v>122</v>
      </c>
      <c r="B407" t="s">
        <v>20</v>
      </c>
      <c r="C407">
        <v>594</v>
      </c>
      <c r="D407" t="s">
        <v>14</v>
      </c>
    </row>
    <row r="408" spans="1:4" x14ac:dyDescent="0.25">
      <c r="A408">
        <v>1071</v>
      </c>
      <c r="B408" t="s">
        <v>20</v>
      </c>
      <c r="C408">
        <v>24</v>
      </c>
      <c r="D408" t="s">
        <v>14</v>
      </c>
    </row>
    <row r="409" spans="1:4" x14ac:dyDescent="0.25">
      <c r="A409">
        <v>980</v>
      </c>
      <c r="B409" t="s">
        <v>20</v>
      </c>
      <c r="C409">
        <v>252</v>
      </c>
      <c r="D409" t="s">
        <v>14</v>
      </c>
    </row>
    <row r="410" spans="1:4" x14ac:dyDescent="0.25">
      <c r="A410">
        <v>536</v>
      </c>
      <c r="B410" t="s">
        <v>20</v>
      </c>
      <c r="C410">
        <v>67</v>
      </c>
      <c r="D410" t="s">
        <v>14</v>
      </c>
    </row>
    <row r="411" spans="1:4" x14ac:dyDescent="0.25">
      <c r="A411">
        <v>1991</v>
      </c>
      <c r="B411" t="s">
        <v>20</v>
      </c>
      <c r="C411">
        <v>742</v>
      </c>
      <c r="D411" t="s">
        <v>14</v>
      </c>
    </row>
    <row r="412" spans="1:4" x14ac:dyDescent="0.25">
      <c r="A412">
        <v>180</v>
      </c>
      <c r="B412" t="s">
        <v>20</v>
      </c>
      <c r="C412">
        <v>75</v>
      </c>
      <c r="D412" t="s">
        <v>14</v>
      </c>
    </row>
    <row r="413" spans="1:4" x14ac:dyDescent="0.25">
      <c r="A413">
        <v>130</v>
      </c>
      <c r="B413" t="s">
        <v>20</v>
      </c>
      <c r="C413">
        <v>4405</v>
      </c>
      <c r="D413" t="s">
        <v>14</v>
      </c>
    </row>
    <row r="414" spans="1:4" x14ac:dyDescent="0.25">
      <c r="A414">
        <v>122</v>
      </c>
      <c r="B414" t="s">
        <v>20</v>
      </c>
      <c r="C414">
        <v>92</v>
      </c>
      <c r="D414" t="s">
        <v>14</v>
      </c>
    </row>
    <row r="415" spans="1:4" x14ac:dyDescent="0.25">
      <c r="A415">
        <v>140</v>
      </c>
      <c r="B415" t="s">
        <v>20</v>
      </c>
      <c r="C415">
        <v>64</v>
      </c>
      <c r="D415" t="s">
        <v>14</v>
      </c>
    </row>
    <row r="416" spans="1:4" x14ac:dyDescent="0.25">
      <c r="A416">
        <v>3388</v>
      </c>
      <c r="B416" t="s">
        <v>20</v>
      </c>
      <c r="C416">
        <v>64</v>
      </c>
      <c r="D416" t="s">
        <v>14</v>
      </c>
    </row>
    <row r="417" spans="1:4" x14ac:dyDescent="0.25">
      <c r="A417">
        <v>280</v>
      </c>
      <c r="B417" t="s">
        <v>20</v>
      </c>
      <c r="C417">
        <v>75</v>
      </c>
      <c r="D417" t="s">
        <v>74</v>
      </c>
    </row>
    <row r="418" spans="1:4" x14ac:dyDescent="0.25">
      <c r="A418">
        <v>366</v>
      </c>
      <c r="B418" t="s">
        <v>20</v>
      </c>
      <c r="C418">
        <v>842</v>
      </c>
      <c r="D418" t="s">
        <v>14</v>
      </c>
    </row>
    <row r="419" spans="1:4" x14ac:dyDescent="0.25">
      <c r="A419">
        <v>270</v>
      </c>
      <c r="B419" t="s">
        <v>20</v>
      </c>
      <c r="C419">
        <v>112</v>
      </c>
      <c r="D419" t="s">
        <v>14</v>
      </c>
    </row>
    <row r="420" spans="1:4" x14ac:dyDescent="0.25">
      <c r="A420">
        <v>137</v>
      </c>
      <c r="B420" t="s">
        <v>20</v>
      </c>
      <c r="C420">
        <v>139</v>
      </c>
      <c r="D420" t="s">
        <v>74</v>
      </c>
    </row>
    <row r="421" spans="1:4" x14ac:dyDescent="0.25">
      <c r="A421">
        <v>3205</v>
      </c>
      <c r="B421" t="s">
        <v>20</v>
      </c>
      <c r="C421">
        <v>374</v>
      </c>
      <c r="D421" t="s">
        <v>14</v>
      </c>
    </row>
    <row r="422" spans="1:4" x14ac:dyDescent="0.25">
      <c r="A422">
        <v>288</v>
      </c>
      <c r="B422" t="s">
        <v>20</v>
      </c>
      <c r="C422">
        <v>1122</v>
      </c>
      <c r="D422" t="s">
        <v>74</v>
      </c>
    </row>
    <row r="423" spans="1:4" x14ac:dyDescent="0.25">
      <c r="A423">
        <v>148</v>
      </c>
      <c r="B423" t="s">
        <v>20</v>
      </c>
    </row>
    <row r="424" spans="1:4" x14ac:dyDescent="0.25">
      <c r="A424">
        <v>114</v>
      </c>
      <c r="B424" t="s">
        <v>20</v>
      </c>
    </row>
    <row r="425" spans="1:4" x14ac:dyDescent="0.25">
      <c r="A425">
        <v>1518</v>
      </c>
      <c r="B425" t="s">
        <v>20</v>
      </c>
    </row>
    <row r="426" spans="1:4" x14ac:dyDescent="0.25">
      <c r="A426">
        <v>166</v>
      </c>
      <c r="B426" t="s">
        <v>20</v>
      </c>
    </row>
    <row r="427" spans="1:4" x14ac:dyDescent="0.25">
      <c r="A427">
        <v>100</v>
      </c>
      <c r="B427" t="s">
        <v>20</v>
      </c>
    </row>
    <row r="428" spans="1:4" x14ac:dyDescent="0.25">
      <c r="A428">
        <v>235</v>
      </c>
      <c r="B428" t="s">
        <v>20</v>
      </c>
    </row>
    <row r="429" spans="1:4" x14ac:dyDescent="0.25">
      <c r="A429">
        <v>148</v>
      </c>
      <c r="B429" t="s">
        <v>20</v>
      </c>
    </row>
    <row r="430" spans="1:4" x14ac:dyDescent="0.25">
      <c r="A430">
        <v>198</v>
      </c>
      <c r="B430" t="s">
        <v>20</v>
      </c>
    </row>
    <row r="431" spans="1:4" x14ac:dyDescent="0.25">
      <c r="A431">
        <v>150</v>
      </c>
      <c r="B431" t="s">
        <v>20</v>
      </c>
    </row>
    <row r="432" spans="1:4" x14ac:dyDescent="0.25">
      <c r="A432">
        <v>216</v>
      </c>
      <c r="B432" t="s">
        <v>20</v>
      </c>
    </row>
    <row r="433" spans="1:2" x14ac:dyDescent="0.25">
      <c r="A433">
        <v>5139</v>
      </c>
      <c r="B433" t="s">
        <v>20</v>
      </c>
    </row>
    <row r="434" spans="1:2" x14ac:dyDescent="0.25">
      <c r="A434">
        <v>2353</v>
      </c>
      <c r="B434" t="s">
        <v>20</v>
      </c>
    </row>
    <row r="435" spans="1:2" x14ac:dyDescent="0.25">
      <c r="A435">
        <v>78</v>
      </c>
      <c r="B435" t="s">
        <v>20</v>
      </c>
    </row>
    <row r="436" spans="1:2" x14ac:dyDescent="0.25">
      <c r="A436">
        <v>174</v>
      </c>
      <c r="B436" t="s">
        <v>20</v>
      </c>
    </row>
    <row r="437" spans="1:2" x14ac:dyDescent="0.25">
      <c r="A437">
        <v>164</v>
      </c>
      <c r="B437" t="s">
        <v>20</v>
      </c>
    </row>
    <row r="438" spans="1:2" x14ac:dyDescent="0.25">
      <c r="A438">
        <v>161</v>
      </c>
      <c r="B438" t="s">
        <v>20</v>
      </c>
    </row>
    <row r="439" spans="1:2" x14ac:dyDescent="0.25">
      <c r="A439">
        <v>138</v>
      </c>
      <c r="B439" t="s">
        <v>20</v>
      </c>
    </row>
    <row r="440" spans="1:2" x14ac:dyDescent="0.25">
      <c r="A440">
        <v>3308</v>
      </c>
      <c r="B440" t="s">
        <v>20</v>
      </c>
    </row>
    <row r="441" spans="1:2" x14ac:dyDescent="0.25">
      <c r="A441">
        <v>127</v>
      </c>
      <c r="B441" t="s">
        <v>20</v>
      </c>
    </row>
    <row r="442" spans="1:2" x14ac:dyDescent="0.25">
      <c r="A442">
        <v>207</v>
      </c>
      <c r="B442" t="s">
        <v>20</v>
      </c>
    </row>
    <row r="443" spans="1:2" x14ac:dyDescent="0.25">
      <c r="A443">
        <v>181</v>
      </c>
      <c r="B443" t="s">
        <v>20</v>
      </c>
    </row>
    <row r="444" spans="1:2" x14ac:dyDescent="0.25">
      <c r="A444">
        <v>110</v>
      </c>
      <c r="B444" t="s">
        <v>20</v>
      </c>
    </row>
    <row r="445" spans="1:2" x14ac:dyDescent="0.25">
      <c r="A445">
        <v>185</v>
      </c>
      <c r="B445" t="s">
        <v>20</v>
      </c>
    </row>
    <row r="446" spans="1:2" x14ac:dyDescent="0.25">
      <c r="A446">
        <v>121</v>
      </c>
      <c r="B446" t="s">
        <v>20</v>
      </c>
    </row>
    <row r="447" spans="1:2" x14ac:dyDescent="0.25">
      <c r="A447">
        <v>106</v>
      </c>
      <c r="B447" t="s">
        <v>20</v>
      </c>
    </row>
    <row r="448" spans="1:2" x14ac:dyDescent="0.25">
      <c r="A448">
        <v>142</v>
      </c>
      <c r="B448" t="s">
        <v>20</v>
      </c>
    </row>
    <row r="449" spans="1:2" x14ac:dyDescent="0.25">
      <c r="A449">
        <v>233</v>
      </c>
      <c r="B449" t="s">
        <v>20</v>
      </c>
    </row>
    <row r="450" spans="1:2" x14ac:dyDescent="0.25">
      <c r="A450">
        <v>218</v>
      </c>
      <c r="B450" t="s">
        <v>20</v>
      </c>
    </row>
    <row r="451" spans="1:2" x14ac:dyDescent="0.25">
      <c r="A451">
        <v>76</v>
      </c>
      <c r="B451" t="s">
        <v>20</v>
      </c>
    </row>
    <row r="452" spans="1:2" x14ac:dyDescent="0.25">
      <c r="A452">
        <v>43</v>
      </c>
      <c r="B452" t="s">
        <v>20</v>
      </c>
    </row>
    <row r="453" spans="1:2" x14ac:dyDescent="0.25">
      <c r="A453">
        <v>221</v>
      </c>
      <c r="B453" t="s">
        <v>20</v>
      </c>
    </row>
    <row r="454" spans="1:2" x14ac:dyDescent="0.25">
      <c r="A454">
        <v>2805</v>
      </c>
      <c r="B454" t="s">
        <v>20</v>
      </c>
    </row>
    <row r="455" spans="1:2" x14ac:dyDescent="0.25">
      <c r="A455">
        <v>68</v>
      </c>
      <c r="B455" t="s">
        <v>20</v>
      </c>
    </row>
    <row r="456" spans="1:2" x14ac:dyDescent="0.25">
      <c r="A456">
        <v>183</v>
      </c>
      <c r="B456" t="s">
        <v>20</v>
      </c>
    </row>
    <row r="457" spans="1:2" x14ac:dyDescent="0.25">
      <c r="A457">
        <v>133</v>
      </c>
      <c r="B457" t="s">
        <v>20</v>
      </c>
    </row>
    <row r="458" spans="1:2" x14ac:dyDescent="0.25">
      <c r="A458">
        <v>2489</v>
      </c>
      <c r="B458" t="s">
        <v>20</v>
      </c>
    </row>
    <row r="459" spans="1:2" x14ac:dyDescent="0.25">
      <c r="A459">
        <v>69</v>
      </c>
      <c r="B459" t="s">
        <v>20</v>
      </c>
    </row>
    <row r="460" spans="1:2" x14ac:dyDescent="0.25">
      <c r="A460">
        <v>279</v>
      </c>
      <c r="B460" t="s">
        <v>20</v>
      </c>
    </row>
    <row r="461" spans="1:2" x14ac:dyDescent="0.25">
      <c r="A461">
        <v>210</v>
      </c>
      <c r="B461" t="s">
        <v>20</v>
      </c>
    </row>
    <row r="462" spans="1:2" x14ac:dyDescent="0.25">
      <c r="A462">
        <v>2100</v>
      </c>
      <c r="B462" t="s">
        <v>20</v>
      </c>
    </row>
    <row r="463" spans="1:2" x14ac:dyDescent="0.25">
      <c r="A463">
        <v>252</v>
      </c>
      <c r="B463" t="s">
        <v>20</v>
      </c>
    </row>
    <row r="464" spans="1:2" x14ac:dyDescent="0.25">
      <c r="A464">
        <v>1280</v>
      </c>
      <c r="B464" t="s">
        <v>20</v>
      </c>
    </row>
    <row r="465" spans="1:2" x14ac:dyDescent="0.25">
      <c r="A465">
        <v>157</v>
      </c>
      <c r="B465" t="s">
        <v>20</v>
      </c>
    </row>
    <row r="466" spans="1:2" x14ac:dyDescent="0.25">
      <c r="A466">
        <v>194</v>
      </c>
      <c r="B466" t="s">
        <v>20</v>
      </c>
    </row>
    <row r="467" spans="1:2" x14ac:dyDescent="0.25">
      <c r="A467">
        <v>82</v>
      </c>
      <c r="B467" t="s">
        <v>20</v>
      </c>
    </row>
    <row r="468" spans="1:2" x14ac:dyDescent="0.25">
      <c r="A468">
        <v>4233</v>
      </c>
      <c r="B468" t="s">
        <v>20</v>
      </c>
    </row>
    <row r="469" spans="1:2" x14ac:dyDescent="0.25">
      <c r="A469">
        <v>1297</v>
      </c>
      <c r="B469" t="s">
        <v>20</v>
      </c>
    </row>
    <row r="470" spans="1:2" x14ac:dyDescent="0.25">
      <c r="A470">
        <v>165</v>
      </c>
      <c r="B470" t="s">
        <v>20</v>
      </c>
    </row>
    <row r="471" spans="1:2" x14ac:dyDescent="0.25">
      <c r="A471">
        <v>119</v>
      </c>
      <c r="B471" t="s">
        <v>20</v>
      </c>
    </row>
    <row r="472" spans="1:2" x14ac:dyDescent="0.25">
      <c r="A472">
        <v>1797</v>
      </c>
      <c r="B472" t="s">
        <v>20</v>
      </c>
    </row>
    <row r="473" spans="1:2" x14ac:dyDescent="0.25">
      <c r="A473">
        <v>261</v>
      </c>
      <c r="B473" t="s">
        <v>20</v>
      </c>
    </row>
    <row r="474" spans="1:2" x14ac:dyDescent="0.25">
      <c r="A474">
        <v>157</v>
      </c>
      <c r="B474" t="s">
        <v>20</v>
      </c>
    </row>
    <row r="475" spans="1:2" x14ac:dyDescent="0.25">
      <c r="A475">
        <v>3533</v>
      </c>
      <c r="B475" t="s">
        <v>20</v>
      </c>
    </row>
    <row r="476" spans="1:2" x14ac:dyDescent="0.25">
      <c r="A476">
        <v>155</v>
      </c>
      <c r="B476" t="s">
        <v>20</v>
      </c>
    </row>
    <row r="477" spans="1:2" x14ac:dyDescent="0.25">
      <c r="A477">
        <v>132</v>
      </c>
      <c r="B477" t="s">
        <v>20</v>
      </c>
    </row>
    <row r="478" spans="1:2" x14ac:dyDescent="0.25">
      <c r="A478">
        <v>1354</v>
      </c>
      <c r="B478" t="s">
        <v>20</v>
      </c>
    </row>
    <row r="479" spans="1:2" x14ac:dyDescent="0.25">
      <c r="A479">
        <v>48</v>
      </c>
      <c r="B479" t="s">
        <v>20</v>
      </c>
    </row>
    <row r="480" spans="1:2" x14ac:dyDescent="0.25">
      <c r="A480">
        <v>110</v>
      </c>
      <c r="B480" t="s">
        <v>20</v>
      </c>
    </row>
    <row r="481" spans="1:2" x14ac:dyDescent="0.25">
      <c r="A481">
        <v>172</v>
      </c>
      <c r="B481" t="s">
        <v>20</v>
      </c>
    </row>
    <row r="482" spans="1:2" x14ac:dyDescent="0.25">
      <c r="A482">
        <v>307</v>
      </c>
      <c r="B482" t="s">
        <v>20</v>
      </c>
    </row>
    <row r="483" spans="1:2" x14ac:dyDescent="0.25">
      <c r="A483">
        <v>160</v>
      </c>
      <c r="B483" t="s">
        <v>20</v>
      </c>
    </row>
    <row r="484" spans="1:2" x14ac:dyDescent="0.25">
      <c r="A484">
        <v>1467</v>
      </c>
      <c r="B484" t="s">
        <v>20</v>
      </c>
    </row>
    <row r="485" spans="1:2" x14ac:dyDescent="0.25">
      <c r="A485">
        <v>2662</v>
      </c>
      <c r="B485" t="s">
        <v>20</v>
      </c>
    </row>
    <row r="486" spans="1:2" x14ac:dyDescent="0.25">
      <c r="A486">
        <v>452</v>
      </c>
      <c r="B486" t="s">
        <v>20</v>
      </c>
    </row>
    <row r="487" spans="1:2" x14ac:dyDescent="0.25">
      <c r="A487">
        <v>158</v>
      </c>
      <c r="B487" t="s">
        <v>20</v>
      </c>
    </row>
    <row r="488" spans="1:2" x14ac:dyDescent="0.25">
      <c r="A488">
        <v>225</v>
      </c>
      <c r="B488" t="s">
        <v>20</v>
      </c>
    </row>
    <row r="489" spans="1:2" x14ac:dyDescent="0.25">
      <c r="A489">
        <v>65</v>
      </c>
      <c r="B489" t="s">
        <v>20</v>
      </c>
    </row>
    <row r="490" spans="1:2" x14ac:dyDescent="0.25">
      <c r="A490">
        <v>163</v>
      </c>
      <c r="B490" t="s">
        <v>20</v>
      </c>
    </row>
    <row r="491" spans="1:2" x14ac:dyDescent="0.25">
      <c r="A491">
        <v>85</v>
      </c>
      <c r="B491" t="s">
        <v>20</v>
      </c>
    </row>
    <row r="492" spans="1:2" x14ac:dyDescent="0.25">
      <c r="A492">
        <v>217</v>
      </c>
      <c r="B492" t="s">
        <v>20</v>
      </c>
    </row>
    <row r="493" spans="1:2" x14ac:dyDescent="0.25">
      <c r="A493">
        <v>150</v>
      </c>
      <c r="B493" t="s">
        <v>20</v>
      </c>
    </row>
    <row r="494" spans="1:2" x14ac:dyDescent="0.25">
      <c r="A494">
        <v>3272</v>
      </c>
      <c r="B494" t="s">
        <v>20</v>
      </c>
    </row>
    <row r="495" spans="1:2" x14ac:dyDescent="0.25">
      <c r="A495">
        <v>300</v>
      </c>
      <c r="B495" t="s">
        <v>20</v>
      </c>
    </row>
    <row r="496" spans="1:2" x14ac:dyDescent="0.25">
      <c r="A496">
        <v>126</v>
      </c>
      <c r="B496" t="s">
        <v>20</v>
      </c>
    </row>
    <row r="497" spans="1:2" x14ac:dyDescent="0.25">
      <c r="A497">
        <v>2320</v>
      </c>
      <c r="B497" t="s">
        <v>20</v>
      </c>
    </row>
    <row r="498" spans="1:2" x14ac:dyDescent="0.25">
      <c r="A498">
        <v>81</v>
      </c>
      <c r="B498" t="s">
        <v>20</v>
      </c>
    </row>
    <row r="499" spans="1:2" x14ac:dyDescent="0.25">
      <c r="A499">
        <v>1887</v>
      </c>
      <c r="B499" t="s">
        <v>20</v>
      </c>
    </row>
    <row r="500" spans="1:2" x14ac:dyDescent="0.25">
      <c r="A500">
        <v>4358</v>
      </c>
      <c r="B500" t="s">
        <v>20</v>
      </c>
    </row>
    <row r="501" spans="1:2" x14ac:dyDescent="0.25">
      <c r="A501">
        <v>53</v>
      </c>
      <c r="B501" t="s">
        <v>20</v>
      </c>
    </row>
    <row r="502" spans="1:2" x14ac:dyDescent="0.25">
      <c r="A502">
        <v>2414</v>
      </c>
      <c r="B502" t="s">
        <v>20</v>
      </c>
    </row>
    <row r="503" spans="1:2" x14ac:dyDescent="0.25">
      <c r="A503">
        <v>80</v>
      </c>
      <c r="B503" t="s">
        <v>20</v>
      </c>
    </row>
    <row r="504" spans="1:2" x14ac:dyDescent="0.25">
      <c r="A504">
        <v>193</v>
      </c>
      <c r="B504" t="s">
        <v>20</v>
      </c>
    </row>
    <row r="505" spans="1:2" x14ac:dyDescent="0.25">
      <c r="A505">
        <v>52</v>
      </c>
      <c r="B505" t="s">
        <v>20</v>
      </c>
    </row>
    <row r="506" spans="1:2" x14ac:dyDescent="0.25">
      <c r="A506">
        <v>290</v>
      </c>
      <c r="B506" t="s">
        <v>20</v>
      </c>
    </row>
    <row r="507" spans="1:2" x14ac:dyDescent="0.25">
      <c r="A507">
        <v>122</v>
      </c>
      <c r="B507" t="s">
        <v>20</v>
      </c>
    </row>
    <row r="508" spans="1:2" x14ac:dyDescent="0.25">
      <c r="A508">
        <v>1470</v>
      </c>
      <c r="B508" t="s">
        <v>20</v>
      </c>
    </row>
    <row r="509" spans="1:2" x14ac:dyDescent="0.25">
      <c r="A509">
        <v>165</v>
      </c>
      <c r="B509" t="s">
        <v>20</v>
      </c>
    </row>
    <row r="510" spans="1:2" x14ac:dyDescent="0.25">
      <c r="A510">
        <v>182</v>
      </c>
      <c r="B510" t="s">
        <v>20</v>
      </c>
    </row>
    <row r="511" spans="1:2" x14ac:dyDescent="0.25">
      <c r="A511">
        <v>199</v>
      </c>
      <c r="B511" t="s">
        <v>20</v>
      </c>
    </row>
    <row r="512" spans="1:2" x14ac:dyDescent="0.25">
      <c r="A512">
        <v>56</v>
      </c>
      <c r="B512" t="s">
        <v>20</v>
      </c>
    </row>
    <row r="513" spans="1:2" x14ac:dyDescent="0.25">
      <c r="A513">
        <v>1460</v>
      </c>
      <c r="B513" t="s">
        <v>20</v>
      </c>
    </row>
    <row r="514" spans="1:2" x14ac:dyDescent="0.25">
      <c r="A514">
        <v>123</v>
      </c>
      <c r="B514" t="s">
        <v>20</v>
      </c>
    </row>
    <row r="515" spans="1:2" x14ac:dyDescent="0.25">
      <c r="A515">
        <v>159</v>
      </c>
      <c r="B515" t="s">
        <v>20</v>
      </c>
    </row>
    <row r="516" spans="1:2" x14ac:dyDescent="0.25">
      <c r="A516">
        <v>110</v>
      </c>
      <c r="B516" t="s">
        <v>20</v>
      </c>
    </row>
    <row r="517" spans="1:2" x14ac:dyDescent="0.25">
      <c r="A517">
        <v>236</v>
      </c>
      <c r="B517" t="s">
        <v>20</v>
      </c>
    </row>
    <row r="518" spans="1:2" x14ac:dyDescent="0.25">
      <c r="A518">
        <v>191</v>
      </c>
      <c r="B518" t="s">
        <v>20</v>
      </c>
    </row>
    <row r="519" spans="1:2" x14ac:dyDescent="0.25">
      <c r="A519">
        <v>3934</v>
      </c>
      <c r="B519" t="s">
        <v>20</v>
      </c>
    </row>
    <row r="520" spans="1:2" x14ac:dyDescent="0.25">
      <c r="A520">
        <v>80</v>
      </c>
      <c r="B520" t="s">
        <v>20</v>
      </c>
    </row>
    <row r="521" spans="1:2" x14ac:dyDescent="0.25">
      <c r="A521">
        <v>462</v>
      </c>
      <c r="B521" t="s">
        <v>20</v>
      </c>
    </row>
    <row r="522" spans="1:2" x14ac:dyDescent="0.25">
      <c r="A522">
        <v>179</v>
      </c>
      <c r="B522" t="s">
        <v>20</v>
      </c>
    </row>
    <row r="523" spans="1:2" x14ac:dyDescent="0.25">
      <c r="A523">
        <v>1866</v>
      </c>
      <c r="B523" t="s">
        <v>20</v>
      </c>
    </row>
    <row r="524" spans="1:2" x14ac:dyDescent="0.25">
      <c r="A524">
        <v>156</v>
      </c>
      <c r="B524" t="s">
        <v>20</v>
      </c>
    </row>
    <row r="525" spans="1:2" x14ac:dyDescent="0.25">
      <c r="A525">
        <v>255</v>
      </c>
      <c r="B525" t="s">
        <v>20</v>
      </c>
    </row>
    <row r="526" spans="1:2" x14ac:dyDescent="0.25">
      <c r="A526">
        <v>2261</v>
      </c>
      <c r="B526" t="s">
        <v>20</v>
      </c>
    </row>
    <row r="527" spans="1:2" x14ac:dyDescent="0.25">
      <c r="A527">
        <v>40</v>
      </c>
      <c r="B527" t="s">
        <v>20</v>
      </c>
    </row>
    <row r="528" spans="1:2" x14ac:dyDescent="0.25">
      <c r="A528">
        <v>2289</v>
      </c>
      <c r="B528" t="s">
        <v>20</v>
      </c>
    </row>
    <row r="529" spans="1:2" x14ac:dyDescent="0.25">
      <c r="A529">
        <v>65</v>
      </c>
      <c r="B529" t="s">
        <v>20</v>
      </c>
    </row>
    <row r="530" spans="1:2" x14ac:dyDescent="0.25">
      <c r="A530">
        <v>3777</v>
      </c>
      <c r="B530" t="s">
        <v>20</v>
      </c>
    </row>
    <row r="531" spans="1:2" x14ac:dyDescent="0.25">
      <c r="A531">
        <v>184</v>
      </c>
      <c r="B531" t="s">
        <v>20</v>
      </c>
    </row>
    <row r="532" spans="1:2" x14ac:dyDescent="0.25">
      <c r="A532">
        <v>85</v>
      </c>
      <c r="B532" t="s">
        <v>20</v>
      </c>
    </row>
    <row r="533" spans="1:2" x14ac:dyDescent="0.25">
      <c r="A533">
        <v>144</v>
      </c>
      <c r="B533" t="s">
        <v>20</v>
      </c>
    </row>
    <row r="534" spans="1:2" x14ac:dyDescent="0.25">
      <c r="A534">
        <v>1902</v>
      </c>
      <c r="B534" t="s">
        <v>20</v>
      </c>
    </row>
    <row r="535" spans="1:2" x14ac:dyDescent="0.25">
      <c r="A535">
        <v>105</v>
      </c>
      <c r="B535" t="s">
        <v>20</v>
      </c>
    </row>
    <row r="536" spans="1:2" x14ac:dyDescent="0.25">
      <c r="A536">
        <v>132</v>
      </c>
      <c r="B536" t="s">
        <v>20</v>
      </c>
    </row>
    <row r="537" spans="1:2" x14ac:dyDescent="0.25">
      <c r="A537">
        <v>96</v>
      </c>
      <c r="B537" t="s">
        <v>20</v>
      </c>
    </row>
    <row r="538" spans="1:2" x14ac:dyDescent="0.25">
      <c r="A538">
        <v>114</v>
      </c>
      <c r="B538" t="s">
        <v>20</v>
      </c>
    </row>
    <row r="539" spans="1:2" x14ac:dyDescent="0.25">
      <c r="A539">
        <v>203</v>
      </c>
      <c r="B539" t="s">
        <v>20</v>
      </c>
    </row>
    <row r="540" spans="1:2" x14ac:dyDescent="0.25">
      <c r="A540">
        <v>1559</v>
      </c>
      <c r="B540" t="s">
        <v>20</v>
      </c>
    </row>
    <row r="541" spans="1:2" x14ac:dyDescent="0.25">
      <c r="A541">
        <v>1548</v>
      </c>
      <c r="B541" t="s">
        <v>20</v>
      </c>
    </row>
    <row r="542" spans="1:2" x14ac:dyDescent="0.25">
      <c r="A542">
        <v>80</v>
      </c>
      <c r="B542" t="s">
        <v>20</v>
      </c>
    </row>
    <row r="543" spans="1:2" x14ac:dyDescent="0.25">
      <c r="A543">
        <v>131</v>
      </c>
      <c r="B543" t="s">
        <v>20</v>
      </c>
    </row>
    <row r="544" spans="1:2" x14ac:dyDescent="0.25">
      <c r="A544">
        <v>112</v>
      </c>
      <c r="B544" t="s">
        <v>20</v>
      </c>
    </row>
    <row r="545" spans="1:2" x14ac:dyDescent="0.25">
      <c r="A545">
        <v>155</v>
      </c>
      <c r="B545" t="s">
        <v>20</v>
      </c>
    </row>
    <row r="546" spans="1:2" x14ac:dyDescent="0.25">
      <c r="A546">
        <v>266</v>
      </c>
      <c r="B546" t="s">
        <v>20</v>
      </c>
    </row>
    <row r="547" spans="1:2" x14ac:dyDescent="0.25">
      <c r="A547">
        <v>155</v>
      </c>
      <c r="B547" t="s">
        <v>20</v>
      </c>
    </row>
    <row r="548" spans="1:2" x14ac:dyDescent="0.25">
      <c r="A548">
        <v>207</v>
      </c>
      <c r="B548" t="s">
        <v>20</v>
      </c>
    </row>
    <row r="549" spans="1:2" x14ac:dyDescent="0.25">
      <c r="A549">
        <v>245</v>
      </c>
      <c r="B549" t="s">
        <v>20</v>
      </c>
    </row>
    <row r="550" spans="1:2" x14ac:dyDescent="0.25">
      <c r="A550">
        <v>1573</v>
      </c>
      <c r="B550" t="s">
        <v>20</v>
      </c>
    </row>
    <row r="551" spans="1:2" x14ac:dyDescent="0.25">
      <c r="A551">
        <v>114</v>
      </c>
      <c r="B551" t="s">
        <v>20</v>
      </c>
    </row>
    <row r="552" spans="1:2" x14ac:dyDescent="0.25">
      <c r="A552">
        <v>93</v>
      </c>
      <c r="B552" t="s">
        <v>20</v>
      </c>
    </row>
    <row r="553" spans="1:2" x14ac:dyDescent="0.25">
      <c r="A553">
        <v>1681</v>
      </c>
      <c r="B553" t="s">
        <v>20</v>
      </c>
    </row>
    <row r="554" spans="1:2" x14ac:dyDescent="0.25">
      <c r="A554">
        <v>32</v>
      </c>
      <c r="B554" t="s">
        <v>20</v>
      </c>
    </row>
    <row r="555" spans="1:2" x14ac:dyDescent="0.25">
      <c r="A555">
        <v>135</v>
      </c>
      <c r="B555" t="s">
        <v>20</v>
      </c>
    </row>
    <row r="556" spans="1:2" x14ac:dyDescent="0.25">
      <c r="A556">
        <v>140</v>
      </c>
      <c r="B556" t="s">
        <v>20</v>
      </c>
    </row>
    <row r="557" spans="1:2" x14ac:dyDescent="0.25">
      <c r="A557">
        <v>92</v>
      </c>
      <c r="B557" t="s">
        <v>20</v>
      </c>
    </row>
    <row r="558" spans="1:2" x14ac:dyDescent="0.25">
      <c r="A558">
        <v>1015</v>
      </c>
      <c r="B558" t="s">
        <v>20</v>
      </c>
    </row>
    <row r="559" spans="1:2" x14ac:dyDescent="0.25">
      <c r="A559">
        <v>323</v>
      </c>
      <c r="B559" t="s">
        <v>20</v>
      </c>
    </row>
    <row r="560" spans="1:2" x14ac:dyDescent="0.25">
      <c r="A560">
        <v>2326</v>
      </c>
      <c r="B560" t="s">
        <v>20</v>
      </c>
    </row>
    <row r="561" spans="1:2" x14ac:dyDescent="0.25">
      <c r="A561">
        <v>381</v>
      </c>
      <c r="B561" t="s">
        <v>20</v>
      </c>
    </row>
    <row r="562" spans="1:2" x14ac:dyDescent="0.25">
      <c r="A562">
        <v>480</v>
      </c>
      <c r="B562" t="s">
        <v>20</v>
      </c>
    </row>
    <row r="563" spans="1:2" x14ac:dyDescent="0.25">
      <c r="A563">
        <v>226</v>
      </c>
      <c r="B563" t="s">
        <v>20</v>
      </c>
    </row>
    <row r="564" spans="1:2" x14ac:dyDescent="0.25">
      <c r="A564">
        <v>241</v>
      </c>
      <c r="B564" t="s">
        <v>20</v>
      </c>
    </row>
    <row r="565" spans="1:2" x14ac:dyDescent="0.25">
      <c r="A565">
        <v>132</v>
      </c>
      <c r="B565" t="s">
        <v>20</v>
      </c>
    </row>
    <row r="566" spans="1:2" x14ac:dyDescent="0.25">
      <c r="A566">
        <v>2043</v>
      </c>
      <c r="B566" t="s">
        <v>20</v>
      </c>
    </row>
  </sheetData>
  <autoFilter ref="A1:D1" xr:uid="{CF7CFDEB-844A-46C5-9CF1-CA3D32A1512B}"/>
  <mergeCells count="3">
    <mergeCell ref="F1:G1"/>
    <mergeCell ref="I1:K1"/>
    <mergeCell ref="M2:S4"/>
  </mergeCells>
  <conditionalFormatting sqref="B1:B1048141">
    <cfRule type="containsText" dxfId="23" priority="13" operator="containsText" text="canceled">
      <formula>NOT(ISERROR(SEARCH("canceled",B1)))</formula>
    </cfRule>
    <cfRule type="containsText" dxfId="22" priority="14" operator="containsText" text="live">
      <formula>NOT(ISERROR(SEARCH("live",B1)))</formula>
    </cfRule>
    <cfRule type="containsText" dxfId="21" priority="15" operator="containsText" text="canceled">
      <formula>NOT(ISERROR(SEARCH("canceled",B1)))</formula>
    </cfRule>
    <cfRule type="containsText" dxfId="20" priority="16" operator="containsText" text="successful">
      <formula>NOT(ISERROR(SEARCH("successful",B1)))</formula>
    </cfRule>
    <cfRule type="containsText" dxfId="19" priority="17" operator="containsText" text="failed">
      <formula>NOT(ISERROR(SEARCH("failed",B1)))</formula>
    </cfRule>
    <cfRule type="containsText" dxfId="18" priority="18" operator="containsText" text="failed">
      <formula>NOT(ISERROR(SEARCH("failed",B1)))</formula>
    </cfRule>
  </conditionalFormatting>
  <conditionalFormatting sqref="D1:D1047997 F1">
    <cfRule type="containsText" dxfId="17" priority="7" operator="containsText" text="canceled">
      <formula>NOT(ISERROR(SEARCH("canceled",D1)))</formula>
    </cfRule>
    <cfRule type="containsText" dxfId="16" priority="8" operator="containsText" text="live">
      <formula>NOT(ISERROR(SEARCH("live",D1)))</formula>
    </cfRule>
    <cfRule type="containsText" dxfId="15" priority="9" operator="containsText" text="canceled">
      <formula>NOT(ISERROR(SEARCH("canceled",D1)))</formula>
    </cfRule>
    <cfRule type="containsText" dxfId="14" priority="10" operator="containsText" text="successful">
      <formula>NOT(ISERROR(SEARCH("successful",D1)))</formula>
    </cfRule>
    <cfRule type="containsText" dxfId="13" priority="11" operator="containsText" text="failed">
      <formula>NOT(ISERROR(SEARCH("failed",D1)))</formula>
    </cfRule>
    <cfRule type="containsText" dxfId="12" priority="12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01"/>
  <sheetViews>
    <sheetView topLeftCell="C1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5" bestFit="1" customWidth="1"/>
    <col min="9" max="9" width="13" bestFit="1" customWidth="1"/>
    <col min="10" max="10" width="16.5" bestFit="1" customWidth="1"/>
    <col min="13" max="14" width="11.125" bestFit="1" customWidth="1"/>
    <col min="15" max="15" width="22.375" bestFit="1" customWidth="1"/>
    <col min="16" max="16" width="22.375" customWidth="1"/>
    <col min="19" max="19" width="28" bestFit="1" customWidth="1"/>
    <col min="20" max="20" width="14.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I1" s="1" t="s">
        <v>5</v>
      </c>
      <c r="J1" s="1" t="s">
        <v>2030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2071</v>
      </c>
      <c r="P1" s="1" t="s">
        <v>2072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I2">
        <v>0</v>
      </c>
      <c r="J2">
        <f>AVERAGE(E2,I2)</f>
        <v>0</v>
      </c>
      <c r="K2" t="s">
        <v>15</v>
      </c>
      <c r="L2" t="s">
        <v>16</v>
      </c>
      <c r="M2">
        <v>1448690400</v>
      </c>
      <c r="N2">
        <v>1450159200</v>
      </c>
      <c r="O2" s="9">
        <f>(((M2/60)/60)/24)+DATE(1970,1,1)</f>
        <v>42336.25</v>
      </c>
      <c r="P2" s="9">
        <f>(((N2/60)/60)/24)+DATE(1970,1,1)</f>
        <v>42353.25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I3">
        <v>158</v>
      </c>
      <c r="J3" s="4">
        <f>AVERAGE(E3/I3)</f>
        <v>92.151898734177209</v>
      </c>
      <c r="K3" t="s">
        <v>21</v>
      </c>
      <c r="L3" t="s">
        <v>22</v>
      </c>
      <c r="M3">
        <v>1408424400</v>
      </c>
      <c r="N3">
        <v>1408597200</v>
      </c>
      <c r="O3" s="9">
        <f t="shared" ref="O3:O66" si="0">(((M3/60)/60)/24)+DATE(1970,1,1)</f>
        <v>41870.208333333336</v>
      </c>
      <c r="P3" s="9">
        <f t="shared" ref="P3:P66" si="1">(((N3/60)/60)/24)+DATE(1970,1,1)</f>
        <v>41872.208333333336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2">(E4/D4)*100</f>
        <v>131.4787822878229</v>
      </c>
      <c r="G4" t="s">
        <v>20</v>
      </c>
      <c r="I4">
        <v>1425</v>
      </c>
      <c r="J4" s="4">
        <f t="shared" ref="J4:J67" si="3">AVERAGE(E4/I4)</f>
        <v>100.01614035087719</v>
      </c>
      <c r="K4" t="s">
        <v>26</v>
      </c>
      <c r="L4" t="s">
        <v>27</v>
      </c>
      <c r="M4">
        <v>1384668000</v>
      </c>
      <c r="N4">
        <v>1384840800</v>
      </c>
      <c r="O4" s="9">
        <f t="shared" si="0"/>
        <v>41595.25</v>
      </c>
      <c r="P4" s="9">
        <f t="shared" si="1"/>
        <v>41597.25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I5">
        <v>24</v>
      </c>
      <c r="J5" s="4">
        <f t="shared" si="3"/>
        <v>103.20833333333333</v>
      </c>
      <c r="K5" t="s">
        <v>21</v>
      </c>
      <c r="L5" t="s">
        <v>22</v>
      </c>
      <c r="M5">
        <v>1565499600</v>
      </c>
      <c r="N5">
        <v>1568955600</v>
      </c>
      <c r="O5" s="9">
        <f t="shared" si="0"/>
        <v>43688.208333333328</v>
      </c>
      <c r="P5" s="9">
        <f t="shared" si="1"/>
        <v>43728.208333333328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I6">
        <v>53</v>
      </c>
      <c r="J6" s="4">
        <f t="shared" si="3"/>
        <v>99.339622641509436</v>
      </c>
      <c r="K6" t="s">
        <v>21</v>
      </c>
      <c r="L6" t="s">
        <v>22</v>
      </c>
      <c r="M6">
        <v>1547964000</v>
      </c>
      <c r="N6">
        <v>1548309600</v>
      </c>
      <c r="O6" s="9">
        <f t="shared" si="0"/>
        <v>43485.25</v>
      </c>
      <c r="P6" s="9">
        <f t="shared" si="1"/>
        <v>43489.25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I7">
        <v>174</v>
      </c>
      <c r="J7" s="4">
        <f t="shared" si="3"/>
        <v>75.833333333333329</v>
      </c>
      <c r="K7" t="s">
        <v>36</v>
      </c>
      <c r="L7" t="s">
        <v>37</v>
      </c>
      <c r="M7">
        <v>1346130000</v>
      </c>
      <c r="N7">
        <v>1347080400</v>
      </c>
      <c r="O7" s="9">
        <f t="shared" si="0"/>
        <v>41149.208333333336</v>
      </c>
      <c r="P7" s="9">
        <f t="shared" si="1"/>
        <v>41160.208333333336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I8">
        <v>18</v>
      </c>
      <c r="J8" s="4">
        <f t="shared" si="3"/>
        <v>60.555555555555557</v>
      </c>
      <c r="K8" t="s">
        <v>40</v>
      </c>
      <c r="L8" t="s">
        <v>41</v>
      </c>
      <c r="M8">
        <v>1505278800</v>
      </c>
      <c r="N8">
        <v>1505365200</v>
      </c>
      <c r="O8" s="9">
        <f t="shared" si="0"/>
        <v>42991.208333333328</v>
      </c>
      <c r="P8" s="9">
        <f t="shared" si="1"/>
        <v>42992.208333333328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I9">
        <v>227</v>
      </c>
      <c r="J9" s="4">
        <f t="shared" si="3"/>
        <v>64.93832599118943</v>
      </c>
      <c r="K9" t="s">
        <v>36</v>
      </c>
      <c r="L9" t="s">
        <v>37</v>
      </c>
      <c r="M9">
        <v>1439442000</v>
      </c>
      <c r="N9">
        <v>1439614800</v>
      </c>
      <c r="O9" s="9">
        <f t="shared" si="0"/>
        <v>42229.208333333328</v>
      </c>
      <c r="P9" s="9">
        <f t="shared" si="1"/>
        <v>42231.208333333328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I10">
        <v>708</v>
      </c>
      <c r="J10" s="4">
        <f t="shared" si="3"/>
        <v>30.997175141242938</v>
      </c>
      <c r="K10" t="s">
        <v>36</v>
      </c>
      <c r="L10" t="s">
        <v>37</v>
      </c>
      <c r="M10">
        <v>1281330000</v>
      </c>
      <c r="N10">
        <v>1281502800</v>
      </c>
      <c r="O10" s="9">
        <f t="shared" si="0"/>
        <v>40399.208333333336</v>
      </c>
      <c r="P10" s="9">
        <f t="shared" si="1"/>
        <v>40401.208333333336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I11">
        <v>44</v>
      </c>
      <c r="J11" s="4">
        <f t="shared" si="3"/>
        <v>72.909090909090907</v>
      </c>
      <c r="K11" t="s">
        <v>21</v>
      </c>
      <c r="L11" t="s">
        <v>22</v>
      </c>
      <c r="M11">
        <v>1379566800</v>
      </c>
      <c r="N11">
        <v>1383804000</v>
      </c>
      <c r="O11" s="9">
        <f t="shared" si="0"/>
        <v>41536.208333333336</v>
      </c>
      <c r="P11" s="9">
        <f t="shared" si="1"/>
        <v>41585.25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I12">
        <v>220</v>
      </c>
      <c r="J12" s="4">
        <f t="shared" si="3"/>
        <v>62.9</v>
      </c>
      <c r="K12" t="s">
        <v>21</v>
      </c>
      <c r="L12" t="s">
        <v>22</v>
      </c>
      <c r="M12">
        <v>1281762000</v>
      </c>
      <c r="N12">
        <v>1285909200</v>
      </c>
      <c r="O12" s="9">
        <f t="shared" si="0"/>
        <v>40404.208333333336</v>
      </c>
      <c r="P12" s="9">
        <f t="shared" si="1"/>
        <v>40452.208333333336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I13">
        <v>27</v>
      </c>
      <c r="J13" s="4">
        <f t="shared" si="3"/>
        <v>112.22222222222223</v>
      </c>
      <c r="K13" t="s">
        <v>21</v>
      </c>
      <c r="L13" t="s">
        <v>22</v>
      </c>
      <c r="M13">
        <v>1285045200</v>
      </c>
      <c r="N13">
        <v>1285563600</v>
      </c>
      <c r="O13" s="9">
        <f t="shared" si="0"/>
        <v>40442.208333333336</v>
      </c>
      <c r="P13" s="9">
        <f t="shared" si="1"/>
        <v>40448.208333333336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I14">
        <v>55</v>
      </c>
      <c r="J14" s="4">
        <f t="shared" si="3"/>
        <v>102.34545454545454</v>
      </c>
      <c r="K14" t="s">
        <v>21</v>
      </c>
      <c r="L14" t="s">
        <v>22</v>
      </c>
      <c r="M14">
        <v>1571720400</v>
      </c>
      <c r="N14">
        <v>1572411600</v>
      </c>
      <c r="O14" s="9">
        <f t="shared" si="0"/>
        <v>43760.208333333328</v>
      </c>
      <c r="P14" s="9">
        <f t="shared" si="1"/>
        <v>43768.208333333328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I15">
        <v>98</v>
      </c>
      <c r="J15" s="4">
        <f t="shared" si="3"/>
        <v>105.05102040816327</v>
      </c>
      <c r="K15" t="s">
        <v>21</v>
      </c>
      <c r="L15" t="s">
        <v>22</v>
      </c>
      <c r="M15">
        <v>1465621200</v>
      </c>
      <c r="N15">
        <v>1466658000</v>
      </c>
      <c r="O15" s="9">
        <f t="shared" si="0"/>
        <v>42532.208333333328</v>
      </c>
      <c r="P15" s="9">
        <f t="shared" si="1"/>
        <v>42544.208333333328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I16">
        <v>200</v>
      </c>
      <c r="J16" s="4">
        <f t="shared" si="3"/>
        <v>94.144999999999996</v>
      </c>
      <c r="K16" t="s">
        <v>21</v>
      </c>
      <c r="L16" t="s">
        <v>22</v>
      </c>
      <c r="M16">
        <v>1331013600</v>
      </c>
      <c r="N16">
        <v>1333342800</v>
      </c>
      <c r="O16" s="9">
        <f t="shared" si="0"/>
        <v>40974.25</v>
      </c>
      <c r="P16" s="9">
        <f t="shared" si="1"/>
        <v>41001.208333333336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I17">
        <v>452</v>
      </c>
      <c r="J17" s="4">
        <f t="shared" si="3"/>
        <v>84.986725663716811</v>
      </c>
      <c r="K17" t="s">
        <v>21</v>
      </c>
      <c r="L17" t="s">
        <v>22</v>
      </c>
      <c r="M17">
        <v>1575957600</v>
      </c>
      <c r="N17">
        <v>1576303200</v>
      </c>
      <c r="O17" s="9">
        <f t="shared" si="0"/>
        <v>43809.25</v>
      </c>
      <c r="P17" s="9">
        <f t="shared" si="1"/>
        <v>43813.25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I18">
        <v>100</v>
      </c>
      <c r="J18" s="4">
        <f t="shared" si="3"/>
        <v>110.41</v>
      </c>
      <c r="K18" t="s">
        <v>21</v>
      </c>
      <c r="L18" t="s">
        <v>22</v>
      </c>
      <c r="M18">
        <v>1390370400</v>
      </c>
      <c r="N18">
        <v>1392271200</v>
      </c>
      <c r="O18" s="9">
        <f t="shared" si="0"/>
        <v>41661.25</v>
      </c>
      <c r="P18" s="9">
        <f t="shared" si="1"/>
        <v>41683.25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I19">
        <v>1249</v>
      </c>
      <c r="J19" s="4">
        <f t="shared" si="3"/>
        <v>107.96236989591674</v>
      </c>
      <c r="K19" t="s">
        <v>21</v>
      </c>
      <c r="L19" t="s">
        <v>22</v>
      </c>
      <c r="M19">
        <v>1294812000</v>
      </c>
      <c r="N19">
        <v>1294898400</v>
      </c>
      <c r="O19" s="9">
        <f t="shared" si="0"/>
        <v>40555.25</v>
      </c>
      <c r="P19" s="9">
        <f t="shared" si="1"/>
        <v>40556.25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I20">
        <v>135</v>
      </c>
      <c r="J20" s="4">
        <f t="shared" si="3"/>
        <v>45.103703703703701</v>
      </c>
      <c r="K20" t="s">
        <v>21</v>
      </c>
      <c r="L20" t="s">
        <v>22</v>
      </c>
      <c r="M20">
        <v>1536382800</v>
      </c>
      <c r="N20">
        <v>1537074000</v>
      </c>
      <c r="O20" s="9">
        <f t="shared" si="0"/>
        <v>43351.208333333328</v>
      </c>
      <c r="P20" s="9">
        <f t="shared" si="1"/>
        <v>43359.208333333328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I21">
        <v>674</v>
      </c>
      <c r="J21" s="4">
        <f t="shared" si="3"/>
        <v>45.001483679525222</v>
      </c>
      <c r="K21" t="s">
        <v>21</v>
      </c>
      <c r="L21" t="s">
        <v>22</v>
      </c>
      <c r="M21">
        <v>1551679200</v>
      </c>
      <c r="N21">
        <v>1553490000</v>
      </c>
      <c r="O21" s="9">
        <f t="shared" si="0"/>
        <v>43528.25</v>
      </c>
      <c r="P21" s="9">
        <f t="shared" si="1"/>
        <v>43549.208333333328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I22">
        <v>1396</v>
      </c>
      <c r="J22" s="4">
        <f t="shared" si="3"/>
        <v>105.97134670487107</v>
      </c>
      <c r="K22" t="s">
        <v>21</v>
      </c>
      <c r="L22" t="s">
        <v>22</v>
      </c>
      <c r="M22">
        <v>1406523600</v>
      </c>
      <c r="N22">
        <v>1406523600</v>
      </c>
      <c r="O22" s="9">
        <f t="shared" si="0"/>
        <v>41848.208333333336</v>
      </c>
      <c r="P22" s="9">
        <f t="shared" si="1"/>
        <v>41848.208333333336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I23">
        <v>558</v>
      </c>
      <c r="J23" s="4">
        <f t="shared" si="3"/>
        <v>69.055555555555557</v>
      </c>
      <c r="K23" t="s">
        <v>21</v>
      </c>
      <c r="L23" t="s">
        <v>22</v>
      </c>
      <c r="M23">
        <v>1313384400</v>
      </c>
      <c r="N23">
        <v>1316322000</v>
      </c>
      <c r="O23" s="9">
        <f t="shared" si="0"/>
        <v>40770.208333333336</v>
      </c>
      <c r="P23" s="9">
        <f t="shared" si="1"/>
        <v>40804.208333333336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I24">
        <v>890</v>
      </c>
      <c r="J24" s="4">
        <f t="shared" si="3"/>
        <v>85.044943820224717</v>
      </c>
      <c r="K24" t="s">
        <v>21</v>
      </c>
      <c r="L24" t="s">
        <v>22</v>
      </c>
      <c r="M24">
        <v>1522731600</v>
      </c>
      <c r="N24">
        <v>1524027600</v>
      </c>
      <c r="O24" s="9">
        <f t="shared" si="0"/>
        <v>43193.208333333328</v>
      </c>
      <c r="P24" s="9">
        <f t="shared" si="1"/>
        <v>43208.208333333328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I25">
        <v>142</v>
      </c>
      <c r="J25" s="4">
        <f t="shared" si="3"/>
        <v>105.22535211267606</v>
      </c>
      <c r="K25" t="s">
        <v>40</v>
      </c>
      <c r="L25" t="s">
        <v>41</v>
      </c>
      <c r="M25">
        <v>1550124000</v>
      </c>
      <c r="N25">
        <v>1554699600</v>
      </c>
      <c r="O25" s="9">
        <f t="shared" si="0"/>
        <v>43510.25</v>
      </c>
      <c r="P25" s="9">
        <f t="shared" si="1"/>
        <v>43563.208333333328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I26">
        <v>2673</v>
      </c>
      <c r="J26" s="4">
        <f t="shared" si="3"/>
        <v>39.003741114852225</v>
      </c>
      <c r="K26" t="s">
        <v>21</v>
      </c>
      <c r="L26" t="s">
        <v>22</v>
      </c>
      <c r="M26">
        <v>1403326800</v>
      </c>
      <c r="N26">
        <v>1403499600</v>
      </c>
      <c r="O26" s="9">
        <f t="shared" si="0"/>
        <v>41811.208333333336</v>
      </c>
      <c r="P26" s="9">
        <f t="shared" si="1"/>
        <v>41813.208333333336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I27">
        <v>163</v>
      </c>
      <c r="J27" s="4">
        <f t="shared" si="3"/>
        <v>73.030674846625772</v>
      </c>
      <c r="K27" t="s">
        <v>21</v>
      </c>
      <c r="L27" t="s">
        <v>22</v>
      </c>
      <c r="M27">
        <v>1305694800</v>
      </c>
      <c r="N27">
        <v>1307422800</v>
      </c>
      <c r="O27" s="9">
        <f t="shared" si="0"/>
        <v>40681.208333333336</v>
      </c>
      <c r="P27" s="9">
        <f t="shared" si="1"/>
        <v>40701.208333333336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I28">
        <v>1480</v>
      </c>
      <c r="J28" s="4">
        <f t="shared" si="3"/>
        <v>35.009459459459457</v>
      </c>
      <c r="K28" t="s">
        <v>21</v>
      </c>
      <c r="L28" t="s">
        <v>22</v>
      </c>
      <c r="M28">
        <v>1533013200</v>
      </c>
      <c r="N28">
        <v>1535346000</v>
      </c>
      <c r="O28" s="9">
        <f t="shared" si="0"/>
        <v>43312.208333333328</v>
      </c>
      <c r="P28" s="9">
        <f t="shared" si="1"/>
        <v>43339.208333333328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I29">
        <v>15</v>
      </c>
      <c r="J29" s="4">
        <f t="shared" si="3"/>
        <v>106.6</v>
      </c>
      <c r="K29" t="s">
        <v>21</v>
      </c>
      <c r="L29" t="s">
        <v>22</v>
      </c>
      <c r="M29">
        <v>1443848400</v>
      </c>
      <c r="N29">
        <v>1444539600</v>
      </c>
      <c r="O29" s="9">
        <f t="shared" si="0"/>
        <v>42280.208333333328</v>
      </c>
      <c r="P29" s="9">
        <f t="shared" si="1"/>
        <v>42288.208333333328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I30">
        <v>2220</v>
      </c>
      <c r="J30" s="4">
        <f t="shared" si="3"/>
        <v>61.997747747747745</v>
      </c>
      <c r="K30" t="s">
        <v>21</v>
      </c>
      <c r="L30" t="s">
        <v>22</v>
      </c>
      <c r="M30">
        <v>1265695200</v>
      </c>
      <c r="N30">
        <v>1267682400</v>
      </c>
      <c r="O30" s="9">
        <f t="shared" si="0"/>
        <v>40218.25</v>
      </c>
      <c r="P30" s="9">
        <f t="shared" si="1"/>
        <v>40241.25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I31">
        <v>1606</v>
      </c>
      <c r="J31" s="4">
        <f t="shared" si="3"/>
        <v>94.000622665006233</v>
      </c>
      <c r="K31" t="s">
        <v>98</v>
      </c>
      <c r="L31" t="s">
        <v>99</v>
      </c>
      <c r="M31">
        <v>1532062800</v>
      </c>
      <c r="N31">
        <v>1535518800</v>
      </c>
      <c r="O31" s="9">
        <f t="shared" si="0"/>
        <v>43301.208333333328</v>
      </c>
      <c r="P31" s="9">
        <f t="shared" si="1"/>
        <v>43341.208333333328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I32">
        <v>129</v>
      </c>
      <c r="J32" s="4">
        <f t="shared" si="3"/>
        <v>112.05426356589147</v>
      </c>
      <c r="K32" t="s">
        <v>21</v>
      </c>
      <c r="L32" t="s">
        <v>22</v>
      </c>
      <c r="M32">
        <v>1558674000</v>
      </c>
      <c r="N32">
        <v>1559106000</v>
      </c>
      <c r="O32" s="9">
        <f t="shared" si="0"/>
        <v>43609.208333333328</v>
      </c>
      <c r="P32" s="9">
        <f t="shared" si="1"/>
        <v>43614.208333333328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I33">
        <v>226</v>
      </c>
      <c r="J33" s="4">
        <f t="shared" si="3"/>
        <v>48.008849557522126</v>
      </c>
      <c r="K33" t="s">
        <v>40</v>
      </c>
      <c r="L33" t="s">
        <v>41</v>
      </c>
      <c r="M33">
        <v>1451973600</v>
      </c>
      <c r="N33">
        <v>1454392800</v>
      </c>
      <c r="O33" s="9">
        <f t="shared" si="0"/>
        <v>42374.25</v>
      </c>
      <c r="P33" s="9">
        <f t="shared" si="1"/>
        <v>42402.25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I34">
        <v>2307</v>
      </c>
      <c r="J34" s="4">
        <f t="shared" si="3"/>
        <v>38.004334633723452</v>
      </c>
      <c r="K34" t="s">
        <v>107</v>
      </c>
      <c r="L34" t="s">
        <v>108</v>
      </c>
      <c r="M34">
        <v>1515564000</v>
      </c>
      <c r="N34">
        <v>1517896800</v>
      </c>
      <c r="O34" s="9">
        <f t="shared" si="0"/>
        <v>43110.25</v>
      </c>
      <c r="P34" s="9">
        <f t="shared" si="1"/>
        <v>43137.25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I35">
        <v>5419</v>
      </c>
      <c r="J35" s="4">
        <f t="shared" si="3"/>
        <v>35.000184535892231</v>
      </c>
      <c r="K35" t="s">
        <v>21</v>
      </c>
      <c r="L35" t="s">
        <v>22</v>
      </c>
      <c r="M35">
        <v>1412485200</v>
      </c>
      <c r="N35">
        <v>1415685600</v>
      </c>
      <c r="O35" s="9">
        <f t="shared" si="0"/>
        <v>41917.208333333336</v>
      </c>
      <c r="P35" s="9">
        <f t="shared" si="1"/>
        <v>41954.25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I36">
        <v>165</v>
      </c>
      <c r="J36" s="4">
        <f t="shared" si="3"/>
        <v>85</v>
      </c>
      <c r="K36" t="s">
        <v>21</v>
      </c>
      <c r="L36" t="s">
        <v>22</v>
      </c>
      <c r="M36">
        <v>1490245200</v>
      </c>
      <c r="N36">
        <v>1490677200</v>
      </c>
      <c r="O36" s="9">
        <f t="shared" si="0"/>
        <v>42817.208333333328</v>
      </c>
      <c r="P36" s="9">
        <f t="shared" si="1"/>
        <v>42822.208333333328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I37">
        <v>1965</v>
      </c>
      <c r="J37" s="4">
        <f t="shared" si="3"/>
        <v>95.993893129770996</v>
      </c>
      <c r="K37" t="s">
        <v>36</v>
      </c>
      <c r="L37" t="s">
        <v>37</v>
      </c>
      <c r="M37">
        <v>1547877600</v>
      </c>
      <c r="N37">
        <v>1551506400</v>
      </c>
      <c r="O37" s="9">
        <f t="shared" si="0"/>
        <v>43484.25</v>
      </c>
      <c r="P37" s="9">
        <f t="shared" si="1"/>
        <v>43526.25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I38">
        <v>16</v>
      </c>
      <c r="J38" s="4">
        <f t="shared" si="3"/>
        <v>68.8125</v>
      </c>
      <c r="K38" t="s">
        <v>21</v>
      </c>
      <c r="L38" t="s">
        <v>22</v>
      </c>
      <c r="M38">
        <v>1298700000</v>
      </c>
      <c r="N38">
        <v>1300856400</v>
      </c>
      <c r="O38" s="9">
        <f t="shared" si="0"/>
        <v>40600.25</v>
      </c>
      <c r="P38" s="9">
        <f t="shared" si="1"/>
        <v>40625.208333333336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I39">
        <v>107</v>
      </c>
      <c r="J39" s="4">
        <f t="shared" si="3"/>
        <v>105.97196261682242</v>
      </c>
      <c r="K39" t="s">
        <v>21</v>
      </c>
      <c r="L39" t="s">
        <v>22</v>
      </c>
      <c r="M39">
        <v>1570338000</v>
      </c>
      <c r="N39">
        <v>1573192800</v>
      </c>
      <c r="O39" s="9">
        <f t="shared" si="0"/>
        <v>43744.208333333328</v>
      </c>
      <c r="P39" s="9">
        <f t="shared" si="1"/>
        <v>43777.25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I40">
        <v>134</v>
      </c>
      <c r="J40" s="4">
        <f t="shared" si="3"/>
        <v>75.261194029850742</v>
      </c>
      <c r="K40" t="s">
        <v>21</v>
      </c>
      <c r="L40" t="s">
        <v>22</v>
      </c>
      <c r="M40">
        <v>1287378000</v>
      </c>
      <c r="N40">
        <v>1287810000</v>
      </c>
      <c r="O40" s="9">
        <f t="shared" si="0"/>
        <v>40469.208333333336</v>
      </c>
      <c r="P40" s="9">
        <f t="shared" si="1"/>
        <v>40474.208333333336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I41">
        <v>88</v>
      </c>
      <c r="J41" s="4">
        <f t="shared" si="3"/>
        <v>57.125</v>
      </c>
      <c r="K41" t="s">
        <v>36</v>
      </c>
      <c r="L41" t="s">
        <v>37</v>
      </c>
      <c r="M41">
        <v>1361772000</v>
      </c>
      <c r="N41">
        <v>1362978000</v>
      </c>
      <c r="O41" s="9">
        <f t="shared" si="0"/>
        <v>41330.25</v>
      </c>
      <c r="P41" s="9">
        <f t="shared" si="1"/>
        <v>41344.208333333336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I42">
        <v>198</v>
      </c>
      <c r="J42" s="4">
        <f t="shared" si="3"/>
        <v>75.141414141414145</v>
      </c>
      <c r="K42" t="s">
        <v>21</v>
      </c>
      <c r="L42" t="s">
        <v>22</v>
      </c>
      <c r="M42">
        <v>1275714000</v>
      </c>
      <c r="N42">
        <v>1277355600</v>
      </c>
      <c r="O42" s="9">
        <f t="shared" si="0"/>
        <v>40334.208333333336</v>
      </c>
      <c r="P42" s="9">
        <f t="shared" si="1"/>
        <v>40353.208333333336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I43">
        <v>111</v>
      </c>
      <c r="J43" s="4">
        <f t="shared" si="3"/>
        <v>107.42342342342343</v>
      </c>
      <c r="K43" t="s">
        <v>107</v>
      </c>
      <c r="L43" t="s">
        <v>108</v>
      </c>
      <c r="M43">
        <v>1346734800</v>
      </c>
      <c r="N43">
        <v>1348981200</v>
      </c>
      <c r="O43" s="9">
        <f t="shared" si="0"/>
        <v>41156.208333333336</v>
      </c>
      <c r="P43" s="9">
        <f t="shared" si="1"/>
        <v>41182.208333333336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I44">
        <v>222</v>
      </c>
      <c r="J44" s="4">
        <f t="shared" si="3"/>
        <v>35.995495495495497</v>
      </c>
      <c r="K44" t="s">
        <v>21</v>
      </c>
      <c r="L44" t="s">
        <v>22</v>
      </c>
      <c r="M44">
        <v>1309755600</v>
      </c>
      <c r="N44">
        <v>1310533200</v>
      </c>
      <c r="O44" s="9">
        <f t="shared" si="0"/>
        <v>40728.208333333336</v>
      </c>
      <c r="P44" s="9">
        <f t="shared" si="1"/>
        <v>40737.208333333336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I45">
        <v>6212</v>
      </c>
      <c r="J45" s="4">
        <f t="shared" si="3"/>
        <v>26.998873148744366</v>
      </c>
      <c r="K45" t="s">
        <v>21</v>
      </c>
      <c r="L45" t="s">
        <v>22</v>
      </c>
      <c r="M45">
        <v>1406178000</v>
      </c>
      <c r="N45">
        <v>1407560400</v>
      </c>
      <c r="O45" s="9">
        <f t="shared" si="0"/>
        <v>41844.208333333336</v>
      </c>
      <c r="P45" s="9">
        <f t="shared" si="1"/>
        <v>41860.208333333336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I46">
        <v>98</v>
      </c>
      <c r="J46" s="4">
        <f t="shared" si="3"/>
        <v>107.56122448979592</v>
      </c>
      <c r="K46" t="s">
        <v>36</v>
      </c>
      <c r="L46" t="s">
        <v>37</v>
      </c>
      <c r="M46">
        <v>1552798800</v>
      </c>
      <c r="N46">
        <v>1552885200</v>
      </c>
      <c r="O46" s="9">
        <f t="shared" si="0"/>
        <v>43541.208333333328</v>
      </c>
      <c r="P46" s="9">
        <f t="shared" si="1"/>
        <v>43542.208333333328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I47">
        <v>48</v>
      </c>
      <c r="J47" s="4">
        <f t="shared" si="3"/>
        <v>94.375</v>
      </c>
      <c r="K47" t="s">
        <v>21</v>
      </c>
      <c r="L47" t="s">
        <v>22</v>
      </c>
      <c r="M47">
        <v>1478062800</v>
      </c>
      <c r="N47">
        <v>1479362400</v>
      </c>
      <c r="O47" s="9">
        <f t="shared" si="0"/>
        <v>42676.208333333328</v>
      </c>
      <c r="P47" s="9">
        <f t="shared" si="1"/>
        <v>42691.25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I48">
        <v>92</v>
      </c>
      <c r="J48" s="4">
        <f t="shared" si="3"/>
        <v>46.163043478260867</v>
      </c>
      <c r="K48" t="s">
        <v>21</v>
      </c>
      <c r="L48" t="s">
        <v>22</v>
      </c>
      <c r="M48">
        <v>1278565200</v>
      </c>
      <c r="N48">
        <v>1280552400</v>
      </c>
      <c r="O48" s="9">
        <f t="shared" si="0"/>
        <v>40367.208333333336</v>
      </c>
      <c r="P48" s="9">
        <f t="shared" si="1"/>
        <v>40390.208333333336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I49">
        <v>149</v>
      </c>
      <c r="J49" s="4">
        <f t="shared" si="3"/>
        <v>47.845637583892618</v>
      </c>
      <c r="K49" t="s">
        <v>21</v>
      </c>
      <c r="L49" t="s">
        <v>22</v>
      </c>
      <c r="M49">
        <v>1396069200</v>
      </c>
      <c r="N49">
        <v>1398661200</v>
      </c>
      <c r="O49" s="9">
        <f t="shared" si="0"/>
        <v>41727.208333333336</v>
      </c>
      <c r="P49" s="9">
        <f t="shared" si="1"/>
        <v>41757.208333333336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I50">
        <v>2431</v>
      </c>
      <c r="J50" s="4">
        <f t="shared" si="3"/>
        <v>53.007815713698065</v>
      </c>
      <c r="K50" t="s">
        <v>21</v>
      </c>
      <c r="L50" t="s">
        <v>22</v>
      </c>
      <c r="M50">
        <v>1435208400</v>
      </c>
      <c r="N50">
        <v>1436245200</v>
      </c>
      <c r="O50" s="9">
        <f t="shared" si="0"/>
        <v>42180.208333333328</v>
      </c>
      <c r="P50" s="9">
        <f t="shared" si="1"/>
        <v>42192.208333333328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I51">
        <v>303</v>
      </c>
      <c r="J51" s="4">
        <f t="shared" si="3"/>
        <v>45.059405940594061</v>
      </c>
      <c r="K51" t="s">
        <v>21</v>
      </c>
      <c r="L51" t="s">
        <v>22</v>
      </c>
      <c r="M51">
        <v>1571547600</v>
      </c>
      <c r="N51">
        <v>1575439200</v>
      </c>
      <c r="O51" s="9">
        <f t="shared" si="0"/>
        <v>43758.208333333328</v>
      </c>
      <c r="P51" s="9">
        <f t="shared" si="1"/>
        <v>43803.25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I52">
        <v>1</v>
      </c>
      <c r="J52" s="4">
        <f t="shared" si="3"/>
        <v>2</v>
      </c>
      <c r="K52" t="s">
        <v>107</v>
      </c>
      <c r="L52" t="s">
        <v>108</v>
      </c>
      <c r="M52">
        <v>1375333200</v>
      </c>
      <c r="N52">
        <v>1377752400</v>
      </c>
      <c r="O52" s="9">
        <f t="shared" si="0"/>
        <v>41487.208333333336</v>
      </c>
      <c r="P52" s="9">
        <f t="shared" si="1"/>
        <v>41515.208333333336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I53">
        <v>1467</v>
      </c>
      <c r="J53" s="4">
        <f t="shared" si="3"/>
        <v>99.006816632583508</v>
      </c>
      <c r="K53" t="s">
        <v>40</v>
      </c>
      <c r="L53" t="s">
        <v>41</v>
      </c>
      <c r="M53">
        <v>1332824400</v>
      </c>
      <c r="N53">
        <v>1334206800</v>
      </c>
      <c r="O53" s="9">
        <f t="shared" si="0"/>
        <v>40995.208333333336</v>
      </c>
      <c r="P53" s="9">
        <f t="shared" si="1"/>
        <v>41011.208333333336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I54">
        <v>75</v>
      </c>
      <c r="J54" s="4">
        <f t="shared" si="3"/>
        <v>32.786666666666669</v>
      </c>
      <c r="K54" t="s">
        <v>21</v>
      </c>
      <c r="L54" t="s">
        <v>22</v>
      </c>
      <c r="M54">
        <v>1284526800</v>
      </c>
      <c r="N54">
        <v>1284872400</v>
      </c>
      <c r="O54" s="9">
        <f t="shared" si="0"/>
        <v>40436.208333333336</v>
      </c>
      <c r="P54" s="9">
        <f t="shared" si="1"/>
        <v>40440.208333333336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I55">
        <v>209</v>
      </c>
      <c r="J55" s="4">
        <f t="shared" si="3"/>
        <v>59.119617224880386</v>
      </c>
      <c r="K55" t="s">
        <v>21</v>
      </c>
      <c r="L55" t="s">
        <v>22</v>
      </c>
      <c r="M55">
        <v>1400562000</v>
      </c>
      <c r="N55">
        <v>1403931600</v>
      </c>
      <c r="O55" s="9">
        <f t="shared" si="0"/>
        <v>41779.208333333336</v>
      </c>
      <c r="P55" s="9">
        <f t="shared" si="1"/>
        <v>41818.208333333336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I56">
        <v>120</v>
      </c>
      <c r="J56" s="4">
        <f t="shared" si="3"/>
        <v>44.93333333333333</v>
      </c>
      <c r="K56" t="s">
        <v>21</v>
      </c>
      <c r="L56" t="s">
        <v>22</v>
      </c>
      <c r="M56">
        <v>1520748000</v>
      </c>
      <c r="N56">
        <v>1521262800</v>
      </c>
      <c r="O56" s="9">
        <f t="shared" si="0"/>
        <v>43170.25</v>
      </c>
      <c r="P56" s="9">
        <f t="shared" si="1"/>
        <v>43176.208333333328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I57">
        <v>131</v>
      </c>
      <c r="J57" s="4">
        <f t="shared" si="3"/>
        <v>89.664122137404576</v>
      </c>
      <c r="K57" t="s">
        <v>21</v>
      </c>
      <c r="L57" t="s">
        <v>22</v>
      </c>
      <c r="M57">
        <v>1532926800</v>
      </c>
      <c r="N57">
        <v>1533358800</v>
      </c>
      <c r="O57" s="9">
        <f t="shared" si="0"/>
        <v>43311.208333333328</v>
      </c>
      <c r="P57" s="9">
        <f t="shared" si="1"/>
        <v>43316.208333333328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I58">
        <v>164</v>
      </c>
      <c r="J58" s="4">
        <f t="shared" si="3"/>
        <v>70.079268292682926</v>
      </c>
      <c r="K58" t="s">
        <v>21</v>
      </c>
      <c r="L58" t="s">
        <v>22</v>
      </c>
      <c r="M58">
        <v>1420869600</v>
      </c>
      <c r="N58">
        <v>1421474400</v>
      </c>
      <c r="O58" s="9">
        <f t="shared" si="0"/>
        <v>42014.25</v>
      </c>
      <c r="P58" s="9">
        <f t="shared" si="1"/>
        <v>42021.25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I59">
        <v>201</v>
      </c>
      <c r="J59" s="4">
        <f t="shared" si="3"/>
        <v>31.059701492537314</v>
      </c>
      <c r="K59" t="s">
        <v>21</v>
      </c>
      <c r="L59" t="s">
        <v>22</v>
      </c>
      <c r="M59">
        <v>1504242000</v>
      </c>
      <c r="N59">
        <v>1505278800</v>
      </c>
      <c r="O59" s="9">
        <f t="shared" si="0"/>
        <v>42979.208333333328</v>
      </c>
      <c r="P59" s="9">
        <f t="shared" si="1"/>
        <v>42991.208333333328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I60">
        <v>211</v>
      </c>
      <c r="J60" s="4">
        <f t="shared" si="3"/>
        <v>29.061611374407583</v>
      </c>
      <c r="K60" t="s">
        <v>21</v>
      </c>
      <c r="L60" t="s">
        <v>22</v>
      </c>
      <c r="M60">
        <v>1442811600</v>
      </c>
      <c r="N60">
        <v>1443934800</v>
      </c>
      <c r="O60" s="9">
        <f t="shared" si="0"/>
        <v>42268.208333333328</v>
      </c>
      <c r="P60" s="9">
        <f t="shared" si="1"/>
        <v>42281.208333333328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I61">
        <v>128</v>
      </c>
      <c r="J61" s="4">
        <f t="shared" si="3"/>
        <v>30.0859375</v>
      </c>
      <c r="K61" t="s">
        <v>21</v>
      </c>
      <c r="L61" t="s">
        <v>22</v>
      </c>
      <c r="M61">
        <v>1497243600</v>
      </c>
      <c r="N61">
        <v>1498539600</v>
      </c>
      <c r="O61" s="9">
        <f t="shared" si="0"/>
        <v>42898.208333333328</v>
      </c>
      <c r="P61" s="9">
        <f t="shared" si="1"/>
        <v>42913.208333333328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I62">
        <v>1600</v>
      </c>
      <c r="J62" s="4">
        <f t="shared" si="3"/>
        <v>84.998125000000002</v>
      </c>
      <c r="K62" t="s">
        <v>15</v>
      </c>
      <c r="L62" t="s">
        <v>16</v>
      </c>
      <c r="M62">
        <v>1342501200</v>
      </c>
      <c r="N62">
        <v>1342760400</v>
      </c>
      <c r="O62" s="9">
        <f t="shared" si="0"/>
        <v>41107.208333333336</v>
      </c>
      <c r="P62" s="9">
        <f t="shared" si="1"/>
        <v>41110.208333333336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I63">
        <v>2253</v>
      </c>
      <c r="J63" s="4">
        <f t="shared" si="3"/>
        <v>82.001775410563695</v>
      </c>
      <c r="K63" t="s">
        <v>15</v>
      </c>
      <c r="L63" t="s">
        <v>16</v>
      </c>
      <c r="M63">
        <v>1298268000</v>
      </c>
      <c r="N63">
        <v>1301720400</v>
      </c>
      <c r="O63" s="9">
        <f t="shared" si="0"/>
        <v>40595.25</v>
      </c>
      <c r="P63" s="9">
        <f t="shared" si="1"/>
        <v>40635.208333333336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I64">
        <v>249</v>
      </c>
      <c r="J64" s="4">
        <f t="shared" si="3"/>
        <v>58.040160642570278</v>
      </c>
      <c r="K64" t="s">
        <v>21</v>
      </c>
      <c r="L64" t="s">
        <v>22</v>
      </c>
      <c r="M64">
        <v>1433480400</v>
      </c>
      <c r="N64">
        <v>1433566800</v>
      </c>
      <c r="O64" s="9">
        <f t="shared" si="0"/>
        <v>42160.208333333328</v>
      </c>
      <c r="P64" s="9">
        <f t="shared" si="1"/>
        <v>42161.208333333328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I65">
        <v>5</v>
      </c>
      <c r="J65" s="4">
        <f t="shared" si="3"/>
        <v>111.4</v>
      </c>
      <c r="K65" t="s">
        <v>21</v>
      </c>
      <c r="L65" t="s">
        <v>22</v>
      </c>
      <c r="M65">
        <v>1493355600</v>
      </c>
      <c r="N65">
        <v>1493874000</v>
      </c>
      <c r="O65" s="9">
        <f t="shared" si="0"/>
        <v>42853.208333333328</v>
      </c>
      <c r="P65" s="9">
        <f t="shared" si="1"/>
        <v>42859.208333333328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I66">
        <v>38</v>
      </c>
      <c r="J66" s="4">
        <f t="shared" si="3"/>
        <v>71.94736842105263</v>
      </c>
      <c r="K66" t="s">
        <v>21</v>
      </c>
      <c r="L66" t="s">
        <v>22</v>
      </c>
      <c r="M66">
        <v>1530507600</v>
      </c>
      <c r="N66">
        <v>1531803600</v>
      </c>
      <c r="O66" s="9">
        <f t="shared" si="0"/>
        <v>43283.208333333328</v>
      </c>
      <c r="P66" s="9">
        <f t="shared" si="1"/>
        <v>43298.208333333328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2"/>
        <v>236.14754098360655</v>
      </c>
      <c r="G67" t="s">
        <v>20</v>
      </c>
      <c r="I67">
        <v>236</v>
      </c>
      <c r="J67" s="4">
        <f t="shared" si="3"/>
        <v>61.038135593220339</v>
      </c>
      <c r="K67" t="s">
        <v>21</v>
      </c>
      <c r="L67" t="s">
        <v>22</v>
      </c>
      <c r="M67">
        <v>1296108000</v>
      </c>
      <c r="N67">
        <v>1296712800</v>
      </c>
      <c r="O67" s="9">
        <f t="shared" ref="O67:O130" si="4">(((M67/60)/60)/24)+DATE(1970,1,1)</f>
        <v>40570.25</v>
      </c>
      <c r="P67" s="9">
        <f t="shared" ref="P67:P130" si="5">(((N67/60)/60)/24)+DATE(1970,1,1)</f>
        <v>40577.25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6">(E68/D68)*100</f>
        <v>45.068965517241381</v>
      </c>
      <c r="G68" t="s">
        <v>14</v>
      </c>
      <c r="I68">
        <v>12</v>
      </c>
      <c r="J68" s="4">
        <f t="shared" ref="J68:J131" si="7">AVERAGE(E68/I68)</f>
        <v>108.91666666666667</v>
      </c>
      <c r="K68" t="s">
        <v>21</v>
      </c>
      <c r="L68" t="s">
        <v>22</v>
      </c>
      <c r="M68">
        <v>1428469200</v>
      </c>
      <c r="N68">
        <v>1428901200</v>
      </c>
      <c r="O68" s="9">
        <f t="shared" si="4"/>
        <v>42102.208333333328</v>
      </c>
      <c r="P68" s="9">
        <f t="shared" si="5"/>
        <v>42107.208333333328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I69">
        <v>4065</v>
      </c>
      <c r="J69" s="4">
        <f t="shared" si="7"/>
        <v>29.001722017220171</v>
      </c>
      <c r="K69" t="s">
        <v>40</v>
      </c>
      <c r="L69" t="s">
        <v>41</v>
      </c>
      <c r="M69">
        <v>1264399200</v>
      </c>
      <c r="N69">
        <v>1264831200</v>
      </c>
      <c r="O69" s="9">
        <f t="shared" si="4"/>
        <v>40203.25</v>
      </c>
      <c r="P69" s="9">
        <f t="shared" si="5"/>
        <v>40208.25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I70">
        <v>246</v>
      </c>
      <c r="J70" s="4">
        <f t="shared" si="7"/>
        <v>58.975609756097562</v>
      </c>
      <c r="K70" t="s">
        <v>107</v>
      </c>
      <c r="L70" t="s">
        <v>108</v>
      </c>
      <c r="M70">
        <v>1501131600</v>
      </c>
      <c r="N70">
        <v>1505192400</v>
      </c>
      <c r="O70" s="9">
        <f t="shared" si="4"/>
        <v>42943.208333333328</v>
      </c>
      <c r="P70" s="9">
        <f t="shared" si="5"/>
        <v>42990.208333333328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I71">
        <v>17</v>
      </c>
      <c r="J71" s="4">
        <f t="shared" si="7"/>
        <v>111.82352941176471</v>
      </c>
      <c r="K71" t="s">
        <v>21</v>
      </c>
      <c r="L71" t="s">
        <v>22</v>
      </c>
      <c r="M71">
        <v>1292738400</v>
      </c>
      <c r="N71">
        <v>1295676000</v>
      </c>
      <c r="O71" s="9">
        <f t="shared" si="4"/>
        <v>40531.25</v>
      </c>
      <c r="P71" s="9">
        <f t="shared" si="5"/>
        <v>40565.25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I72">
        <v>2475</v>
      </c>
      <c r="J72" s="4">
        <f t="shared" si="7"/>
        <v>63.995555555555555</v>
      </c>
      <c r="K72" t="s">
        <v>107</v>
      </c>
      <c r="L72" t="s">
        <v>108</v>
      </c>
      <c r="M72">
        <v>1288674000</v>
      </c>
      <c r="N72">
        <v>1292911200</v>
      </c>
      <c r="O72" s="9">
        <f t="shared" si="4"/>
        <v>40484.208333333336</v>
      </c>
      <c r="P72" s="9">
        <f t="shared" si="5"/>
        <v>40533.25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I73">
        <v>76</v>
      </c>
      <c r="J73" s="4">
        <f t="shared" si="7"/>
        <v>85.315789473684205</v>
      </c>
      <c r="K73" t="s">
        <v>21</v>
      </c>
      <c r="L73" t="s">
        <v>22</v>
      </c>
      <c r="M73">
        <v>1575093600</v>
      </c>
      <c r="N73">
        <v>1575439200</v>
      </c>
      <c r="O73" s="9">
        <f t="shared" si="4"/>
        <v>43799.25</v>
      </c>
      <c r="P73" s="9">
        <f t="shared" si="5"/>
        <v>43803.25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I74">
        <v>54</v>
      </c>
      <c r="J74" s="4">
        <f t="shared" si="7"/>
        <v>74.481481481481481</v>
      </c>
      <c r="K74" t="s">
        <v>21</v>
      </c>
      <c r="L74" t="s">
        <v>22</v>
      </c>
      <c r="M74">
        <v>1435726800</v>
      </c>
      <c r="N74">
        <v>1438837200</v>
      </c>
      <c r="O74" s="9">
        <f t="shared" si="4"/>
        <v>42186.208333333328</v>
      </c>
      <c r="P74" s="9">
        <f t="shared" si="5"/>
        <v>42222.208333333328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I75">
        <v>88</v>
      </c>
      <c r="J75" s="4">
        <f t="shared" si="7"/>
        <v>105.14772727272727</v>
      </c>
      <c r="K75" t="s">
        <v>21</v>
      </c>
      <c r="L75" t="s">
        <v>22</v>
      </c>
      <c r="M75">
        <v>1480226400</v>
      </c>
      <c r="N75">
        <v>1480485600</v>
      </c>
      <c r="O75" s="9">
        <f t="shared" si="4"/>
        <v>42701.25</v>
      </c>
      <c r="P75" s="9">
        <f t="shared" si="5"/>
        <v>42704.25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I76">
        <v>85</v>
      </c>
      <c r="J76" s="4">
        <f t="shared" si="7"/>
        <v>56.188235294117646</v>
      </c>
      <c r="K76" t="s">
        <v>40</v>
      </c>
      <c r="L76" t="s">
        <v>41</v>
      </c>
      <c r="M76">
        <v>1459054800</v>
      </c>
      <c r="N76">
        <v>1459141200</v>
      </c>
      <c r="O76" s="9">
        <f t="shared" si="4"/>
        <v>42456.208333333328</v>
      </c>
      <c r="P76" s="9">
        <f t="shared" si="5"/>
        <v>42457.208333333328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I77">
        <v>170</v>
      </c>
      <c r="J77" s="4">
        <f t="shared" si="7"/>
        <v>85.917647058823533</v>
      </c>
      <c r="K77" t="s">
        <v>21</v>
      </c>
      <c r="L77" t="s">
        <v>22</v>
      </c>
      <c r="M77">
        <v>1531630800</v>
      </c>
      <c r="N77">
        <v>1532322000</v>
      </c>
      <c r="O77" s="9">
        <f t="shared" si="4"/>
        <v>43296.208333333328</v>
      </c>
      <c r="P77" s="9">
        <f t="shared" si="5"/>
        <v>43304.208333333328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I78">
        <v>1684</v>
      </c>
      <c r="J78" s="4">
        <f t="shared" si="7"/>
        <v>57.00296912114014</v>
      </c>
      <c r="K78" t="s">
        <v>21</v>
      </c>
      <c r="L78" t="s">
        <v>22</v>
      </c>
      <c r="M78">
        <v>1421992800</v>
      </c>
      <c r="N78">
        <v>1426222800</v>
      </c>
      <c r="O78" s="9">
        <f t="shared" si="4"/>
        <v>42027.25</v>
      </c>
      <c r="P78" s="9">
        <f t="shared" si="5"/>
        <v>42076.208333333328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I79">
        <v>56</v>
      </c>
      <c r="J79" s="4">
        <f t="shared" si="7"/>
        <v>79.642857142857139</v>
      </c>
      <c r="K79" t="s">
        <v>21</v>
      </c>
      <c r="L79" t="s">
        <v>22</v>
      </c>
      <c r="M79">
        <v>1285563600</v>
      </c>
      <c r="N79">
        <v>1286773200</v>
      </c>
      <c r="O79" s="9">
        <f t="shared" si="4"/>
        <v>40448.208333333336</v>
      </c>
      <c r="P79" s="9">
        <f t="shared" si="5"/>
        <v>40462.208333333336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I80">
        <v>330</v>
      </c>
      <c r="J80" s="4">
        <f t="shared" si="7"/>
        <v>41.018181818181816</v>
      </c>
      <c r="K80" t="s">
        <v>21</v>
      </c>
      <c r="L80" t="s">
        <v>22</v>
      </c>
      <c r="M80">
        <v>1523854800</v>
      </c>
      <c r="N80">
        <v>1523941200</v>
      </c>
      <c r="O80" s="9">
        <f t="shared" si="4"/>
        <v>43206.208333333328</v>
      </c>
      <c r="P80" s="9">
        <f t="shared" si="5"/>
        <v>43207.208333333328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I81">
        <v>838</v>
      </c>
      <c r="J81" s="4">
        <f t="shared" si="7"/>
        <v>48.004773269689736</v>
      </c>
      <c r="K81" t="s">
        <v>21</v>
      </c>
      <c r="L81" t="s">
        <v>22</v>
      </c>
      <c r="M81">
        <v>1529125200</v>
      </c>
      <c r="N81">
        <v>1529557200</v>
      </c>
      <c r="O81" s="9">
        <f t="shared" si="4"/>
        <v>43267.208333333328</v>
      </c>
      <c r="P81" s="9">
        <f t="shared" si="5"/>
        <v>43272.208333333328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I82">
        <v>127</v>
      </c>
      <c r="J82" s="4">
        <f t="shared" si="7"/>
        <v>55.212598425196852</v>
      </c>
      <c r="K82" t="s">
        <v>21</v>
      </c>
      <c r="L82" t="s">
        <v>22</v>
      </c>
      <c r="M82">
        <v>1503982800</v>
      </c>
      <c r="N82">
        <v>1506574800</v>
      </c>
      <c r="O82" s="9">
        <f t="shared" si="4"/>
        <v>42976.208333333328</v>
      </c>
      <c r="P82" s="9">
        <f t="shared" si="5"/>
        <v>43006.208333333328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I83">
        <v>411</v>
      </c>
      <c r="J83" s="4">
        <f t="shared" si="7"/>
        <v>92.109489051094897</v>
      </c>
      <c r="K83" t="s">
        <v>21</v>
      </c>
      <c r="L83" t="s">
        <v>22</v>
      </c>
      <c r="M83">
        <v>1511416800</v>
      </c>
      <c r="N83">
        <v>1513576800</v>
      </c>
      <c r="O83" s="9">
        <f t="shared" si="4"/>
        <v>43062.25</v>
      </c>
      <c r="P83" s="9">
        <f t="shared" si="5"/>
        <v>43087.25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I84">
        <v>180</v>
      </c>
      <c r="J84" s="4">
        <f t="shared" si="7"/>
        <v>83.183333333333337</v>
      </c>
      <c r="K84" t="s">
        <v>40</v>
      </c>
      <c r="L84" t="s">
        <v>41</v>
      </c>
      <c r="M84">
        <v>1547704800</v>
      </c>
      <c r="N84">
        <v>1548309600</v>
      </c>
      <c r="O84" s="9">
        <f t="shared" si="4"/>
        <v>43482.25</v>
      </c>
      <c r="P84" s="9">
        <f t="shared" si="5"/>
        <v>43489.25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I85">
        <v>1000</v>
      </c>
      <c r="J85" s="4">
        <f t="shared" si="7"/>
        <v>39.996000000000002</v>
      </c>
      <c r="K85" t="s">
        <v>21</v>
      </c>
      <c r="L85" t="s">
        <v>22</v>
      </c>
      <c r="M85">
        <v>1469682000</v>
      </c>
      <c r="N85">
        <v>1471582800</v>
      </c>
      <c r="O85" s="9">
        <f t="shared" si="4"/>
        <v>42579.208333333328</v>
      </c>
      <c r="P85" s="9">
        <f t="shared" si="5"/>
        <v>42601.208333333328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I86">
        <v>374</v>
      </c>
      <c r="J86" s="4">
        <f t="shared" si="7"/>
        <v>111.1336898395722</v>
      </c>
      <c r="K86" t="s">
        <v>21</v>
      </c>
      <c r="L86" t="s">
        <v>22</v>
      </c>
      <c r="M86">
        <v>1343451600</v>
      </c>
      <c r="N86">
        <v>1344315600</v>
      </c>
      <c r="O86" s="9">
        <f t="shared" si="4"/>
        <v>41118.208333333336</v>
      </c>
      <c r="P86" s="9">
        <f t="shared" si="5"/>
        <v>41128.208333333336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I87">
        <v>71</v>
      </c>
      <c r="J87" s="4">
        <f t="shared" si="7"/>
        <v>90.563380281690144</v>
      </c>
      <c r="K87" t="s">
        <v>26</v>
      </c>
      <c r="L87" t="s">
        <v>27</v>
      </c>
      <c r="M87">
        <v>1315717200</v>
      </c>
      <c r="N87">
        <v>1316408400</v>
      </c>
      <c r="O87" s="9">
        <f t="shared" si="4"/>
        <v>40797.208333333336</v>
      </c>
      <c r="P87" s="9">
        <f t="shared" si="5"/>
        <v>40805.208333333336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I88">
        <v>203</v>
      </c>
      <c r="J88" s="4">
        <f t="shared" si="7"/>
        <v>61.108374384236456</v>
      </c>
      <c r="K88" t="s">
        <v>21</v>
      </c>
      <c r="L88" t="s">
        <v>22</v>
      </c>
      <c r="M88">
        <v>1430715600</v>
      </c>
      <c r="N88">
        <v>1431838800</v>
      </c>
      <c r="O88" s="9">
        <f t="shared" si="4"/>
        <v>42128.208333333328</v>
      </c>
      <c r="P88" s="9">
        <f t="shared" si="5"/>
        <v>42141.208333333328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I89">
        <v>1482</v>
      </c>
      <c r="J89" s="4">
        <f t="shared" si="7"/>
        <v>83.022941970310384</v>
      </c>
      <c r="K89" t="s">
        <v>26</v>
      </c>
      <c r="L89" t="s">
        <v>27</v>
      </c>
      <c r="M89">
        <v>1299564000</v>
      </c>
      <c r="N89">
        <v>1300510800</v>
      </c>
      <c r="O89" s="9">
        <f t="shared" si="4"/>
        <v>40610.25</v>
      </c>
      <c r="P89" s="9">
        <f t="shared" si="5"/>
        <v>40621.208333333336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I90">
        <v>113</v>
      </c>
      <c r="J90" s="4">
        <f t="shared" si="7"/>
        <v>110.76106194690266</v>
      </c>
      <c r="K90" t="s">
        <v>21</v>
      </c>
      <c r="L90" t="s">
        <v>22</v>
      </c>
      <c r="M90">
        <v>1429160400</v>
      </c>
      <c r="N90">
        <v>1431061200</v>
      </c>
      <c r="O90" s="9">
        <f t="shared" si="4"/>
        <v>42110.208333333328</v>
      </c>
      <c r="P90" s="9">
        <f t="shared" si="5"/>
        <v>42132.208333333328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I91">
        <v>96</v>
      </c>
      <c r="J91" s="4">
        <f t="shared" si="7"/>
        <v>89.458333333333329</v>
      </c>
      <c r="K91" t="s">
        <v>21</v>
      </c>
      <c r="L91" t="s">
        <v>22</v>
      </c>
      <c r="M91">
        <v>1271307600</v>
      </c>
      <c r="N91">
        <v>1271480400</v>
      </c>
      <c r="O91" s="9">
        <f t="shared" si="4"/>
        <v>40283.208333333336</v>
      </c>
      <c r="P91" s="9">
        <f t="shared" si="5"/>
        <v>40285.208333333336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I92">
        <v>106</v>
      </c>
      <c r="J92" s="4">
        <f t="shared" si="7"/>
        <v>57.849056603773583</v>
      </c>
      <c r="K92" t="s">
        <v>21</v>
      </c>
      <c r="L92" t="s">
        <v>22</v>
      </c>
      <c r="M92">
        <v>1456380000</v>
      </c>
      <c r="N92">
        <v>1456380000</v>
      </c>
      <c r="O92" s="9">
        <f t="shared" si="4"/>
        <v>42425.25</v>
      </c>
      <c r="P92" s="9">
        <f t="shared" si="5"/>
        <v>42425.25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I93">
        <v>679</v>
      </c>
      <c r="J93" s="4">
        <f t="shared" si="7"/>
        <v>109.99705449189985</v>
      </c>
      <c r="K93" t="s">
        <v>107</v>
      </c>
      <c r="L93" t="s">
        <v>108</v>
      </c>
      <c r="M93">
        <v>1470459600</v>
      </c>
      <c r="N93">
        <v>1472878800</v>
      </c>
      <c r="O93" s="9">
        <f t="shared" si="4"/>
        <v>42588.208333333328</v>
      </c>
      <c r="P93" s="9">
        <f t="shared" si="5"/>
        <v>42616.208333333328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I94">
        <v>498</v>
      </c>
      <c r="J94" s="4">
        <f t="shared" si="7"/>
        <v>103.96586345381526</v>
      </c>
      <c r="K94" t="s">
        <v>98</v>
      </c>
      <c r="L94" t="s">
        <v>99</v>
      </c>
      <c r="M94">
        <v>1277269200</v>
      </c>
      <c r="N94">
        <v>1277355600</v>
      </c>
      <c r="O94" s="9">
        <f t="shared" si="4"/>
        <v>40352.208333333336</v>
      </c>
      <c r="P94" s="9">
        <f t="shared" si="5"/>
        <v>40353.208333333336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I95">
        <v>610</v>
      </c>
      <c r="J95" s="4">
        <f t="shared" si="7"/>
        <v>107.99508196721311</v>
      </c>
      <c r="K95" t="s">
        <v>21</v>
      </c>
      <c r="L95" t="s">
        <v>22</v>
      </c>
      <c r="M95">
        <v>1350709200</v>
      </c>
      <c r="N95">
        <v>1351054800</v>
      </c>
      <c r="O95" s="9">
        <f t="shared" si="4"/>
        <v>41202.208333333336</v>
      </c>
      <c r="P95" s="9">
        <f t="shared" si="5"/>
        <v>41206.208333333336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I96">
        <v>180</v>
      </c>
      <c r="J96" s="4">
        <f t="shared" si="7"/>
        <v>48.927777777777777</v>
      </c>
      <c r="K96" t="s">
        <v>40</v>
      </c>
      <c r="L96" t="s">
        <v>41</v>
      </c>
      <c r="M96">
        <v>1554613200</v>
      </c>
      <c r="N96">
        <v>1555563600</v>
      </c>
      <c r="O96" s="9">
        <f t="shared" si="4"/>
        <v>43562.208333333328</v>
      </c>
      <c r="P96" s="9">
        <f t="shared" si="5"/>
        <v>43573.208333333328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I97">
        <v>27</v>
      </c>
      <c r="J97" s="4">
        <f t="shared" si="7"/>
        <v>37.666666666666664</v>
      </c>
      <c r="K97" t="s">
        <v>21</v>
      </c>
      <c r="L97" t="s">
        <v>22</v>
      </c>
      <c r="M97">
        <v>1571029200</v>
      </c>
      <c r="N97">
        <v>1571634000</v>
      </c>
      <c r="O97" s="9">
        <f t="shared" si="4"/>
        <v>43752.208333333328</v>
      </c>
      <c r="P97" s="9">
        <f t="shared" si="5"/>
        <v>43759.208333333328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I98">
        <v>2331</v>
      </c>
      <c r="J98" s="4">
        <f t="shared" si="7"/>
        <v>64.999141999141997</v>
      </c>
      <c r="K98" t="s">
        <v>21</v>
      </c>
      <c r="L98" t="s">
        <v>22</v>
      </c>
      <c r="M98">
        <v>1299736800</v>
      </c>
      <c r="N98">
        <v>1300856400</v>
      </c>
      <c r="O98" s="9">
        <f t="shared" si="4"/>
        <v>40612.25</v>
      </c>
      <c r="P98" s="9">
        <f t="shared" si="5"/>
        <v>40625.208333333336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I99">
        <v>113</v>
      </c>
      <c r="J99" s="4">
        <f t="shared" si="7"/>
        <v>106.61061946902655</v>
      </c>
      <c r="K99" t="s">
        <v>21</v>
      </c>
      <c r="L99" t="s">
        <v>22</v>
      </c>
      <c r="M99">
        <v>1435208400</v>
      </c>
      <c r="N99">
        <v>1439874000</v>
      </c>
      <c r="O99" s="9">
        <f t="shared" si="4"/>
        <v>42180.208333333328</v>
      </c>
      <c r="P99" s="9">
        <f t="shared" si="5"/>
        <v>42234.208333333328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I100">
        <v>1220</v>
      </c>
      <c r="J100" s="4">
        <f t="shared" si="7"/>
        <v>27.009016393442622</v>
      </c>
      <c r="K100" t="s">
        <v>26</v>
      </c>
      <c r="L100" t="s">
        <v>27</v>
      </c>
      <c r="M100">
        <v>1437973200</v>
      </c>
      <c r="N100">
        <v>1438318800</v>
      </c>
      <c r="O100" s="9">
        <f t="shared" si="4"/>
        <v>42212.208333333328</v>
      </c>
      <c r="P100" s="9">
        <f t="shared" si="5"/>
        <v>42216.208333333328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I101">
        <v>164</v>
      </c>
      <c r="J101" s="4">
        <f t="shared" si="7"/>
        <v>91.16463414634147</v>
      </c>
      <c r="K101" t="s">
        <v>21</v>
      </c>
      <c r="L101" t="s">
        <v>22</v>
      </c>
      <c r="M101">
        <v>1416895200</v>
      </c>
      <c r="N101">
        <v>1419400800</v>
      </c>
      <c r="O101" s="9">
        <f t="shared" si="4"/>
        <v>41968.25</v>
      </c>
      <c r="P101" s="9">
        <f t="shared" si="5"/>
        <v>41997.25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I102">
        <v>1</v>
      </c>
      <c r="J102" s="4">
        <f t="shared" si="7"/>
        <v>1</v>
      </c>
      <c r="K102" t="s">
        <v>21</v>
      </c>
      <c r="L102" t="s">
        <v>22</v>
      </c>
      <c r="M102">
        <v>1319000400</v>
      </c>
      <c r="N102">
        <v>1320555600</v>
      </c>
      <c r="O102" s="9">
        <f t="shared" si="4"/>
        <v>40835.208333333336</v>
      </c>
      <c r="P102" s="9">
        <f t="shared" si="5"/>
        <v>40853.208333333336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I103">
        <v>164</v>
      </c>
      <c r="J103" s="4">
        <f t="shared" si="7"/>
        <v>56.054878048780488</v>
      </c>
      <c r="K103" t="s">
        <v>21</v>
      </c>
      <c r="L103" t="s">
        <v>22</v>
      </c>
      <c r="M103">
        <v>1424498400</v>
      </c>
      <c r="N103">
        <v>1425103200</v>
      </c>
      <c r="O103" s="9">
        <f t="shared" si="4"/>
        <v>42056.25</v>
      </c>
      <c r="P103" s="9">
        <f t="shared" si="5"/>
        <v>42063.25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I104">
        <v>336</v>
      </c>
      <c r="J104" s="4">
        <f t="shared" si="7"/>
        <v>31.017857142857142</v>
      </c>
      <c r="K104" t="s">
        <v>21</v>
      </c>
      <c r="L104" t="s">
        <v>22</v>
      </c>
      <c r="M104">
        <v>1526274000</v>
      </c>
      <c r="N104">
        <v>1526878800</v>
      </c>
      <c r="O104" s="9">
        <f t="shared" si="4"/>
        <v>43234.208333333328</v>
      </c>
      <c r="P104" s="9">
        <f t="shared" si="5"/>
        <v>43241.208333333328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I105">
        <v>37</v>
      </c>
      <c r="J105" s="4">
        <f t="shared" si="7"/>
        <v>66.513513513513516</v>
      </c>
      <c r="K105" t="s">
        <v>107</v>
      </c>
      <c r="L105" t="s">
        <v>108</v>
      </c>
      <c r="M105">
        <v>1287896400</v>
      </c>
      <c r="N105">
        <v>1288674000</v>
      </c>
      <c r="O105" s="9">
        <f t="shared" si="4"/>
        <v>40475.208333333336</v>
      </c>
      <c r="P105" s="9">
        <f t="shared" si="5"/>
        <v>40484.208333333336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I106">
        <v>1917</v>
      </c>
      <c r="J106" s="4">
        <f t="shared" si="7"/>
        <v>89.005216484089729</v>
      </c>
      <c r="K106" t="s">
        <v>21</v>
      </c>
      <c r="L106" t="s">
        <v>22</v>
      </c>
      <c r="M106">
        <v>1495515600</v>
      </c>
      <c r="N106">
        <v>1495602000</v>
      </c>
      <c r="O106" s="9">
        <f t="shared" si="4"/>
        <v>42878.208333333328</v>
      </c>
      <c r="P106" s="9">
        <f t="shared" si="5"/>
        <v>42879.208333333328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I107">
        <v>95</v>
      </c>
      <c r="J107" s="4">
        <f t="shared" si="7"/>
        <v>103.46315789473684</v>
      </c>
      <c r="K107" t="s">
        <v>21</v>
      </c>
      <c r="L107" t="s">
        <v>22</v>
      </c>
      <c r="M107">
        <v>1364878800</v>
      </c>
      <c r="N107">
        <v>1366434000</v>
      </c>
      <c r="O107" s="9">
        <f t="shared" si="4"/>
        <v>41366.208333333336</v>
      </c>
      <c r="P107" s="9">
        <f t="shared" si="5"/>
        <v>41384.208333333336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I108">
        <v>147</v>
      </c>
      <c r="J108" s="4">
        <f t="shared" si="7"/>
        <v>95.278911564625844</v>
      </c>
      <c r="K108" t="s">
        <v>21</v>
      </c>
      <c r="L108" t="s">
        <v>22</v>
      </c>
      <c r="M108">
        <v>1567918800</v>
      </c>
      <c r="N108">
        <v>1568350800</v>
      </c>
      <c r="O108" s="9">
        <f t="shared" si="4"/>
        <v>43716.208333333328</v>
      </c>
      <c r="P108" s="9">
        <f t="shared" si="5"/>
        <v>43721.208333333328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I109">
        <v>86</v>
      </c>
      <c r="J109" s="4">
        <f t="shared" si="7"/>
        <v>75.895348837209298</v>
      </c>
      <c r="K109" t="s">
        <v>21</v>
      </c>
      <c r="L109" t="s">
        <v>22</v>
      </c>
      <c r="M109">
        <v>1524459600</v>
      </c>
      <c r="N109">
        <v>1525928400</v>
      </c>
      <c r="O109" s="9">
        <f t="shared" si="4"/>
        <v>43213.208333333328</v>
      </c>
      <c r="P109" s="9">
        <f t="shared" si="5"/>
        <v>43230.208333333328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I110">
        <v>83</v>
      </c>
      <c r="J110" s="4">
        <f t="shared" si="7"/>
        <v>107.57831325301204</v>
      </c>
      <c r="K110" t="s">
        <v>21</v>
      </c>
      <c r="L110" t="s">
        <v>22</v>
      </c>
      <c r="M110">
        <v>1333688400</v>
      </c>
      <c r="N110">
        <v>1336885200</v>
      </c>
      <c r="O110" s="9">
        <f t="shared" si="4"/>
        <v>41005.208333333336</v>
      </c>
      <c r="P110" s="9">
        <f t="shared" si="5"/>
        <v>41042.208333333336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I111">
        <v>60</v>
      </c>
      <c r="J111" s="4">
        <f t="shared" si="7"/>
        <v>51.31666666666667</v>
      </c>
      <c r="K111" t="s">
        <v>21</v>
      </c>
      <c r="L111" t="s">
        <v>22</v>
      </c>
      <c r="M111">
        <v>1389506400</v>
      </c>
      <c r="N111">
        <v>1389679200</v>
      </c>
      <c r="O111" s="9">
        <f t="shared" si="4"/>
        <v>41651.25</v>
      </c>
      <c r="P111" s="9">
        <f t="shared" si="5"/>
        <v>41653.25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I112">
        <v>296</v>
      </c>
      <c r="J112" s="4">
        <f t="shared" si="7"/>
        <v>71.983108108108112</v>
      </c>
      <c r="K112" t="s">
        <v>21</v>
      </c>
      <c r="L112" t="s">
        <v>22</v>
      </c>
      <c r="M112">
        <v>1536642000</v>
      </c>
      <c r="N112">
        <v>1538283600</v>
      </c>
      <c r="O112" s="9">
        <f t="shared" si="4"/>
        <v>43354.208333333328</v>
      </c>
      <c r="P112" s="9">
        <f t="shared" si="5"/>
        <v>43373.208333333328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I113">
        <v>676</v>
      </c>
      <c r="J113" s="4">
        <f t="shared" si="7"/>
        <v>108.95414201183432</v>
      </c>
      <c r="K113" t="s">
        <v>21</v>
      </c>
      <c r="L113" t="s">
        <v>22</v>
      </c>
      <c r="M113">
        <v>1348290000</v>
      </c>
      <c r="N113">
        <v>1348808400</v>
      </c>
      <c r="O113" s="9">
        <f t="shared" si="4"/>
        <v>41174.208333333336</v>
      </c>
      <c r="P113" s="9">
        <f t="shared" si="5"/>
        <v>41180.208333333336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I114">
        <v>361</v>
      </c>
      <c r="J114" s="4">
        <f t="shared" si="7"/>
        <v>35</v>
      </c>
      <c r="K114" t="s">
        <v>26</v>
      </c>
      <c r="L114" t="s">
        <v>27</v>
      </c>
      <c r="M114">
        <v>1408856400</v>
      </c>
      <c r="N114">
        <v>1410152400</v>
      </c>
      <c r="O114" s="9">
        <f t="shared" si="4"/>
        <v>41875.208333333336</v>
      </c>
      <c r="P114" s="9">
        <f t="shared" si="5"/>
        <v>41890.208333333336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I115">
        <v>131</v>
      </c>
      <c r="J115" s="4">
        <f t="shared" si="7"/>
        <v>94.938931297709928</v>
      </c>
      <c r="K115" t="s">
        <v>21</v>
      </c>
      <c r="L115" t="s">
        <v>22</v>
      </c>
      <c r="M115">
        <v>1505192400</v>
      </c>
      <c r="N115">
        <v>1505797200</v>
      </c>
      <c r="O115" s="9">
        <f t="shared" si="4"/>
        <v>42990.208333333328</v>
      </c>
      <c r="P115" s="9">
        <f t="shared" si="5"/>
        <v>42997.208333333328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I116">
        <v>126</v>
      </c>
      <c r="J116" s="4">
        <f t="shared" si="7"/>
        <v>109.65079365079364</v>
      </c>
      <c r="K116" t="s">
        <v>21</v>
      </c>
      <c r="L116" t="s">
        <v>22</v>
      </c>
      <c r="M116">
        <v>1554786000</v>
      </c>
      <c r="N116">
        <v>1554872400</v>
      </c>
      <c r="O116" s="9">
        <f t="shared" si="4"/>
        <v>43564.208333333328</v>
      </c>
      <c r="P116" s="9">
        <f t="shared" si="5"/>
        <v>43565.208333333328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I117">
        <v>3304</v>
      </c>
      <c r="J117" s="4">
        <f t="shared" si="7"/>
        <v>44.001815980629537</v>
      </c>
      <c r="K117" t="s">
        <v>107</v>
      </c>
      <c r="L117" t="s">
        <v>108</v>
      </c>
      <c r="M117">
        <v>1510898400</v>
      </c>
      <c r="N117">
        <v>1513922400</v>
      </c>
      <c r="O117" s="9">
        <f t="shared" si="4"/>
        <v>43056.25</v>
      </c>
      <c r="P117" s="9">
        <f t="shared" si="5"/>
        <v>43091.25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I118">
        <v>73</v>
      </c>
      <c r="J118" s="4">
        <f t="shared" si="7"/>
        <v>86.794520547945211</v>
      </c>
      <c r="K118" t="s">
        <v>21</v>
      </c>
      <c r="L118" t="s">
        <v>22</v>
      </c>
      <c r="M118">
        <v>1442552400</v>
      </c>
      <c r="N118">
        <v>1442638800</v>
      </c>
      <c r="O118" s="9">
        <f t="shared" si="4"/>
        <v>42265.208333333328</v>
      </c>
      <c r="P118" s="9">
        <f t="shared" si="5"/>
        <v>42266.208333333328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I119">
        <v>275</v>
      </c>
      <c r="J119" s="4">
        <f t="shared" si="7"/>
        <v>30.992727272727272</v>
      </c>
      <c r="K119" t="s">
        <v>21</v>
      </c>
      <c r="L119" t="s">
        <v>22</v>
      </c>
      <c r="M119">
        <v>1316667600</v>
      </c>
      <c r="N119">
        <v>1317186000</v>
      </c>
      <c r="O119" s="9">
        <f t="shared" si="4"/>
        <v>40808.208333333336</v>
      </c>
      <c r="P119" s="9">
        <f t="shared" si="5"/>
        <v>40814.208333333336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I120">
        <v>67</v>
      </c>
      <c r="J120" s="4">
        <f t="shared" si="7"/>
        <v>94.791044776119406</v>
      </c>
      <c r="K120" t="s">
        <v>21</v>
      </c>
      <c r="L120" t="s">
        <v>22</v>
      </c>
      <c r="M120">
        <v>1390716000</v>
      </c>
      <c r="N120">
        <v>1391234400</v>
      </c>
      <c r="O120" s="9">
        <f t="shared" si="4"/>
        <v>41665.25</v>
      </c>
      <c r="P120" s="9">
        <f t="shared" si="5"/>
        <v>41671.25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I121">
        <v>154</v>
      </c>
      <c r="J121" s="4">
        <f t="shared" si="7"/>
        <v>69.79220779220779</v>
      </c>
      <c r="K121" t="s">
        <v>21</v>
      </c>
      <c r="L121" t="s">
        <v>22</v>
      </c>
      <c r="M121">
        <v>1402894800</v>
      </c>
      <c r="N121">
        <v>1404363600</v>
      </c>
      <c r="O121" s="9">
        <f t="shared" si="4"/>
        <v>41806.208333333336</v>
      </c>
      <c r="P121" s="9">
        <f t="shared" si="5"/>
        <v>41823.208333333336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I122">
        <v>1782</v>
      </c>
      <c r="J122" s="4">
        <f t="shared" si="7"/>
        <v>63.003367003367003</v>
      </c>
      <c r="K122" t="s">
        <v>21</v>
      </c>
      <c r="L122" t="s">
        <v>22</v>
      </c>
      <c r="M122">
        <v>1429246800</v>
      </c>
      <c r="N122">
        <v>1429592400</v>
      </c>
      <c r="O122" s="9">
        <f t="shared" si="4"/>
        <v>42111.208333333328</v>
      </c>
      <c r="P122" s="9">
        <f t="shared" si="5"/>
        <v>42115.208333333328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I123">
        <v>903</v>
      </c>
      <c r="J123" s="4">
        <f t="shared" si="7"/>
        <v>110.0343300110742</v>
      </c>
      <c r="K123" t="s">
        <v>21</v>
      </c>
      <c r="L123" t="s">
        <v>22</v>
      </c>
      <c r="M123">
        <v>1412485200</v>
      </c>
      <c r="N123">
        <v>1413608400</v>
      </c>
      <c r="O123" s="9">
        <f t="shared" si="4"/>
        <v>41917.208333333336</v>
      </c>
      <c r="P123" s="9">
        <f t="shared" si="5"/>
        <v>41930.208333333336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I124">
        <v>3387</v>
      </c>
      <c r="J124" s="4">
        <f t="shared" si="7"/>
        <v>25.997933274284026</v>
      </c>
      <c r="K124" t="s">
        <v>21</v>
      </c>
      <c r="L124" t="s">
        <v>22</v>
      </c>
      <c r="M124">
        <v>1417068000</v>
      </c>
      <c r="N124">
        <v>1419400800</v>
      </c>
      <c r="O124" s="9">
        <f t="shared" si="4"/>
        <v>41970.25</v>
      </c>
      <c r="P124" s="9">
        <f t="shared" si="5"/>
        <v>41997.25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I125">
        <v>662</v>
      </c>
      <c r="J125" s="4">
        <f t="shared" si="7"/>
        <v>49.987915407854985</v>
      </c>
      <c r="K125" t="s">
        <v>15</v>
      </c>
      <c r="L125" t="s">
        <v>16</v>
      </c>
      <c r="M125">
        <v>1448344800</v>
      </c>
      <c r="N125">
        <v>1448604000</v>
      </c>
      <c r="O125" s="9">
        <f t="shared" si="4"/>
        <v>42332.25</v>
      </c>
      <c r="P125" s="9">
        <f t="shared" si="5"/>
        <v>42335.25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I126">
        <v>94</v>
      </c>
      <c r="J126" s="4">
        <f t="shared" si="7"/>
        <v>101.72340425531915</v>
      </c>
      <c r="K126" t="s">
        <v>107</v>
      </c>
      <c r="L126" t="s">
        <v>108</v>
      </c>
      <c r="M126">
        <v>1557723600</v>
      </c>
      <c r="N126">
        <v>1562302800</v>
      </c>
      <c r="O126" s="9">
        <f t="shared" si="4"/>
        <v>43598.208333333328</v>
      </c>
      <c r="P126" s="9">
        <f t="shared" si="5"/>
        <v>43651.208333333328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I127">
        <v>180</v>
      </c>
      <c r="J127" s="4">
        <f t="shared" si="7"/>
        <v>47.083333333333336</v>
      </c>
      <c r="K127" t="s">
        <v>21</v>
      </c>
      <c r="L127" t="s">
        <v>22</v>
      </c>
      <c r="M127">
        <v>1537333200</v>
      </c>
      <c r="N127">
        <v>1537678800</v>
      </c>
      <c r="O127" s="9">
        <f t="shared" si="4"/>
        <v>43362.208333333328</v>
      </c>
      <c r="P127" s="9">
        <f t="shared" si="5"/>
        <v>43366.208333333328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I128">
        <v>774</v>
      </c>
      <c r="J128" s="4">
        <f t="shared" si="7"/>
        <v>89.944444444444443</v>
      </c>
      <c r="K128" t="s">
        <v>21</v>
      </c>
      <c r="L128" t="s">
        <v>22</v>
      </c>
      <c r="M128">
        <v>1471150800</v>
      </c>
      <c r="N128">
        <v>1473570000</v>
      </c>
      <c r="O128" s="9">
        <f t="shared" si="4"/>
        <v>42596.208333333328</v>
      </c>
      <c r="P128" s="9">
        <f t="shared" si="5"/>
        <v>42624.208333333328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I129">
        <v>672</v>
      </c>
      <c r="J129" s="4">
        <f t="shared" si="7"/>
        <v>78.96875</v>
      </c>
      <c r="K129" t="s">
        <v>15</v>
      </c>
      <c r="L129" t="s">
        <v>16</v>
      </c>
      <c r="M129">
        <v>1273640400</v>
      </c>
      <c r="N129">
        <v>1273899600</v>
      </c>
      <c r="O129" s="9">
        <f t="shared" si="4"/>
        <v>40310.208333333336</v>
      </c>
      <c r="P129" s="9">
        <f t="shared" si="5"/>
        <v>40313.208333333336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I130">
        <v>532</v>
      </c>
      <c r="J130" s="4">
        <f t="shared" si="7"/>
        <v>80.067669172932327</v>
      </c>
      <c r="K130" t="s">
        <v>21</v>
      </c>
      <c r="L130" t="s">
        <v>22</v>
      </c>
      <c r="M130">
        <v>1282885200</v>
      </c>
      <c r="N130">
        <v>1284008400</v>
      </c>
      <c r="O130" s="9">
        <f t="shared" si="4"/>
        <v>40417.208333333336</v>
      </c>
      <c r="P130" s="9">
        <f t="shared" si="5"/>
        <v>40430.208333333336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6"/>
        <v>3.202693602693603</v>
      </c>
      <c r="G131" t="s">
        <v>74</v>
      </c>
      <c r="I131">
        <v>55</v>
      </c>
      <c r="J131" s="4">
        <f t="shared" si="7"/>
        <v>86.472727272727269</v>
      </c>
      <c r="K131" t="s">
        <v>26</v>
      </c>
      <c r="L131" t="s">
        <v>27</v>
      </c>
      <c r="M131">
        <v>1422943200</v>
      </c>
      <c r="N131">
        <v>1425103200</v>
      </c>
      <c r="O131" s="9">
        <f t="shared" ref="O131:O194" si="8">(((M131/60)/60)/24)+DATE(1970,1,1)</f>
        <v>42038.25</v>
      </c>
      <c r="P131" s="9">
        <f t="shared" ref="P131:P194" si="9">(((N131/60)/60)/24)+DATE(1970,1,1)</f>
        <v>42063.25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10">(E132/D132)*100</f>
        <v>155.46875</v>
      </c>
      <c r="G132" t="s">
        <v>20</v>
      </c>
      <c r="I132">
        <v>533</v>
      </c>
      <c r="J132" s="4">
        <f t="shared" ref="J132:J195" si="11">AVERAGE(E132/I132)</f>
        <v>28.001876172607879</v>
      </c>
      <c r="K132" t="s">
        <v>36</v>
      </c>
      <c r="L132" t="s">
        <v>37</v>
      </c>
      <c r="M132">
        <v>1319605200</v>
      </c>
      <c r="N132">
        <v>1320991200</v>
      </c>
      <c r="O132" s="9">
        <f t="shared" si="8"/>
        <v>40842.208333333336</v>
      </c>
      <c r="P132" s="9">
        <f t="shared" si="9"/>
        <v>40858.25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0"/>
        <v>100.85974499089254</v>
      </c>
      <c r="G133" t="s">
        <v>20</v>
      </c>
      <c r="I133">
        <v>2443</v>
      </c>
      <c r="J133" s="4">
        <f t="shared" si="11"/>
        <v>67.996725337699544</v>
      </c>
      <c r="K133" t="s">
        <v>40</v>
      </c>
      <c r="L133" t="s">
        <v>41</v>
      </c>
      <c r="M133">
        <v>1385704800</v>
      </c>
      <c r="N133">
        <v>1386828000</v>
      </c>
      <c r="O133" s="9">
        <f t="shared" si="8"/>
        <v>41607.25</v>
      </c>
      <c r="P133" s="9">
        <f t="shared" si="9"/>
        <v>41620.25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0"/>
        <v>116.18181818181819</v>
      </c>
      <c r="G134" t="s">
        <v>20</v>
      </c>
      <c r="I134">
        <v>89</v>
      </c>
      <c r="J134" s="4">
        <f t="shared" si="11"/>
        <v>43.078651685393261</v>
      </c>
      <c r="K134" t="s">
        <v>21</v>
      </c>
      <c r="L134" t="s">
        <v>22</v>
      </c>
      <c r="M134">
        <v>1515736800</v>
      </c>
      <c r="N134">
        <v>1517119200</v>
      </c>
      <c r="O134" s="9">
        <f t="shared" si="8"/>
        <v>43112.25</v>
      </c>
      <c r="P134" s="9">
        <f t="shared" si="9"/>
        <v>43128.25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0"/>
        <v>310.77777777777777</v>
      </c>
      <c r="G135" t="s">
        <v>20</v>
      </c>
      <c r="I135">
        <v>159</v>
      </c>
      <c r="J135" s="4">
        <f t="shared" si="11"/>
        <v>87.95597484276729</v>
      </c>
      <c r="K135" t="s">
        <v>21</v>
      </c>
      <c r="L135" t="s">
        <v>22</v>
      </c>
      <c r="M135">
        <v>1313125200</v>
      </c>
      <c r="N135">
        <v>1315026000</v>
      </c>
      <c r="O135" s="9">
        <f t="shared" si="8"/>
        <v>40767.208333333336</v>
      </c>
      <c r="P135" s="9">
        <f t="shared" si="9"/>
        <v>40789.208333333336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0"/>
        <v>89.73668341708543</v>
      </c>
      <c r="G136" t="s">
        <v>14</v>
      </c>
      <c r="I136">
        <v>940</v>
      </c>
      <c r="J136" s="4">
        <f t="shared" si="11"/>
        <v>94.987234042553197</v>
      </c>
      <c r="K136" t="s">
        <v>98</v>
      </c>
      <c r="L136" t="s">
        <v>99</v>
      </c>
      <c r="M136">
        <v>1308459600</v>
      </c>
      <c r="N136">
        <v>1312693200</v>
      </c>
      <c r="O136" s="9">
        <f t="shared" si="8"/>
        <v>40713.208333333336</v>
      </c>
      <c r="P136" s="9">
        <f t="shared" si="9"/>
        <v>40762.208333333336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0"/>
        <v>71.27272727272728</v>
      </c>
      <c r="G137" t="s">
        <v>14</v>
      </c>
      <c r="I137">
        <v>117</v>
      </c>
      <c r="J137" s="4">
        <f t="shared" si="11"/>
        <v>46.905982905982903</v>
      </c>
      <c r="K137" t="s">
        <v>21</v>
      </c>
      <c r="L137" t="s">
        <v>22</v>
      </c>
      <c r="M137">
        <v>1362636000</v>
      </c>
      <c r="N137">
        <v>1363064400</v>
      </c>
      <c r="O137" s="9">
        <f t="shared" si="8"/>
        <v>41340.25</v>
      </c>
      <c r="P137" s="9">
        <f t="shared" si="9"/>
        <v>41345.208333333336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0"/>
        <v>3.2862318840579712</v>
      </c>
      <c r="G138" t="s">
        <v>74</v>
      </c>
      <c r="I138">
        <v>58</v>
      </c>
      <c r="J138" s="4">
        <f t="shared" si="11"/>
        <v>46.913793103448278</v>
      </c>
      <c r="K138" t="s">
        <v>21</v>
      </c>
      <c r="L138" t="s">
        <v>22</v>
      </c>
      <c r="M138">
        <v>1402117200</v>
      </c>
      <c r="N138">
        <v>1403154000</v>
      </c>
      <c r="O138" s="9">
        <f t="shared" si="8"/>
        <v>41797.208333333336</v>
      </c>
      <c r="P138" s="9">
        <f t="shared" si="9"/>
        <v>41809.208333333336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0"/>
        <v>261.77777777777777</v>
      </c>
      <c r="G139" t="s">
        <v>20</v>
      </c>
      <c r="I139">
        <v>50</v>
      </c>
      <c r="J139" s="4">
        <f t="shared" si="11"/>
        <v>94.24</v>
      </c>
      <c r="K139" t="s">
        <v>21</v>
      </c>
      <c r="L139" t="s">
        <v>22</v>
      </c>
      <c r="M139">
        <v>1286341200</v>
      </c>
      <c r="N139">
        <v>1286859600</v>
      </c>
      <c r="O139" s="9">
        <f t="shared" si="8"/>
        <v>40457.208333333336</v>
      </c>
      <c r="P139" s="9">
        <f t="shared" si="9"/>
        <v>40463.208333333336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0"/>
        <v>96</v>
      </c>
      <c r="G140" t="s">
        <v>14</v>
      </c>
      <c r="I140">
        <v>115</v>
      </c>
      <c r="J140" s="4">
        <f t="shared" si="11"/>
        <v>80.139130434782615</v>
      </c>
      <c r="K140" t="s">
        <v>21</v>
      </c>
      <c r="L140" t="s">
        <v>22</v>
      </c>
      <c r="M140">
        <v>1348808400</v>
      </c>
      <c r="N140">
        <v>1349326800</v>
      </c>
      <c r="O140" s="9">
        <f t="shared" si="8"/>
        <v>41180.208333333336</v>
      </c>
      <c r="P140" s="9">
        <f t="shared" si="9"/>
        <v>41186.208333333336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0"/>
        <v>20.896851248642779</v>
      </c>
      <c r="G141" t="s">
        <v>14</v>
      </c>
      <c r="I141">
        <v>326</v>
      </c>
      <c r="J141" s="4">
        <f t="shared" si="11"/>
        <v>59.036809815950917</v>
      </c>
      <c r="K141" t="s">
        <v>21</v>
      </c>
      <c r="L141" t="s">
        <v>22</v>
      </c>
      <c r="M141">
        <v>1429592400</v>
      </c>
      <c r="N141">
        <v>1430974800</v>
      </c>
      <c r="O141" s="9">
        <f t="shared" si="8"/>
        <v>42115.208333333328</v>
      </c>
      <c r="P141" s="9">
        <f t="shared" si="9"/>
        <v>42131.208333333328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0"/>
        <v>223.16363636363636</v>
      </c>
      <c r="G142" t="s">
        <v>20</v>
      </c>
      <c r="I142">
        <v>186</v>
      </c>
      <c r="J142" s="4">
        <f t="shared" si="11"/>
        <v>65.989247311827953</v>
      </c>
      <c r="K142" t="s">
        <v>21</v>
      </c>
      <c r="L142" t="s">
        <v>22</v>
      </c>
      <c r="M142">
        <v>1519538400</v>
      </c>
      <c r="N142">
        <v>1519970400</v>
      </c>
      <c r="O142" s="9">
        <f t="shared" si="8"/>
        <v>43156.25</v>
      </c>
      <c r="P142" s="9">
        <f t="shared" si="9"/>
        <v>43161.25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0"/>
        <v>101.59097978227061</v>
      </c>
      <c r="G143" t="s">
        <v>20</v>
      </c>
      <c r="I143">
        <v>1071</v>
      </c>
      <c r="J143" s="4">
        <f t="shared" si="11"/>
        <v>60.992530345471522</v>
      </c>
      <c r="K143" t="s">
        <v>21</v>
      </c>
      <c r="L143" t="s">
        <v>22</v>
      </c>
      <c r="M143">
        <v>1434085200</v>
      </c>
      <c r="N143">
        <v>1434603600</v>
      </c>
      <c r="O143" s="9">
        <f t="shared" si="8"/>
        <v>42167.208333333328</v>
      </c>
      <c r="P143" s="9">
        <f t="shared" si="9"/>
        <v>42173.208333333328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0"/>
        <v>230.03999999999996</v>
      </c>
      <c r="G144" t="s">
        <v>20</v>
      </c>
      <c r="I144">
        <v>117</v>
      </c>
      <c r="J144" s="4">
        <f t="shared" si="11"/>
        <v>98.307692307692307</v>
      </c>
      <c r="K144" t="s">
        <v>21</v>
      </c>
      <c r="L144" t="s">
        <v>22</v>
      </c>
      <c r="M144">
        <v>1333688400</v>
      </c>
      <c r="N144">
        <v>1337230800</v>
      </c>
      <c r="O144" s="9">
        <f t="shared" si="8"/>
        <v>41005.208333333336</v>
      </c>
      <c r="P144" s="9">
        <f t="shared" si="9"/>
        <v>41046.208333333336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0"/>
        <v>135.59259259259261</v>
      </c>
      <c r="G145" t="s">
        <v>20</v>
      </c>
      <c r="I145">
        <v>70</v>
      </c>
      <c r="J145" s="4">
        <f t="shared" si="11"/>
        <v>104.6</v>
      </c>
      <c r="K145" t="s">
        <v>21</v>
      </c>
      <c r="L145" t="s">
        <v>22</v>
      </c>
      <c r="M145">
        <v>1277701200</v>
      </c>
      <c r="N145">
        <v>1279429200</v>
      </c>
      <c r="O145" s="9">
        <f t="shared" si="8"/>
        <v>40357.208333333336</v>
      </c>
      <c r="P145" s="9">
        <f t="shared" si="9"/>
        <v>40377.208333333336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0"/>
        <v>129.1</v>
      </c>
      <c r="G146" t="s">
        <v>20</v>
      </c>
      <c r="I146">
        <v>135</v>
      </c>
      <c r="J146" s="4">
        <f t="shared" si="11"/>
        <v>86.066666666666663</v>
      </c>
      <c r="K146" t="s">
        <v>21</v>
      </c>
      <c r="L146" t="s">
        <v>22</v>
      </c>
      <c r="M146">
        <v>1560747600</v>
      </c>
      <c r="N146">
        <v>1561438800</v>
      </c>
      <c r="O146" s="9">
        <f t="shared" si="8"/>
        <v>43633.208333333328</v>
      </c>
      <c r="P146" s="9">
        <f t="shared" si="9"/>
        <v>43641.208333333328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0"/>
        <v>236.512</v>
      </c>
      <c r="G147" t="s">
        <v>20</v>
      </c>
      <c r="I147">
        <v>768</v>
      </c>
      <c r="J147" s="4">
        <f t="shared" si="11"/>
        <v>76.989583333333329</v>
      </c>
      <c r="K147" t="s">
        <v>98</v>
      </c>
      <c r="L147" t="s">
        <v>99</v>
      </c>
      <c r="M147">
        <v>1410066000</v>
      </c>
      <c r="N147">
        <v>1410498000</v>
      </c>
      <c r="O147" s="9">
        <f t="shared" si="8"/>
        <v>41889.208333333336</v>
      </c>
      <c r="P147" s="9">
        <f t="shared" si="9"/>
        <v>41894.208333333336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0"/>
        <v>17.25</v>
      </c>
      <c r="G148" t="s">
        <v>74</v>
      </c>
      <c r="I148">
        <v>51</v>
      </c>
      <c r="J148" s="4">
        <f t="shared" si="11"/>
        <v>29.764705882352942</v>
      </c>
      <c r="K148" t="s">
        <v>21</v>
      </c>
      <c r="L148" t="s">
        <v>22</v>
      </c>
      <c r="M148">
        <v>1320732000</v>
      </c>
      <c r="N148">
        <v>1322460000</v>
      </c>
      <c r="O148" s="9">
        <f t="shared" si="8"/>
        <v>40855.25</v>
      </c>
      <c r="P148" s="9">
        <f t="shared" si="9"/>
        <v>40875.25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0"/>
        <v>112.49397590361446</v>
      </c>
      <c r="G149" t="s">
        <v>20</v>
      </c>
      <c r="I149">
        <v>199</v>
      </c>
      <c r="J149" s="4">
        <f t="shared" si="11"/>
        <v>46.91959798994975</v>
      </c>
      <c r="K149" t="s">
        <v>21</v>
      </c>
      <c r="L149" t="s">
        <v>22</v>
      </c>
      <c r="M149">
        <v>1465794000</v>
      </c>
      <c r="N149">
        <v>1466312400</v>
      </c>
      <c r="O149" s="9">
        <f t="shared" si="8"/>
        <v>42534.208333333328</v>
      </c>
      <c r="P149" s="9">
        <f t="shared" si="9"/>
        <v>42540.208333333328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0"/>
        <v>121.02150537634408</v>
      </c>
      <c r="G150" t="s">
        <v>20</v>
      </c>
      <c r="I150">
        <v>107</v>
      </c>
      <c r="J150" s="4">
        <f t="shared" si="11"/>
        <v>105.18691588785046</v>
      </c>
      <c r="K150" t="s">
        <v>21</v>
      </c>
      <c r="L150" t="s">
        <v>22</v>
      </c>
      <c r="M150">
        <v>1500958800</v>
      </c>
      <c r="N150">
        <v>1501736400</v>
      </c>
      <c r="O150" s="9">
        <f t="shared" si="8"/>
        <v>42941.208333333328</v>
      </c>
      <c r="P150" s="9">
        <f t="shared" si="9"/>
        <v>42950.208333333328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0"/>
        <v>219.87096774193549</v>
      </c>
      <c r="G151" t="s">
        <v>20</v>
      </c>
      <c r="I151">
        <v>195</v>
      </c>
      <c r="J151" s="4">
        <f t="shared" si="11"/>
        <v>69.907692307692301</v>
      </c>
      <c r="K151" t="s">
        <v>21</v>
      </c>
      <c r="L151" t="s">
        <v>22</v>
      </c>
      <c r="M151">
        <v>1357020000</v>
      </c>
      <c r="N151">
        <v>1361512800</v>
      </c>
      <c r="O151" s="9">
        <f t="shared" si="8"/>
        <v>41275.25</v>
      </c>
      <c r="P151" s="9">
        <f t="shared" si="9"/>
        <v>41327.25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0"/>
        <v>1</v>
      </c>
      <c r="G152" t="s">
        <v>14</v>
      </c>
      <c r="I152">
        <v>1</v>
      </c>
      <c r="J152" s="4">
        <f t="shared" si="11"/>
        <v>1</v>
      </c>
      <c r="K152" t="s">
        <v>21</v>
      </c>
      <c r="L152" t="s">
        <v>22</v>
      </c>
      <c r="M152">
        <v>1544940000</v>
      </c>
      <c r="N152">
        <v>1545026400</v>
      </c>
      <c r="O152" s="9">
        <f t="shared" si="8"/>
        <v>43450.25</v>
      </c>
      <c r="P152" s="9">
        <f t="shared" si="9"/>
        <v>43451.25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0"/>
        <v>64.166909620991248</v>
      </c>
      <c r="G153" t="s">
        <v>14</v>
      </c>
      <c r="I153">
        <v>1467</v>
      </c>
      <c r="J153" s="4">
        <f t="shared" si="11"/>
        <v>60.011588275391958</v>
      </c>
      <c r="K153" t="s">
        <v>21</v>
      </c>
      <c r="L153" t="s">
        <v>22</v>
      </c>
      <c r="M153">
        <v>1402290000</v>
      </c>
      <c r="N153">
        <v>1406696400</v>
      </c>
      <c r="O153" s="9">
        <f t="shared" si="8"/>
        <v>41799.208333333336</v>
      </c>
      <c r="P153" s="9">
        <f t="shared" si="9"/>
        <v>41850.208333333336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0"/>
        <v>423.06746987951806</v>
      </c>
      <c r="G154" t="s">
        <v>20</v>
      </c>
      <c r="I154">
        <v>3376</v>
      </c>
      <c r="J154" s="4">
        <f t="shared" si="11"/>
        <v>52.006220379146917</v>
      </c>
      <c r="K154" t="s">
        <v>21</v>
      </c>
      <c r="L154" t="s">
        <v>22</v>
      </c>
      <c r="M154">
        <v>1487311200</v>
      </c>
      <c r="N154">
        <v>1487916000</v>
      </c>
      <c r="O154" s="9">
        <f t="shared" si="8"/>
        <v>42783.25</v>
      </c>
      <c r="P154" s="9">
        <f t="shared" si="9"/>
        <v>42790.25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0"/>
        <v>92.984160506863773</v>
      </c>
      <c r="G155" t="s">
        <v>14</v>
      </c>
      <c r="I155">
        <v>5681</v>
      </c>
      <c r="J155" s="4">
        <f t="shared" si="11"/>
        <v>31.000176025347649</v>
      </c>
      <c r="K155" t="s">
        <v>21</v>
      </c>
      <c r="L155" t="s">
        <v>22</v>
      </c>
      <c r="M155">
        <v>1350622800</v>
      </c>
      <c r="N155">
        <v>1351141200</v>
      </c>
      <c r="O155" s="9">
        <f t="shared" si="8"/>
        <v>41201.208333333336</v>
      </c>
      <c r="P155" s="9">
        <f t="shared" si="9"/>
        <v>41207.208333333336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0"/>
        <v>58.756567425569173</v>
      </c>
      <c r="G156" t="s">
        <v>14</v>
      </c>
      <c r="I156">
        <v>1059</v>
      </c>
      <c r="J156" s="4">
        <f t="shared" si="11"/>
        <v>95.042492917847028</v>
      </c>
      <c r="K156" t="s">
        <v>21</v>
      </c>
      <c r="L156" t="s">
        <v>22</v>
      </c>
      <c r="M156">
        <v>1463029200</v>
      </c>
      <c r="N156">
        <v>1465016400</v>
      </c>
      <c r="O156" s="9">
        <f t="shared" si="8"/>
        <v>42502.208333333328</v>
      </c>
      <c r="P156" s="9">
        <f t="shared" si="9"/>
        <v>42525.208333333328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0"/>
        <v>65.022222222222226</v>
      </c>
      <c r="G157" t="s">
        <v>14</v>
      </c>
      <c r="I157">
        <v>1194</v>
      </c>
      <c r="J157" s="4">
        <f t="shared" si="11"/>
        <v>75.968174204355108</v>
      </c>
      <c r="K157" t="s">
        <v>21</v>
      </c>
      <c r="L157" t="s">
        <v>22</v>
      </c>
      <c r="M157">
        <v>1269493200</v>
      </c>
      <c r="N157">
        <v>1270789200</v>
      </c>
      <c r="O157" s="9">
        <f t="shared" si="8"/>
        <v>40262.208333333336</v>
      </c>
      <c r="P157" s="9">
        <f t="shared" si="9"/>
        <v>40277.208333333336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0"/>
        <v>73.939560439560438</v>
      </c>
      <c r="G158" t="s">
        <v>74</v>
      </c>
      <c r="I158">
        <v>379</v>
      </c>
      <c r="J158" s="4">
        <f t="shared" si="11"/>
        <v>71.013192612137203</v>
      </c>
      <c r="K158" t="s">
        <v>26</v>
      </c>
      <c r="L158" t="s">
        <v>27</v>
      </c>
      <c r="M158">
        <v>1570251600</v>
      </c>
      <c r="N158">
        <v>1572325200</v>
      </c>
      <c r="O158" s="9">
        <f t="shared" si="8"/>
        <v>43743.208333333328</v>
      </c>
      <c r="P158" s="9">
        <f t="shared" si="9"/>
        <v>43767.208333333328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0"/>
        <v>52.666666666666664</v>
      </c>
      <c r="G159" t="s">
        <v>14</v>
      </c>
      <c r="I159">
        <v>30</v>
      </c>
      <c r="J159" s="4">
        <f t="shared" si="11"/>
        <v>73.733333333333334</v>
      </c>
      <c r="K159" t="s">
        <v>26</v>
      </c>
      <c r="L159" t="s">
        <v>27</v>
      </c>
      <c r="M159">
        <v>1388383200</v>
      </c>
      <c r="N159">
        <v>1389420000</v>
      </c>
      <c r="O159" s="9">
        <f t="shared" si="8"/>
        <v>41638.25</v>
      </c>
      <c r="P159" s="9">
        <f t="shared" si="9"/>
        <v>41650.25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0"/>
        <v>220.95238095238096</v>
      </c>
      <c r="G160" t="s">
        <v>20</v>
      </c>
      <c r="I160">
        <v>41</v>
      </c>
      <c r="J160" s="4">
        <f t="shared" si="11"/>
        <v>113.17073170731707</v>
      </c>
      <c r="K160" t="s">
        <v>21</v>
      </c>
      <c r="L160" t="s">
        <v>22</v>
      </c>
      <c r="M160">
        <v>1449554400</v>
      </c>
      <c r="N160">
        <v>1449640800</v>
      </c>
      <c r="O160" s="9">
        <f t="shared" si="8"/>
        <v>42346.25</v>
      </c>
      <c r="P160" s="9">
        <f t="shared" si="9"/>
        <v>42347.25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0"/>
        <v>100.01150627615063</v>
      </c>
      <c r="G161" t="s">
        <v>20</v>
      </c>
      <c r="I161">
        <v>1821</v>
      </c>
      <c r="J161" s="4">
        <f t="shared" si="11"/>
        <v>105.00933552992861</v>
      </c>
      <c r="K161" t="s">
        <v>21</v>
      </c>
      <c r="L161" t="s">
        <v>22</v>
      </c>
      <c r="M161">
        <v>1553662800</v>
      </c>
      <c r="N161">
        <v>1555218000</v>
      </c>
      <c r="O161" s="9">
        <f t="shared" si="8"/>
        <v>43551.208333333328</v>
      </c>
      <c r="P161" s="9">
        <f t="shared" si="9"/>
        <v>43569.208333333328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0"/>
        <v>162.3125</v>
      </c>
      <c r="G162" t="s">
        <v>20</v>
      </c>
      <c r="I162">
        <v>164</v>
      </c>
      <c r="J162" s="4">
        <f t="shared" si="11"/>
        <v>79.176829268292678</v>
      </c>
      <c r="K162" t="s">
        <v>21</v>
      </c>
      <c r="L162" t="s">
        <v>22</v>
      </c>
      <c r="M162">
        <v>1556341200</v>
      </c>
      <c r="N162">
        <v>1557723600</v>
      </c>
      <c r="O162" s="9">
        <f t="shared" si="8"/>
        <v>43582.208333333328</v>
      </c>
      <c r="P162" s="9">
        <f t="shared" si="9"/>
        <v>43598.208333333328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0"/>
        <v>78.181818181818187</v>
      </c>
      <c r="G163" t="s">
        <v>14</v>
      </c>
      <c r="I163">
        <v>75</v>
      </c>
      <c r="J163" s="4">
        <f t="shared" si="11"/>
        <v>57.333333333333336</v>
      </c>
      <c r="K163" t="s">
        <v>21</v>
      </c>
      <c r="L163" t="s">
        <v>22</v>
      </c>
      <c r="M163">
        <v>1442984400</v>
      </c>
      <c r="N163">
        <v>1443502800</v>
      </c>
      <c r="O163" s="9">
        <f t="shared" si="8"/>
        <v>42270.208333333328</v>
      </c>
      <c r="P163" s="9">
        <f t="shared" si="9"/>
        <v>42276.208333333328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0"/>
        <v>149.73770491803279</v>
      </c>
      <c r="G164" t="s">
        <v>20</v>
      </c>
      <c r="I164">
        <v>157</v>
      </c>
      <c r="J164" s="4">
        <f t="shared" si="11"/>
        <v>58.178343949044589</v>
      </c>
      <c r="K164" t="s">
        <v>98</v>
      </c>
      <c r="L164" t="s">
        <v>99</v>
      </c>
      <c r="M164">
        <v>1544248800</v>
      </c>
      <c r="N164">
        <v>1546840800</v>
      </c>
      <c r="O164" s="9">
        <f t="shared" si="8"/>
        <v>43442.25</v>
      </c>
      <c r="P164" s="9">
        <f t="shared" si="9"/>
        <v>43472.25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0"/>
        <v>253.25714285714284</v>
      </c>
      <c r="G165" t="s">
        <v>20</v>
      </c>
      <c r="I165">
        <v>246</v>
      </c>
      <c r="J165" s="4">
        <f t="shared" si="11"/>
        <v>36.032520325203251</v>
      </c>
      <c r="K165" t="s">
        <v>21</v>
      </c>
      <c r="L165" t="s">
        <v>22</v>
      </c>
      <c r="M165">
        <v>1508475600</v>
      </c>
      <c r="N165">
        <v>1512712800</v>
      </c>
      <c r="O165" s="9">
        <f t="shared" si="8"/>
        <v>43028.208333333328</v>
      </c>
      <c r="P165" s="9">
        <f t="shared" si="9"/>
        <v>43077.25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0"/>
        <v>100.16943521594683</v>
      </c>
      <c r="G166" t="s">
        <v>20</v>
      </c>
      <c r="I166">
        <v>1396</v>
      </c>
      <c r="J166" s="4">
        <f t="shared" si="11"/>
        <v>107.99068767908309</v>
      </c>
      <c r="K166" t="s">
        <v>21</v>
      </c>
      <c r="L166" t="s">
        <v>22</v>
      </c>
      <c r="M166">
        <v>1507438800</v>
      </c>
      <c r="N166">
        <v>1507525200</v>
      </c>
      <c r="O166" s="9">
        <f t="shared" si="8"/>
        <v>43016.208333333328</v>
      </c>
      <c r="P166" s="9">
        <f t="shared" si="9"/>
        <v>43017.208333333328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0"/>
        <v>121.99004424778761</v>
      </c>
      <c r="G167" t="s">
        <v>20</v>
      </c>
      <c r="I167">
        <v>2506</v>
      </c>
      <c r="J167" s="4">
        <f t="shared" si="11"/>
        <v>44.005985634477256</v>
      </c>
      <c r="K167" t="s">
        <v>21</v>
      </c>
      <c r="L167" t="s">
        <v>22</v>
      </c>
      <c r="M167">
        <v>1501563600</v>
      </c>
      <c r="N167">
        <v>1504328400</v>
      </c>
      <c r="O167" s="9">
        <f t="shared" si="8"/>
        <v>42948.208333333328</v>
      </c>
      <c r="P167" s="9">
        <f t="shared" si="9"/>
        <v>42980.208333333328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0"/>
        <v>137.13265306122449</v>
      </c>
      <c r="G168" t="s">
        <v>20</v>
      </c>
      <c r="I168">
        <v>244</v>
      </c>
      <c r="J168" s="4">
        <f t="shared" si="11"/>
        <v>55.077868852459019</v>
      </c>
      <c r="K168" t="s">
        <v>21</v>
      </c>
      <c r="L168" t="s">
        <v>22</v>
      </c>
      <c r="M168">
        <v>1292997600</v>
      </c>
      <c r="N168">
        <v>1293343200</v>
      </c>
      <c r="O168" s="9">
        <f t="shared" si="8"/>
        <v>40534.25</v>
      </c>
      <c r="P168" s="9">
        <f t="shared" si="9"/>
        <v>40538.25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0"/>
        <v>415.53846153846149</v>
      </c>
      <c r="G169" t="s">
        <v>20</v>
      </c>
      <c r="I169">
        <v>146</v>
      </c>
      <c r="J169" s="4">
        <f t="shared" si="11"/>
        <v>74</v>
      </c>
      <c r="K169" t="s">
        <v>26</v>
      </c>
      <c r="L169" t="s">
        <v>27</v>
      </c>
      <c r="M169">
        <v>1370840400</v>
      </c>
      <c r="N169">
        <v>1371704400</v>
      </c>
      <c r="O169" s="9">
        <f t="shared" si="8"/>
        <v>41435.208333333336</v>
      </c>
      <c r="P169" s="9">
        <f t="shared" si="9"/>
        <v>41445.208333333336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0"/>
        <v>31.30913348946136</v>
      </c>
      <c r="G170" t="s">
        <v>14</v>
      </c>
      <c r="I170">
        <v>955</v>
      </c>
      <c r="J170" s="4">
        <f t="shared" si="11"/>
        <v>41.996858638743454</v>
      </c>
      <c r="K170" t="s">
        <v>36</v>
      </c>
      <c r="L170" t="s">
        <v>37</v>
      </c>
      <c r="M170">
        <v>1550815200</v>
      </c>
      <c r="N170">
        <v>1552798800</v>
      </c>
      <c r="O170" s="9">
        <f t="shared" si="8"/>
        <v>43518.25</v>
      </c>
      <c r="P170" s="9">
        <f t="shared" si="9"/>
        <v>43541.208333333328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0"/>
        <v>424.08154506437768</v>
      </c>
      <c r="G171" t="s">
        <v>20</v>
      </c>
      <c r="I171">
        <v>1267</v>
      </c>
      <c r="J171" s="4">
        <f t="shared" si="11"/>
        <v>77.988161010260455</v>
      </c>
      <c r="K171" t="s">
        <v>21</v>
      </c>
      <c r="L171" t="s">
        <v>22</v>
      </c>
      <c r="M171">
        <v>1339909200</v>
      </c>
      <c r="N171">
        <v>1342328400</v>
      </c>
      <c r="O171" s="9">
        <f t="shared" si="8"/>
        <v>41077.208333333336</v>
      </c>
      <c r="P171" s="9">
        <f t="shared" si="9"/>
        <v>41105.208333333336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0"/>
        <v>2.93886230728336</v>
      </c>
      <c r="G172" t="s">
        <v>14</v>
      </c>
      <c r="I172">
        <v>67</v>
      </c>
      <c r="J172" s="4">
        <f t="shared" si="11"/>
        <v>82.507462686567166</v>
      </c>
      <c r="K172" t="s">
        <v>21</v>
      </c>
      <c r="L172" t="s">
        <v>22</v>
      </c>
      <c r="M172">
        <v>1501736400</v>
      </c>
      <c r="N172">
        <v>1502341200</v>
      </c>
      <c r="O172" s="9">
        <f t="shared" si="8"/>
        <v>42950.208333333328</v>
      </c>
      <c r="P172" s="9">
        <f t="shared" si="9"/>
        <v>42957.208333333328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0"/>
        <v>10.63265306122449</v>
      </c>
      <c r="G173" t="s">
        <v>14</v>
      </c>
      <c r="I173">
        <v>5</v>
      </c>
      <c r="J173" s="4">
        <f t="shared" si="11"/>
        <v>104.2</v>
      </c>
      <c r="K173" t="s">
        <v>21</v>
      </c>
      <c r="L173" t="s">
        <v>22</v>
      </c>
      <c r="M173">
        <v>1395291600</v>
      </c>
      <c r="N173">
        <v>1397192400</v>
      </c>
      <c r="O173" s="9">
        <f t="shared" si="8"/>
        <v>41718.208333333336</v>
      </c>
      <c r="P173" s="9">
        <f t="shared" si="9"/>
        <v>41740.208333333336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0"/>
        <v>82.875</v>
      </c>
      <c r="G174" t="s">
        <v>14</v>
      </c>
      <c r="I174">
        <v>26</v>
      </c>
      <c r="J174" s="4">
        <f t="shared" si="11"/>
        <v>25.5</v>
      </c>
      <c r="K174" t="s">
        <v>21</v>
      </c>
      <c r="L174" t="s">
        <v>22</v>
      </c>
      <c r="M174">
        <v>1405746000</v>
      </c>
      <c r="N174">
        <v>1407042000</v>
      </c>
      <c r="O174" s="9">
        <f t="shared" si="8"/>
        <v>41839.208333333336</v>
      </c>
      <c r="P174" s="9">
        <f t="shared" si="9"/>
        <v>41854.208333333336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0"/>
        <v>163.01447776628748</v>
      </c>
      <c r="G175" t="s">
        <v>20</v>
      </c>
      <c r="I175">
        <v>1561</v>
      </c>
      <c r="J175" s="4">
        <f t="shared" si="11"/>
        <v>100.98334401024984</v>
      </c>
      <c r="K175" t="s">
        <v>21</v>
      </c>
      <c r="L175" t="s">
        <v>22</v>
      </c>
      <c r="M175">
        <v>1368853200</v>
      </c>
      <c r="N175">
        <v>1369371600</v>
      </c>
      <c r="O175" s="9">
        <f t="shared" si="8"/>
        <v>41412.208333333336</v>
      </c>
      <c r="P175" s="9">
        <f t="shared" si="9"/>
        <v>41418.208333333336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0"/>
        <v>894.66666666666674</v>
      </c>
      <c r="G176" t="s">
        <v>20</v>
      </c>
      <c r="I176">
        <v>48</v>
      </c>
      <c r="J176" s="4">
        <f t="shared" si="11"/>
        <v>111.83333333333333</v>
      </c>
      <c r="K176" t="s">
        <v>21</v>
      </c>
      <c r="L176" t="s">
        <v>22</v>
      </c>
      <c r="M176">
        <v>1444021200</v>
      </c>
      <c r="N176">
        <v>1444107600</v>
      </c>
      <c r="O176" s="9">
        <f t="shared" si="8"/>
        <v>42282.208333333328</v>
      </c>
      <c r="P176" s="9">
        <f t="shared" si="9"/>
        <v>42283.208333333328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0"/>
        <v>26.191501103752756</v>
      </c>
      <c r="G177" t="s">
        <v>14</v>
      </c>
      <c r="I177">
        <v>1130</v>
      </c>
      <c r="J177" s="4">
        <f t="shared" si="11"/>
        <v>41.999115044247787</v>
      </c>
      <c r="K177" t="s">
        <v>21</v>
      </c>
      <c r="L177" t="s">
        <v>22</v>
      </c>
      <c r="M177">
        <v>1472619600</v>
      </c>
      <c r="N177">
        <v>1474261200</v>
      </c>
      <c r="O177" s="9">
        <f t="shared" si="8"/>
        <v>42613.208333333328</v>
      </c>
      <c r="P177" s="9">
        <f t="shared" si="9"/>
        <v>42632.208333333328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0"/>
        <v>74.834782608695647</v>
      </c>
      <c r="G178" t="s">
        <v>14</v>
      </c>
      <c r="I178">
        <v>782</v>
      </c>
      <c r="J178" s="4">
        <f t="shared" si="11"/>
        <v>110.05115089514067</v>
      </c>
      <c r="K178" t="s">
        <v>21</v>
      </c>
      <c r="L178" t="s">
        <v>22</v>
      </c>
      <c r="M178">
        <v>1472878800</v>
      </c>
      <c r="N178">
        <v>1473656400</v>
      </c>
      <c r="O178" s="9">
        <f t="shared" si="8"/>
        <v>42616.208333333328</v>
      </c>
      <c r="P178" s="9">
        <f t="shared" si="9"/>
        <v>42625.208333333328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0"/>
        <v>416.47680412371136</v>
      </c>
      <c r="G179" t="s">
        <v>20</v>
      </c>
      <c r="I179">
        <v>2739</v>
      </c>
      <c r="J179" s="4">
        <f t="shared" si="11"/>
        <v>58.997079225994888</v>
      </c>
      <c r="K179" t="s">
        <v>21</v>
      </c>
      <c r="L179" t="s">
        <v>22</v>
      </c>
      <c r="M179">
        <v>1289800800</v>
      </c>
      <c r="N179">
        <v>1291960800</v>
      </c>
      <c r="O179" s="9">
        <f t="shared" si="8"/>
        <v>40497.25</v>
      </c>
      <c r="P179" s="9">
        <f t="shared" si="9"/>
        <v>40522.25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0"/>
        <v>96.208333333333329</v>
      </c>
      <c r="G180" t="s">
        <v>14</v>
      </c>
      <c r="I180">
        <v>210</v>
      </c>
      <c r="J180" s="4">
        <f t="shared" si="11"/>
        <v>32.985714285714288</v>
      </c>
      <c r="K180" t="s">
        <v>21</v>
      </c>
      <c r="L180" t="s">
        <v>22</v>
      </c>
      <c r="M180">
        <v>1505970000</v>
      </c>
      <c r="N180">
        <v>1506747600</v>
      </c>
      <c r="O180" s="9">
        <f t="shared" si="8"/>
        <v>42999.208333333328</v>
      </c>
      <c r="P180" s="9">
        <f t="shared" si="9"/>
        <v>43008.208333333328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0"/>
        <v>357.71910112359546</v>
      </c>
      <c r="G181" t="s">
        <v>20</v>
      </c>
      <c r="I181">
        <v>3537</v>
      </c>
      <c r="J181" s="4">
        <f t="shared" si="11"/>
        <v>45.005654509471306</v>
      </c>
      <c r="K181" t="s">
        <v>15</v>
      </c>
      <c r="L181" t="s">
        <v>16</v>
      </c>
      <c r="M181">
        <v>1363496400</v>
      </c>
      <c r="N181">
        <v>1363582800</v>
      </c>
      <c r="O181" s="9">
        <f t="shared" si="8"/>
        <v>41350.208333333336</v>
      </c>
      <c r="P181" s="9">
        <f t="shared" si="9"/>
        <v>41351.208333333336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0"/>
        <v>308.45714285714286</v>
      </c>
      <c r="G182" t="s">
        <v>20</v>
      </c>
      <c r="I182">
        <v>2107</v>
      </c>
      <c r="J182" s="4">
        <f t="shared" si="11"/>
        <v>81.98196487897485</v>
      </c>
      <c r="K182" t="s">
        <v>26</v>
      </c>
      <c r="L182" t="s">
        <v>27</v>
      </c>
      <c r="M182">
        <v>1269234000</v>
      </c>
      <c r="N182">
        <v>1269666000</v>
      </c>
      <c r="O182" s="9">
        <f t="shared" si="8"/>
        <v>40259.208333333336</v>
      </c>
      <c r="P182" s="9">
        <f t="shared" si="9"/>
        <v>40264.208333333336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0"/>
        <v>61.802325581395344</v>
      </c>
      <c r="G183" t="s">
        <v>14</v>
      </c>
      <c r="I183">
        <v>136</v>
      </c>
      <c r="J183" s="4">
        <f t="shared" si="11"/>
        <v>39.080882352941174</v>
      </c>
      <c r="K183" t="s">
        <v>21</v>
      </c>
      <c r="L183" t="s">
        <v>22</v>
      </c>
      <c r="M183">
        <v>1507093200</v>
      </c>
      <c r="N183">
        <v>1508648400</v>
      </c>
      <c r="O183" s="9">
        <f t="shared" si="8"/>
        <v>43012.208333333328</v>
      </c>
      <c r="P183" s="9">
        <f t="shared" si="9"/>
        <v>43030.208333333328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0"/>
        <v>722.32472324723244</v>
      </c>
      <c r="G184" t="s">
        <v>20</v>
      </c>
      <c r="I184">
        <v>3318</v>
      </c>
      <c r="J184" s="4">
        <f t="shared" si="11"/>
        <v>58.996383363471971</v>
      </c>
      <c r="K184" t="s">
        <v>36</v>
      </c>
      <c r="L184" t="s">
        <v>37</v>
      </c>
      <c r="M184">
        <v>1560574800</v>
      </c>
      <c r="N184">
        <v>1561957200</v>
      </c>
      <c r="O184" s="9">
        <f t="shared" si="8"/>
        <v>43631.208333333328</v>
      </c>
      <c r="P184" s="9">
        <f t="shared" si="9"/>
        <v>43647.208333333328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0"/>
        <v>69.117647058823522</v>
      </c>
      <c r="G185" t="s">
        <v>14</v>
      </c>
      <c r="I185">
        <v>86</v>
      </c>
      <c r="J185" s="4">
        <f t="shared" si="11"/>
        <v>40.988372093023258</v>
      </c>
      <c r="K185" t="s">
        <v>15</v>
      </c>
      <c r="L185" t="s">
        <v>16</v>
      </c>
      <c r="M185">
        <v>1284008400</v>
      </c>
      <c r="N185">
        <v>1285131600</v>
      </c>
      <c r="O185" s="9">
        <f t="shared" si="8"/>
        <v>40430.208333333336</v>
      </c>
      <c r="P185" s="9">
        <f t="shared" si="9"/>
        <v>40443.208333333336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0"/>
        <v>293.05555555555554</v>
      </c>
      <c r="G186" t="s">
        <v>20</v>
      </c>
      <c r="I186">
        <v>340</v>
      </c>
      <c r="J186" s="4">
        <f t="shared" si="11"/>
        <v>31.029411764705884</v>
      </c>
      <c r="K186" t="s">
        <v>21</v>
      </c>
      <c r="L186" t="s">
        <v>22</v>
      </c>
      <c r="M186">
        <v>1556859600</v>
      </c>
      <c r="N186">
        <v>1556946000</v>
      </c>
      <c r="O186" s="9">
        <f t="shared" si="8"/>
        <v>43588.208333333328</v>
      </c>
      <c r="P186" s="9">
        <f t="shared" si="9"/>
        <v>43589.208333333328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0"/>
        <v>71.8</v>
      </c>
      <c r="G187" t="s">
        <v>14</v>
      </c>
      <c r="I187">
        <v>19</v>
      </c>
      <c r="J187" s="4">
        <f t="shared" si="11"/>
        <v>37.789473684210527</v>
      </c>
      <c r="K187" t="s">
        <v>21</v>
      </c>
      <c r="L187" t="s">
        <v>22</v>
      </c>
      <c r="M187">
        <v>1526187600</v>
      </c>
      <c r="N187">
        <v>1527138000</v>
      </c>
      <c r="O187" s="9">
        <f t="shared" si="8"/>
        <v>43233.208333333328</v>
      </c>
      <c r="P187" s="9">
        <f t="shared" si="9"/>
        <v>43244.208333333328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0"/>
        <v>31.934684684684683</v>
      </c>
      <c r="G188" t="s">
        <v>14</v>
      </c>
      <c r="I188">
        <v>886</v>
      </c>
      <c r="J188" s="4">
        <f t="shared" si="11"/>
        <v>32.006772009029348</v>
      </c>
      <c r="K188" t="s">
        <v>21</v>
      </c>
      <c r="L188" t="s">
        <v>22</v>
      </c>
      <c r="M188">
        <v>1400821200</v>
      </c>
      <c r="N188">
        <v>1402117200</v>
      </c>
      <c r="O188" s="9">
        <f t="shared" si="8"/>
        <v>41782.208333333336</v>
      </c>
      <c r="P188" s="9">
        <f t="shared" si="9"/>
        <v>41797.208333333336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0"/>
        <v>229.87375415282392</v>
      </c>
      <c r="G189" t="s">
        <v>20</v>
      </c>
      <c r="I189">
        <v>1442</v>
      </c>
      <c r="J189" s="4">
        <f t="shared" si="11"/>
        <v>95.966712898751737</v>
      </c>
      <c r="K189" t="s">
        <v>15</v>
      </c>
      <c r="L189" t="s">
        <v>16</v>
      </c>
      <c r="M189">
        <v>1361599200</v>
      </c>
      <c r="N189">
        <v>1364014800</v>
      </c>
      <c r="O189" s="9">
        <f t="shared" si="8"/>
        <v>41328.25</v>
      </c>
      <c r="P189" s="9">
        <f t="shared" si="9"/>
        <v>41356.208333333336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0"/>
        <v>32.012195121951223</v>
      </c>
      <c r="G190" t="s">
        <v>14</v>
      </c>
      <c r="I190">
        <v>35</v>
      </c>
      <c r="J190" s="4">
        <f t="shared" si="11"/>
        <v>75</v>
      </c>
      <c r="K190" t="s">
        <v>107</v>
      </c>
      <c r="L190" t="s">
        <v>108</v>
      </c>
      <c r="M190">
        <v>1417500000</v>
      </c>
      <c r="N190">
        <v>1417586400</v>
      </c>
      <c r="O190" s="9">
        <f t="shared" si="8"/>
        <v>41975.25</v>
      </c>
      <c r="P190" s="9">
        <f t="shared" si="9"/>
        <v>41976.25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0"/>
        <v>23.525352848928385</v>
      </c>
      <c r="G191" t="s">
        <v>74</v>
      </c>
      <c r="I191">
        <v>441</v>
      </c>
      <c r="J191" s="4">
        <f t="shared" si="11"/>
        <v>102.0498866213152</v>
      </c>
      <c r="K191" t="s">
        <v>21</v>
      </c>
      <c r="L191" t="s">
        <v>22</v>
      </c>
      <c r="M191">
        <v>1457071200</v>
      </c>
      <c r="N191">
        <v>1457071200</v>
      </c>
      <c r="O191" s="9">
        <f t="shared" si="8"/>
        <v>42433.25</v>
      </c>
      <c r="P191" s="9">
        <f t="shared" si="9"/>
        <v>42433.25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0"/>
        <v>68.594594594594597</v>
      </c>
      <c r="G192" t="s">
        <v>14</v>
      </c>
      <c r="I192">
        <v>24</v>
      </c>
      <c r="J192" s="4">
        <f t="shared" si="11"/>
        <v>105.75</v>
      </c>
      <c r="K192" t="s">
        <v>21</v>
      </c>
      <c r="L192" t="s">
        <v>22</v>
      </c>
      <c r="M192">
        <v>1370322000</v>
      </c>
      <c r="N192">
        <v>1370408400</v>
      </c>
      <c r="O192" s="9">
        <f t="shared" si="8"/>
        <v>41429.208333333336</v>
      </c>
      <c r="P192" s="9">
        <f t="shared" si="9"/>
        <v>41430.208333333336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0"/>
        <v>37.952380952380956</v>
      </c>
      <c r="G193" t="s">
        <v>14</v>
      </c>
      <c r="I193">
        <v>86</v>
      </c>
      <c r="J193" s="4">
        <f t="shared" si="11"/>
        <v>37.069767441860463</v>
      </c>
      <c r="K193" t="s">
        <v>107</v>
      </c>
      <c r="L193" t="s">
        <v>108</v>
      </c>
      <c r="M193">
        <v>1552366800</v>
      </c>
      <c r="N193">
        <v>1552626000</v>
      </c>
      <c r="O193" s="9">
        <f t="shared" si="8"/>
        <v>43536.208333333328</v>
      </c>
      <c r="P193" s="9">
        <f t="shared" si="9"/>
        <v>43539.208333333328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0"/>
        <v>19.992957746478872</v>
      </c>
      <c r="G194" t="s">
        <v>14</v>
      </c>
      <c r="I194">
        <v>243</v>
      </c>
      <c r="J194" s="4">
        <f t="shared" si="11"/>
        <v>35.049382716049379</v>
      </c>
      <c r="K194" t="s">
        <v>21</v>
      </c>
      <c r="L194" t="s">
        <v>22</v>
      </c>
      <c r="M194">
        <v>1403845200</v>
      </c>
      <c r="N194">
        <v>1404190800</v>
      </c>
      <c r="O194" s="9">
        <f t="shared" si="8"/>
        <v>41817.208333333336</v>
      </c>
      <c r="P194" s="9">
        <f t="shared" si="9"/>
        <v>41821.208333333336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0"/>
        <v>45.636363636363633</v>
      </c>
      <c r="G195" t="s">
        <v>14</v>
      </c>
      <c r="I195">
        <v>65</v>
      </c>
      <c r="J195" s="4">
        <f t="shared" si="11"/>
        <v>46.338461538461537</v>
      </c>
      <c r="K195" t="s">
        <v>21</v>
      </c>
      <c r="L195" t="s">
        <v>22</v>
      </c>
      <c r="M195">
        <v>1523163600</v>
      </c>
      <c r="N195">
        <v>1523509200</v>
      </c>
      <c r="O195" s="9">
        <f t="shared" ref="O195:O258" si="12">(((M195/60)/60)/24)+DATE(1970,1,1)</f>
        <v>43198.208333333328</v>
      </c>
      <c r="P195" s="9">
        <f t="shared" ref="P195:P258" si="13">(((N195/60)/60)/24)+DATE(1970,1,1)</f>
        <v>43202.208333333328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4">(E196/D196)*100</f>
        <v>122.7605633802817</v>
      </c>
      <c r="G196" t="s">
        <v>20</v>
      </c>
      <c r="I196">
        <v>126</v>
      </c>
      <c r="J196" s="4">
        <f t="shared" ref="J196:J259" si="15">AVERAGE(E196/I196)</f>
        <v>69.174603174603178</v>
      </c>
      <c r="K196" t="s">
        <v>21</v>
      </c>
      <c r="L196" t="s">
        <v>22</v>
      </c>
      <c r="M196">
        <v>1442206800</v>
      </c>
      <c r="N196">
        <v>1443589200</v>
      </c>
      <c r="O196" s="9">
        <f t="shared" si="12"/>
        <v>42261.208333333328</v>
      </c>
      <c r="P196" s="9">
        <f t="shared" si="13"/>
        <v>42277.208333333328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4"/>
        <v>361.75316455696202</v>
      </c>
      <c r="G197" t="s">
        <v>20</v>
      </c>
      <c r="I197">
        <v>524</v>
      </c>
      <c r="J197" s="4">
        <f t="shared" si="15"/>
        <v>109.07824427480917</v>
      </c>
      <c r="K197" t="s">
        <v>21</v>
      </c>
      <c r="L197" t="s">
        <v>22</v>
      </c>
      <c r="M197">
        <v>1532840400</v>
      </c>
      <c r="N197">
        <v>1533445200</v>
      </c>
      <c r="O197" s="9">
        <f t="shared" si="12"/>
        <v>43310.208333333328</v>
      </c>
      <c r="P197" s="9">
        <f t="shared" si="13"/>
        <v>43317.208333333328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4"/>
        <v>63.146341463414636</v>
      </c>
      <c r="G198" t="s">
        <v>14</v>
      </c>
      <c r="I198">
        <v>100</v>
      </c>
      <c r="J198" s="4">
        <f t="shared" si="15"/>
        <v>51.78</v>
      </c>
      <c r="K198" t="s">
        <v>36</v>
      </c>
      <c r="L198" t="s">
        <v>37</v>
      </c>
      <c r="M198">
        <v>1472878800</v>
      </c>
      <c r="N198">
        <v>1474520400</v>
      </c>
      <c r="O198" s="9">
        <f t="shared" si="12"/>
        <v>42616.208333333328</v>
      </c>
      <c r="P198" s="9">
        <f t="shared" si="13"/>
        <v>42635.208333333328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4"/>
        <v>298.20475319926874</v>
      </c>
      <c r="G199" t="s">
        <v>20</v>
      </c>
      <c r="I199">
        <v>1989</v>
      </c>
      <c r="J199" s="4">
        <f t="shared" si="15"/>
        <v>82.010055304172951</v>
      </c>
      <c r="K199" t="s">
        <v>21</v>
      </c>
      <c r="L199" t="s">
        <v>22</v>
      </c>
      <c r="M199">
        <v>1498194000</v>
      </c>
      <c r="N199">
        <v>1499403600</v>
      </c>
      <c r="O199" s="9">
        <f t="shared" si="12"/>
        <v>42909.208333333328</v>
      </c>
      <c r="P199" s="9">
        <f t="shared" si="13"/>
        <v>42923.208333333328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4"/>
        <v>9.5585443037974684</v>
      </c>
      <c r="G200" t="s">
        <v>14</v>
      </c>
      <c r="I200">
        <v>168</v>
      </c>
      <c r="J200" s="4">
        <f t="shared" si="15"/>
        <v>35.958333333333336</v>
      </c>
      <c r="K200" t="s">
        <v>21</v>
      </c>
      <c r="L200" t="s">
        <v>22</v>
      </c>
      <c r="M200">
        <v>1281070800</v>
      </c>
      <c r="N200">
        <v>1283576400</v>
      </c>
      <c r="O200" s="9">
        <f t="shared" si="12"/>
        <v>40396.208333333336</v>
      </c>
      <c r="P200" s="9">
        <f t="shared" si="13"/>
        <v>40425.208333333336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4"/>
        <v>53.777777777777779</v>
      </c>
      <c r="G201" t="s">
        <v>14</v>
      </c>
      <c r="I201">
        <v>13</v>
      </c>
      <c r="J201" s="4">
        <f t="shared" si="15"/>
        <v>74.461538461538467</v>
      </c>
      <c r="K201" t="s">
        <v>21</v>
      </c>
      <c r="L201" t="s">
        <v>22</v>
      </c>
      <c r="M201">
        <v>1436245200</v>
      </c>
      <c r="N201">
        <v>1436590800</v>
      </c>
      <c r="O201" s="9">
        <f t="shared" si="12"/>
        <v>42192.208333333328</v>
      </c>
      <c r="P201" s="9">
        <f t="shared" si="13"/>
        <v>42196.208333333328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4"/>
        <v>2</v>
      </c>
      <c r="G202" t="s">
        <v>14</v>
      </c>
      <c r="I202">
        <v>1</v>
      </c>
      <c r="J202" s="4">
        <f t="shared" si="15"/>
        <v>2</v>
      </c>
      <c r="K202" t="s">
        <v>15</v>
      </c>
      <c r="L202" t="s">
        <v>16</v>
      </c>
      <c r="M202">
        <v>1269493200</v>
      </c>
      <c r="N202">
        <v>1270443600</v>
      </c>
      <c r="O202" s="9">
        <f t="shared" si="12"/>
        <v>40262.208333333336</v>
      </c>
      <c r="P202" s="9">
        <f t="shared" si="13"/>
        <v>40273.208333333336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4"/>
        <v>681.19047619047615</v>
      </c>
      <c r="G203" t="s">
        <v>20</v>
      </c>
      <c r="I203">
        <v>157</v>
      </c>
      <c r="J203" s="4">
        <f t="shared" si="15"/>
        <v>91.114649681528661</v>
      </c>
      <c r="K203" t="s">
        <v>21</v>
      </c>
      <c r="L203" t="s">
        <v>22</v>
      </c>
      <c r="M203">
        <v>1406264400</v>
      </c>
      <c r="N203">
        <v>1407819600</v>
      </c>
      <c r="O203" s="9">
        <f t="shared" si="12"/>
        <v>41845.208333333336</v>
      </c>
      <c r="P203" s="9">
        <f t="shared" si="13"/>
        <v>41863.208333333336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4"/>
        <v>78.831325301204828</v>
      </c>
      <c r="G204" t="s">
        <v>74</v>
      </c>
      <c r="I204">
        <v>82</v>
      </c>
      <c r="J204" s="4">
        <f t="shared" si="15"/>
        <v>79.792682926829272</v>
      </c>
      <c r="K204" t="s">
        <v>21</v>
      </c>
      <c r="L204" t="s">
        <v>22</v>
      </c>
      <c r="M204">
        <v>1317531600</v>
      </c>
      <c r="N204">
        <v>1317877200</v>
      </c>
      <c r="O204" s="9">
        <f t="shared" si="12"/>
        <v>40818.208333333336</v>
      </c>
      <c r="P204" s="9">
        <f t="shared" si="13"/>
        <v>40822.208333333336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4"/>
        <v>134.40792216817235</v>
      </c>
      <c r="G205" t="s">
        <v>20</v>
      </c>
      <c r="I205">
        <v>4498</v>
      </c>
      <c r="J205" s="4">
        <f t="shared" si="15"/>
        <v>42.999777678968428</v>
      </c>
      <c r="K205" t="s">
        <v>26</v>
      </c>
      <c r="L205" t="s">
        <v>27</v>
      </c>
      <c r="M205">
        <v>1484632800</v>
      </c>
      <c r="N205">
        <v>1484805600</v>
      </c>
      <c r="O205" s="9">
        <f t="shared" si="12"/>
        <v>42752.25</v>
      </c>
      <c r="P205" s="9">
        <f t="shared" si="13"/>
        <v>42754.25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4"/>
        <v>3.3719999999999999</v>
      </c>
      <c r="G206" t="s">
        <v>14</v>
      </c>
      <c r="I206">
        <v>40</v>
      </c>
      <c r="J206" s="4">
        <f t="shared" si="15"/>
        <v>63.225000000000001</v>
      </c>
      <c r="K206" t="s">
        <v>21</v>
      </c>
      <c r="L206" t="s">
        <v>22</v>
      </c>
      <c r="M206">
        <v>1301806800</v>
      </c>
      <c r="N206">
        <v>1302670800</v>
      </c>
      <c r="O206" s="9">
        <f t="shared" si="12"/>
        <v>40636.208333333336</v>
      </c>
      <c r="P206" s="9">
        <f t="shared" si="13"/>
        <v>40646.208333333336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4"/>
        <v>431.84615384615387</v>
      </c>
      <c r="G207" t="s">
        <v>20</v>
      </c>
      <c r="I207">
        <v>80</v>
      </c>
      <c r="J207" s="4">
        <f t="shared" si="15"/>
        <v>70.174999999999997</v>
      </c>
      <c r="K207" t="s">
        <v>21</v>
      </c>
      <c r="L207" t="s">
        <v>22</v>
      </c>
      <c r="M207">
        <v>1539752400</v>
      </c>
      <c r="N207">
        <v>1540789200</v>
      </c>
      <c r="O207" s="9">
        <f t="shared" si="12"/>
        <v>43390.208333333328</v>
      </c>
      <c r="P207" s="9">
        <f t="shared" si="13"/>
        <v>43402.208333333328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4"/>
        <v>38.844444444444441</v>
      </c>
      <c r="G208" t="s">
        <v>74</v>
      </c>
      <c r="I208">
        <v>57</v>
      </c>
      <c r="J208" s="4">
        <f t="shared" si="15"/>
        <v>61.333333333333336</v>
      </c>
      <c r="K208" t="s">
        <v>21</v>
      </c>
      <c r="L208" t="s">
        <v>22</v>
      </c>
      <c r="M208">
        <v>1267250400</v>
      </c>
      <c r="N208">
        <v>1268028000</v>
      </c>
      <c r="O208" s="9">
        <f t="shared" si="12"/>
        <v>40236.25</v>
      </c>
      <c r="P208" s="9">
        <f t="shared" si="13"/>
        <v>40245.25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4"/>
        <v>425.7</v>
      </c>
      <c r="G209" t="s">
        <v>20</v>
      </c>
      <c r="I209">
        <v>43</v>
      </c>
      <c r="J209" s="4">
        <f t="shared" si="15"/>
        <v>99</v>
      </c>
      <c r="K209" t="s">
        <v>21</v>
      </c>
      <c r="L209" t="s">
        <v>22</v>
      </c>
      <c r="M209">
        <v>1535432400</v>
      </c>
      <c r="N209">
        <v>1537160400</v>
      </c>
      <c r="O209" s="9">
        <f t="shared" si="12"/>
        <v>43340.208333333328</v>
      </c>
      <c r="P209" s="9">
        <f t="shared" si="13"/>
        <v>43360.208333333328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4"/>
        <v>101.12239715591672</v>
      </c>
      <c r="G210" t="s">
        <v>20</v>
      </c>
      <c r="I210">
        <v>2053</v>
      </c>
      <c r="J210" s="4">
        <f t="shared" si="15"/>
        <v>96.984900146127615</v>
      </c>
      <c r="K210" t="s">
        <v>21</v>
      </c>
      <c r="L210" t="s">
        <v>22</v>
      </c>
      <c r="M210">
        <v>1510207200</v>
      </c>
      <c r="N210">
        <v>1512280800</v>
      </c>
      <c r="O210" s="9">
        <f t="shared" si="12"/>
        <v>43048.25</v>
      </c>
      <c r="P210" s="9">
        <f t="shared" si="13"/>
        <v>43072.25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4"/>
        <v>21.188688946015425</v>
      </c>
      <c r="G211" t="s">
        <v>47</v>
      </c>
      <c r="I211">
        <v>808</v>
      </c>
      <c r="J211" s="4">
        <f t="shared" si="15"/>
        <v>51.004950495049506</v>
      </c>
      <c r="K211" t="s">
        <v>26</v>
      </c>
      <c r="L211" t="s">
        <v>27</v>
      </c>
      <c r="M211">
        <v>1462510800</v>
      </c>
      <c r="N211">
        <v>1463115600</v>
      </c>
      <c r="O211" s="9">
        <f t="shared" si="12"/>
        <v>42496.208333333328</v>
      </c>
      <c r="P211" s="9">
        <f t="shared" si="13"/>
        <v>42503.208333333328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4"/>
        <v>67.425531914893625</v>
      </c>
      <c r="G212" t="s">
        <v>14</v>
      </c>
      <c r="I212">
        <v>226</v>
      </c>
      <c r="J212" s="4">
        <f t="shared" si="15"/>
        <v>28.044247787610619</v>
      </c>
      <c r="K212" t="s">
        <v>36</v>
      </c>
      <c r="L212" t="s">
        <v>37</v>
      </c>
      <c r="M212">
        <v>1488520800</v>
      </c>
      <c r="N212">
        <v>1490850000</v>
      </c>
      <c r="O212" s="9">
        <f t="shared" si="12"/>
        <v>42797.25</v>
      </c>
      <c r="P212" s="9">
        <f t="shared" si="13"/>
        <v>42824.208333333328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4"/>
        <v>94.923371647509583</v>
      </c>
      <c r="G213" t="s">
        <v>14</v>
      </c>
      <c r="I213">
        <v>1625</v>
      </c>
      <c r="J213" s="4">
        <f t="shared" si="15"/>
        <v>60.984615384615381</v>
      </c>
      <c r="K213" t="s">
        <v>21</v>
      </c>
      <c r="L213" t="s">
        <v>22</v>
      </c>
      <c r="M213">
        <v>1377579600</v>
      </c>
      <c r="N213">
        <v>1379653200</v>
      </c>
      <c r="O213" s="9">
        <f t="shared" si="12"/>
        <v>41513.208333333336</v>
      </c>
      <c r="P213" s="9">
        <f t="shared" si="13"/>
        <v>41537.208333333336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4"/>
        <v>151.85185185185185</v>
      </c>
      <c r="G214" t="s">
        <v>20</v>
      </c>
      <c r="I214">
        <v>168</v>
      </c>
      <c r="J214" s="4">
        <f t="shared" si="15"/>
        <v>73.214285714285708</v>
      </c>
      <c r="K214" t="s">
        <v>21</v>
      </c>
      <c r="L214" t="s">
        <v>22</v>
      </c>
      <c r="M214">
        <v>1576389600</v>
      </c>
      <c r="N214">
        <v>1580364000</v>
      </c>
      <c r="O214" s="9">
        <f t="shared" si="12"/>
        <v>43814.25</v>
      </c>
      <c r="P214" s="9">
        <f t="shared" si="13"/>
        <v>43860.25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4"/>
        <v>195.16382252559728</v>
      </c>
      <c r="G215" t="s">
        <v>20</v>
      </c>
      <c r="I215">
        <v>4289</v>
      </c>
      <c r="J215" s="4">
        <f t="shared" si="15"/>
        <v>39.997435299603637</v>
      </c>
      <c r="K215" t="s">
        <v>21</v>
      </c>
      <c r="L215" t="s">
        <v>22</v>
      </c>
      <c r="M215">
        <v>1289019600</v>
      </c>
      <c r="N215">
        <v>1289714400</v>
      </c>
      <c r="O215" s="9">
        <f t="shared" si="12"/>
        <v>40488.208333333336</v>
      </c>
      <c r="P215" s="9">
        <f t="shared" si="13"/>
        <v>40496.25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4"/>
        <v>1023.1428571428571</v>
      </c>
      <c r="G216" t="s">
        <v>20</v>
      </c>
      <c r="I216">
        <v>165</v>
      </c>
      <c r="J216" s="4">
        <f t="shared" si="15"/>
        <v>86.812121212121212</v>
      </c>
      <c r="K216" t="s">
        <v>21</v>
      </c>
      <c r="L216" t="s">
        <v>22</v>
      </c>
      <c r="M216">
        <v>1282194000</v>
      </c>
      <c r="N216">
        <v>1282712400</v>
      </c>
      <c r="O216" s="9">
        <f t="shared" si="12"/>
        <v>40409.208333333336</v>
      </c>
      <c r="P216" s="9">
        <f t="shared" si="13"/>
        <v>40415.208333333336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4"/>
        <v>3.841836734693878</v>
      </c>
      <c r="G217" t="s">
        <v>14</v>
      </c>
      <c r="I217">
        <v>143</v>
      </c>
      <c r="J217" s="4">
        <f t="shared" si="15"/>
        <v>42.125874125874127</v>
      </c>
      <c r="K217" t="s">
        <v>21</v>
      </c>
      <c r="L217" t="s">
        <v>22</v>
      </c>
      <c r="M217">
        <v>1550037600</v>
      </c>
      <c r="N217">
        <v>1550210400</v>
      </c>
      <c r="O217" s="9">
        <f t="shared" si="12"/>
        <v>43509.25</v>
      </c>
      <c r="P217" s="9">
        <f t="shared" si="13"/>
        <v>43511.25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4"/>
        <v>155.07066557107643</v>
      </c>
      <c r="G218" t="s">
        <v>20</v>
      </c>
      <c r="I218">
        <v>1815</v>
      </c>
      <c r="J218" s="4">
        <f t="shared" si="15"/>
        <v>103.97851239669421</v>
      </c>
      <c r="K218" t="s">
        <v>21</v>
      </c>
      <c r="L218" t="s">
        <v>22</v>
      </c>
      <c r="M218">
        <v>1321941600</v>
      </c>
      <c r="N218">
        <v>1322114400</v>
      </c>
      <c r="O218" s="9">
        <f t="shared" si="12"/>
        <v>40869.25</v>
      </c>
      <c r="P218" s="9">
        <f t="shared" si="13"/>
        <v>40871.25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4"/>
        <v>44.753477588871718</v>
      </c>
      <c r="G219" t="s">
        <v>14</v>
      </c>
      <c r="I219">
        <v>934</v>
      </c>
      <c r="J219" s="4">
        <f t="shared" si="15"/>
        <v>62.003211991434689</v>
      </c>
      <c r="K219" t="s">
        <v>21</v>
      </c>
      <c r="L219" t="s">
        <v>22</v>
      </c>
      <c r="M219">
        <v>1556427600</v>
      </c>
      <c r="N219">
        <v>1557205200</v>
      </c>
      <c r="O219" s="9">
        <f t="shared" si="12"/>
        <v>43583.208333333328</v>
      </c>
      <c r="P219" s="9">
        <f t="shared" si="13"/>
        <v>43592.208333333328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4"/>
        <v>215.94736842105263</v>
      </c>
      <c r="G220" t="s">
        <v>20</v>
      </c>
      <c r="I220">
        <v>397</v>
      </c>
      <c r="J220" s="4">
        <f t="shared" si="15"/>
        <v>31.005037783375315</v>
      </c>
      <c r="K220" t="s">
        <v>40</v>
      </c>
      <c r="L220" t="s">
        <v>41</v>
      </c>
      <c r="M220">
        <v>1320991200</v>
      </c>
      <c r="N220">
        <v>1323928800</v>
      </c>
      <c r="O220" s="9">
        <f t="shared" si="12"/>
        <v>40858.25</v>
      </c>
      <c r="P220" s="9">
        <f t="shared" si="13"/>
        <v>40892.25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4"/>
        <v>332.12709832134288</v>
      </c>
      <c r="G221" t="s">
        <v>20</v>
      </c>
      <c r="I221">
        <v>1539</v>
      </c>
      <c r="J221" s="4">
        <f t="shared" si="15"/>
        <v>89.991552956465242</v>
      </c>
      <c r="K221" t="s">
        <v>21</v>
      </c>
      <c r="L221" t="s">
        <v>22</v>
      </c>
      <c r="M221">
        <v>1345093200</v>
      </c>
      <c r="N221">
        <v>1346130000</v>
      </c>
      <c r="O221" s="9">
        <f t="shared" si="12"/>
        <v>41137.208333333336</v>
      </c>
      <c r="P221" s="9">
        <f t="shared" si="13"/>
        <v>41149.208333333336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4"/>
        <v>8.4430379746835449</v>
      </c>
      <c r="G222" t="s">
        <v>14</v>
      </c>
      <c r="I222">
        <v>17</v>
      </c>
      <c r="J222" s="4">
        <f t="shared" si="15"/>
        <v>39.235294117647058</v>
      </c>
      <c r="K222" t="s">
        <v>21</v>
      </c>
      <c r="L222" t="s">
        <v>22</v>
      </c>
      <c r="M222">
        <v>1309496400</v>
      </c>
      <c r="N222">
        <v>1311051600</v>
      </c>
      <c r="O222" s="9">
        <f t="shared" si="12"/>
        <v>40725.208333333336</v>
      </c>
      <c r="P222" s="9">
        <f t="shared" si="13"/>
        <v>40743.208333333336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4"/>
        <v>98.625514403292186</v>
      </c>
      <c r="G223" t="s">
        <v>14</v>
      </c>
      <c r="I223">
        <v>2179</v>
      </c>
      <c r="J223" s="4">
        <f t="shared" si="15"/>
        <v>54.993116108306566</v>
      </c>
      <c r="K223" t="s">
        <v>21</v>
      </c>
      <c r="L223" t="s">
        <v>22</v>
      </c>
      <c r="M223">
        <v>1340254800</v>
      </c>
      <c r="N223">
        <v>1340427600</v>
      </c>
      <c r="O223" s="9">
        <f t="shared" si="12"/>
        <v>41081.208333333336</v>
      </c>
      <c r="P223" s="9">
        <f t="shared" si="13"/>
        <v>41083.208333333336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4"/>
        <v>137.97916666666669</v>
      </c>
      <c r="G224" t="s">
        <v>20</v>
      </c>
      <c r="I224">
        <v>138</v>
      </c>
      <c r="J224" s="4">
        <f t="shared" si="15"/>
        <v>47.992753623188406</v>
      </c>
      <c r="K224" t="s">
        <v>21</v>
      </c>
      <c r="L224" t="s">
        <v>22</v>
      </c>
      <c r="M224">
        <v>1412226000</v>
      </c>
      <c r="N224">
        <v>1412312400</v>
      </c>
      <c r="O224" s="9">
        <f t="shared" si="12"/>
        <v>41914.208333333336</v>
      </c>
      <c r="P224" s="9">
        <f t="shared" si="13"/>
        <v>41915.208333333336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4"/>
        <v>93.81099656357388</v>
      </c>
      <c r="G225" t="s">
        <v>14</v>
      </c>
      <c r="I225">
        <v>931</v>
      </c>
      <c r="J225" s="4">
        <f t="shared" si="15"/>
        <v>87.966702470461868</v>
      </c>
      <c r="K225" t="s">
        <v>21</v>
      </c>
      <c r="L225" t="s">
        <v>22</v>
      </c>
      <c r="M225">
        <v>1458104400</v>
      </c>
      <c r="N225">
        <v>1459314000</v>
      </c>
      <c r="O225" s="9">
        <f t="shared" si="12"/>
        <v>42445.208333333328</v>
      </c>
      <c r="P225" s="9">
        <f t="shared" si="13"/>
        <v>42459.208333333328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4"/>
        <v>403.63930885529157</v>
      </c>
      <c r="G226" t="s">
        <v>20</v>
      </c>
      <c r="I226">
        <v>3594</v>
      </c>
      <c r="J226" s="4">
        <f t="shared" si="15"/>
        <v>51.999165275459099</v>
      </c>
      <c r="K226" t="s">
        <v>21</v>
      </c>
      <c r="L226" t="s">
        <v>22</v>
      </c>
      <c r="M226">
        <v>1411534800</v>
      </c>
      <c r="N226">
        <v>1415426400</v>
      </c>
      <c r="O226" s="9">
        <f t="shared" si="12"/>
        <v>41906.208333333336</v>
      </c>
      <c r="P226" s="9">
        <f t="shared" si="13"/>
        <v>41951.25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4"/>
        <v>260.1740412979351</v>
      </c>
      <c r="G227" t="s">
        <v>20</v>
      </c>
      <c r="I227">
        <v>5880</v>
      </c>
      <c r="J227" s="4">
        <f t="shared" si="15"/>
        <v>29.999659863945578</v>
      </c>
      <c r="K227" t="s">
        <v>21</v>
      </c>
      <c r="L227" t="s">
        <v>22</v>
      </c>
      <c r="M227">
        <v>1399093200</v>
      </c>
      <c r="N227">
        <v>1399093200</v>
      </c>
      <c r="O227" s="9">
        <f t="shared" si="12"/>
        <v>41762.208333333336</v>
      </c>
      <c r="P227" s="9">
        <f t="shared" si="13"/>
        <v>41762.208333333336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4"/>
        <v>366.63333333333333</v>
      </c>
      <c r="G228" t="s">
        <v>20</v>
      </c>
      <c r="I228">
        <v>112</v>
      </c>
      <c r="J228" s="4">
        <f t="shared" si="15"/>
        <v>98.205357142857139</v>
      </c>
      <c r="K228" t="s">
        <v>21</v>
      </c>
      <c r="L228" t="s">
        <v>22</v>
      </c>
      <c r="M228">
        <v>1270702800</v>
      </c>
      <c r="N228">
        <v>1273899600</v>
      </c>
      <c r="O228" s="9">
        <f t="shared" si="12"/>
        <v>40276.208333333336</v>
      </c>
      <c r="P228" s="9">
        <f t="shared" si="13"/>
        <v>40313.208333333336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4"/>
        <v>168.72085385878489</v>
      </c>
      <c r="G229" t="s">
        <v>20</v>
      </c>
      <c r="I229">
        <v>943</v>
      </c>
      <c r="J229" s="4">
        <f t="shared" si="15"/>
        <v>108.96182396606575</v>
      </c>
      <c r="K229" t="s">
        <v>21</v>
      </c>
      <c r="L229" t="s">
        <v>22</v>
      </c>
      <c r="M229">
        <v>1431666000</v>
      </c>
      <c r="N229">
        <v>1432184400</v>
      </c>
      <c r="O229" s="9">
        <f t="shared" si="12"/>
        <v>42139.208333333328</v>
      </c>
      <c r="P229" s="9">
        <f t="shared" si="13"/>
        <v>42145.208333333328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4"/>
        <v>119.90717911530093</v>
      </c>
      <c r="G230" t="s">
        <v>20</v>
      </c>
      <c r="I230">
        <v>2468</v>
      </c>
      <c r="J230" s="4">
        <f t="shared" si="15"/>
        <v>66.998379254457049</v>
      </c>
      <c r="K230" t="s">
        <v>21</v>
      </c>
      <c r="L230" t="s">
        <v>22</v>
      </c>
      <c r="M230">
        <v>1472619600</v>
      </c>
      <c r="N230">
        <v>1474779600</v>
      </c>
      <c r="O230" s="9">
        <f t="shared" si="12"/>
        <v>42613.208333333328</v>
      </c>
      <c r="P230" s="9">
        <f t="shared" si="13"/>
        <v>42638.208333333328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4"/>
        <v>193.68925233644859</v>
      </c>
      <c r="G231" t="s">
        <v>20</v>
      </c>
      <c r="I231">
        <v>2551</v>
      </c>
      <c r="J231" s="4">
        <f t="shared" si="15"/>
        <v>64.99333594668758</v>
      </c>
      <c r="K231" t="s">
        <v>21</v>
      </c>
      <c r="L231" t="s">
        <v>22</v>
      </c>
      <c r="M231">
        <v>1496293200</v>
      </c>
      <c r="N231">
        <v>1500440400</v>
      </c>
      <c r="O231" s="9">
        <f t="shared" si="12"/>
        <v>42887.208333333328</v>
      </c>
      <c r="P231" s="9">
        <f t="shared" si="13"/>
        <v>42935.208333333328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4"/>
        <v>420.16666666666669</v>
      </c>
      <c r="G232" t="s">
        <v>20</v>
      </c>
      <c r="I232">
        <v>101</v>
      </c>
      <c r="J232" s="4">
        <f t="shared" si="15"/>
        <v>99.841584158415841</v>
      </c>
      <c r="K232" t="s">
        <v>21</v>
      </c>
      <c r="L232" t="s">
        <v>22</v>
      </c>
      <c r="M232">
        <v>1575612000</v>
      </c>
      <c r="N232">
        <v>1575612000</v>
      </c>
      <c r="O232" s="9">
        <f t="shared" si="12"/>
        <v>43805.25</v>
      </c>
      <c r="P232" s="9">
        <f t="shared" si="13"/>
        <v>43805.25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4"/>
        <v>76.708333333333329</v>
      </c>
      <c r="G233" t="s">
        <v>74</v>
      </c>
      <c r="I233">
        <v>67</v>
      </c>
      <c r="J233" s="4">
        <f t="shared" si="15"/>
        <v>82.432835820895519</v>
      </c>
      <c r="K233" t="s">
        <v>21</v>
      </c>
      <c r="L233" t="s">
        <v>22</v>
      </c>
      <c r="M233">
        <v>1369112400</v>
      </c>
      <c r="N233">
        <v>1374123600</v>
      </c>
      <c r="O233" s="9">
        <f t="shared" si="12"/>
        <v>41415.208333333336</v>
      </c>
      <c r="P233" s="9">
        <f t="shared" si="13"/>
        <v>41473.208333333336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4"/>
        <v>171.26470588235293</v>
      </c>
      <c r="G234" t="s">
        <v>20</v>
      </c>
      <c r="I234">
        <v>92</v>
      </c>
      <c r="J234" s="4">
        <f t="shared" si="15"/>
        <v>63.293478260869563</v>
      </c>
      <c r="K234" t="s">
        <v>21</v>
      </c>
      <c r="L234" t="s">
        <v>22</v>
      </c>
      <c r="M234">
        <v>1469422800</v>
      </c>
      <c r="N234">
        <v>1469509200</v>
      </c>
      <c r="O234" s="9">
        <f t="shared" si="12"/>
        <v>42576.208333333328</v>
      </c>
      <c r="P234" s="9">
        <f t="shared" si="13"/>
        <v>42577.208333333328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4"/>
        <v>157.89473684210526</v>
      </c>
      <c r="G235" t="s">
        <v>20</v>
      </c>
      <c r="I235">
        <v>62</v>
      </c>
      <c r="J235" s="4">
        <f t="shared" si="15"/>
        <v>96.774193548387103</v>
      </c>
      <c r="K235" t="s">
        <v>21</v>
      </c>
      <c r="L235" t="s">
        <v>22</v>
      </c>
      <c r="M235">
        <v>1307854800</v>
      </c>
      <c r="N235">
        <v>1309237200</v>
      </c>
      <c r="O235" s="9">
        <f t="shared" si="12"/>
        <v>40706.208333333336</v>
      </c>
      <c r="P235" s="9">
        <f t="shared" si="13"/>
        <v>40722.208333333336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4"/>
        <v>109.08</v>
      </c>
      <c r="G236" t="s">
        <v>20</v>
      </c>
      <c r="I236">
        <v>149</v>
      </c>
      <c r="J236" s="4">
        <f t="shared" si="15"/>
        <v>54.906040268456373</v>
      </c>
      <c r="K236" t="s">
        <v>107</v>
      </c>
      <c r="L236" t="s">
        <v>108</v>
      </c>
      <c r="M236">
        <v>1503378000</v>
      </c>
      <c r="N236">
        <v>1503982800</v>
      </c>
      <c r="O236" s="9">
        <f t="shared" si="12"/>
        <v>42969.208333333328</v>
      </c>
      <c r="P236" s="9">
        <f t="shared" si="13"/>
        <v>42976.208333333328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4"/>
        <v>41.732558139534881</v>
      </c>
      <c r="G237" t="s">
        <v>14</v>
      </c>
      <c r="I237">
        <v>92</v>
      </c>
      <c r="J237" s="4">
        <f t="shared" si="15"/>
        <v>39.010869565217391</v>
      </c>
      <c r="K237" t="s">
        <v>21</v>
      </c>
      <c r="L237" t="s">
        <v>22</v>
      </c>
      <c r="M237">
        <v>1486965600</v>
      </c>
      <c r="N237">
        <v>1487397600</v>
      </c>
      <c r="O237" s="9">
        <f t="shared" si="12"/>
        <v>42779.25</v>
      </c>
      <c r="P237" s="9">
        <f t="shared" si="13"/>
        <v>42784.25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4"/>
        <v>10.944303797468354</v>
      </c>
      <c r="G238" t="s">
        <v>14</v>
      </c>
      <c r="I238">
        <v>57</v>
      </c>
      <c r="J238" s="4">
        <f t="shared" si="15"/>
        <v>75.84210526315789</v>
      </c>
      <c r="K238" t="s">
        <v>26</v>
      </c>
      <c r="L238" t="s">
        <v>27</v>
      </c>
      <c r="M238">
        <v>1561438800</v>
      </c>
      <c r="N238">
        <v>1562043600</v>
      </c>
      <c r="O238" s="9">
        <f t="shared" si="12"/>
        <v>43641.208333333328</v>
      </c>
      <c r="P238" s="9">
        <f t="shared" si="13"/>
        <v>43648.208333333328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4"/>
        <v>159.3763440860215</v>
      </c>
      <c r="G239" t="s">
        <v>20</v>
      </c>
      <c r="I239">
        <v>329</v>
      </c>
      <c r="J239" s="4">
        <f t="shared" si="15"/>
        <v>45.051671732522799</v>
      </c>
      <c r="K239" t="s">
        <v>21</v>
      </c>
      <c r="L239" t="s">
        <v>22</v>
      </c>
      <c r="M239">
        <v>1398402000</v>
      </c>
      <c r="N239">
        <v>1398574800</v>
      </c>
      <c r="O239" s="9">
        <f t="shared" si="12"/>
        <v>41754.208333333336</v>
      </c>
      <c r="P239" s="9">
        <f t="shared" si="13"/>
        <v>41756.208333333336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4"/>
        <v>422.41666666666669</v>
      </c>
      <c r="G240" t="s">
        <v>20</v>
      </c>
      <c r="I240">
        <v>97</v>
      </c>
      <c r="J240" s="4">
        <f t="shared" si="15"/>
        <v>104.51546391752578</v>
      </c>
      <c r="K240" t="s">
        <v>36</v>
      </c>
      <c r="L240" t="s">
        <v>37</v>
      </c>
      <c r="M240">
        <v>1513231200</v>
      </c>
      <c r="N240">
        <v>1515391200</v>
      </c>
      <c r="O240" s="9">
        <f t="shared" si="12"/>
        <v>43083.25</v>
      </c>
      <c r="P240" s="9">
        <f t="shared" si="13"/>
        <v>43108.25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4"/>
        <v>97.71875</v>
      </c>
      <c r="G241" t="s">
        <v>14</v>
      </c>
      <c r="I241">
        <v>41</v>
      </c>
      <c r="J241" s="4">
        <f t="shared" si="15"/>
        <v>76.268292682926827</v>
      </c>
      <c r="K241" t="s">
        <v>21</v>
      </c>
      <c r="L241" t="s">
        <v>22</v>
      </c>
      <c r="M241">
        <v>1440824400</v>
      </c>
      <c r="N241">
        <v>1441170000</v>
      </c>
      <c r="O241" s="9">
        <f t="shared" si="12"/>
        <v>42245.208333333328</v>
      </c>
      <c r="P241" s="9">
        <f t="shared" si="13"/>
        <v>42249.208333333328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4"/>
        <v>418.78911564625849</v>
      </c>
      <c r="G242" t="s">
        <v>20</v>
      </c>
      <c r="I242">
        <v>1784</v>
      </c>
      <c r="J242" s="4">
        <f t="shared" si="15"/>
        <v>69.015695067264573</v>
      </c>
      <c r="K242" t="s">
        <v>21</v>
      </c>
      <c r="L242" t="s">
        <v>22</v>
      </c>
      <c r="M242">
        <v>1281070800</v>
      </c>
      <c r="N242">
        <v>1281157200</v>
      </c>
      <c r="O242" s="9">
        <f t="shared" si="12"/>
        <v>40396.208333333336</v>
      </c>
      <c r="P242" s="9">
        <f t="shared" si="13"/>
        <v>40397.208333333336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4"/>
        <v>101.91632047477745</v>
      </c>
      <c r="G243" t="s">
        <v>20</v>
      </c>
      <c r="I243">
        <v>1684</v>
      </c>
      <c r="J243" s="4">
        <f t="shared" si="15"/>
        <v>101.97684085510689</v>
      </c>
      <c r="K243" t="s">
        <v>26</v>
      </c>
      <c r="L243" t="s">
        <v>27</v>
      </c>
      <c r="M243">
        <v>1397365200</v>
      </c>
      <c r="N243">
        <v>1398229200</v>
      </c>
      <c r="O243" s="9">
        <f t="shared" si="12"/>
        <v>41742.208333333336</v>
      </c>
      <c r="P243" s="9">
        <f t="shared" si="13"/>
        <v>41752.208333333336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4"/>
        <v>127.72619047619047</v>
      </c>
      <c r="G244" t="s">
        <v>20</v>
      </c>
      <c r="I244">
        <v>250</v>
      </c>
      <c r="J244" s="4">
        <f t="shared" si="15"/>
        <v>42.915999999999997</v>
      </c>
      <c r="K244" t="s">
        <v>21</v>
      </c>
      <c r="L244" t="s">
        <v>22</v>
      </c>
      <c r="M244">
        <v>1494392400</v>
      </c>
      <c r="N244">
        <v>1495256400</v>
      </c>
      <c r="O244" s="9">
        <f t="shared" si="12"/>
        <v>42865.208333333328</v>
      </c>
      <c r="P244" s="9">
        <f t="shared" si="13"/>
        <v>42875.208333333328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4"/>
        <v>445.21739130434781</v>
      </c>
      <c r="G245" t="s">
        <v>20</v>
      </c>
      <c r="I245">
        <v>238</v>
      </c>
      <c r="J245" s="4">
        <f t="shared" si="15"/>
        <v>43.025210084033617</v>
      </c>
      <c r="K245" t="s">
        <v>21</v>
      </c>
      <c r="L245" t="s">
        <v>22</v>
      </c>
      <c r="M245">
        <v>1520143200</v>
      </c>
      <c r="N245">
        <v>1520402400</v>
      </c>
      <c r="O245" s="9">
        <f t="shared" si="12"/>
        <v>43163.25</v>
      </c>
      <c r="P245" s="9">
        <f t="shared" si="13"/>
        <v>43166.25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4"/>
        <v>569.71428571428578</v>
      </c>
      <c r="G246" t="s">
        <v>20</v>
      </c>
      <c r="I246">
        <v>53</v>
      </c>
      <c r="J246" s="4">
        <f t="shared" si="15"/>
        <v>75.245283018867923</v>
      </c>
      <c r="K246" t="s">
        <v>21</v>
      </c>
      <c r="L246" t="s">
        <v>22</v>
      </c>
      <c r="M246">
        <v>1405314000</v>
      </c>
      <c r="N246">
        <v>1409806800</v>
      </c>
      <c r="O246" s="9">
        <f t="shared" si="12"/>
        <v>41834.208333333336</v>
      </c>
      <c r="P246" s="9">
        <f t="shared" si="13"/>
        <v>41886.208333333336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4"/>
        <v>509.34482758620686</v>
      </c>
      <c r="G247" t="s">
        <v>20</v>
      </c>
      <c r="I247">
        <v>214</v>
      </c>
      <c r="J247" s="4">
        <f t="shared" si="15"/>
        <v>69.023364485981304</v>
      </c>
      <c r="K247" t="s">
        <v>21</v>
      </c>
      <c r="L247" t="s">
        <v>22</v>
      </c>
      <c r="M247">
        <v>1396846800</v>
      </c>
      <c r="N247">
        <v>1396933200</v>
      </c>
      <c r="O247" s="9">
        <f t="shared" si="12"/>
        <v>41736.208333333336</v>
      </c>
      <c r="P247" s="9">
        <f t="shared" si="13"/>
        <v>41737.208333333336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4"/>
        <v>325.5333333333333</v>
      </c>
      <c r="G248" t="s">
        <v>20</v>
      </c>
      <c r="I248">
        <v>222</v>
      </c>
      <c r="J248" s="4">
        <f t="shared" si="15"/>
        <v>65.986486486486484</v>
      </c>
      <c r="K248" t="s">
        <v>21</v>
      </c>
      <c r="L248" t="s">
        <v>22</v>
      </c>
      <c r="M248">
        <v>1375678800</v>
      </c>
      <c r="N248">
        <v>1376024400</v>
      </c>
      <c r="O248" s="9">
        <f t="shared" si="12"/>
        <v>41491.208333333336</v>
      </c>
      <c r="P248" s="9">
        <f t="shared" si="13"/>
        <v>41495.208333333336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4"/>
        <v>932.61616161616166</v>
      </c>
      <c r="G249" t="s">
        <v>20</v>
      </c>
      <c r="I249">
        <v>1884</v>
      </c>
      <c r="J249" s="4">
        <f t="shared" si="15"/>
        <v>98.013800424628457</v>
      </c>
      <c r="K249" t="s">
        <v>21</v>
      </c>
      <c r="L249" t="s">
        <v>22</v>
      </c>
      <c r="M249">
        <v>1482386400</v>
      </c>
      <c r="N249">
        <v>1483682400</v>
      </c>
      <c r="O249" s="9">
        <f t="shared" si="12"/>
        <v>42726.25</v>
      </c>
      <c r="P249" s="9">
        <f t="shared" si="13"/>
        <v>42741.25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4"/>
        <v>211.33870967741933</v>
      </c>
      <c r="G250" t="s">
        <v>20</v>
      </c>
      <c r="I250">
        <v>218</v>
      </c>
      <c r="J250" s="4">
        <f t="shared" si="15"/>
        <v>60.105504587155963</v>
      </c>
      <c r="K250" t="s">
        <v>26</v>
      </c>
      <c r="L250" t="s">
        <v>27</v>
      </c>
      <c r="M250">
        <v>1420005600</v>
      </c>
      <c r="N250">
        <v>1420437600</v>
      </c>
      <c r="O250" s="9">
        <f t="shared" si="12"/>
        <v>42004.25</v>
      </c>
      <c r="P250" s="9">
        <f t="shared" si="13"/>
        <v>42009.25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4"/>
        <v>273.32520325203251</v>
      </c>
      <c r="G251" t="s">
        <v>20</v>
      </c>
      <c r="I251">
        <v>6465</v>
      </c>
      <c r="J251" s="4">
        <f t="shared" si="15"/>
        <v>26.000773395204948</v>
      </c>
      <c r="K251" t="s">
        <v>21</v>
      </c>
      <c r="L251" t="s">
        <v>22</v>
      </c>
      <c r="M251">
        <v>1420178400</v>
      </c>
      <c r="N251">
        <v>1420783200</v>
      </c>
      <c r="O251" s="9">
        <f t="shared" si="12"/>
        <v>42006.25</v>
      </c>
      <c r="P251" s="9">
        <f t="shared" si="13"/>
        <v>42013.25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4"/>
        <v>3</v>
      </c>
      <c r="G252" t="s">
        <v>14</v>
      </c>
      <c r="I252">
        <v>1</v>
      </c>
      <c r="J252" s="4">
        <f t="shared" si="15"/>
        <v>3</v>
      </c>
      <c r="K252" t="s">
        <v>21</v>
      </c>
      <c r="L252" t="s">
        <v>22</v>
      </c>
      <c r="M252">
        <v>1264399200</v>
      </c>
      <c r="N252">
        <v>1267423200</v>
      </c>
      <c r="O252" s="9">
        <f t="shared" si="12"/>
        <v>40203.25</v>
      </c>
      <c r="P252" s="9">
        <f t="shared" si="13"/>
        <v>40238.25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4"/>
        <v>54.084507042253513</v>
      </c>
      <c r="G253" t="s">
        <v>14</v>
      </c>
      <c r="I253">
        <v>101</v>
      </c>
      <c r="J253" s="4">
        <f t="shared" si="15"/>
        <v>38.019801980198018</v>
      </c>
      <c r="K253" t="s">
        <v>21</v>
      </c>
      <c r="L253" t="s">
        <v>22</v>
      </c>
      <c r="M253">
        <v>1355032800</v>
      </c>
      <c r="N253">
        <v>1355205600</v>
      </c>
      <c r="O253" s="9">
        <f t="shared" si="12"/>
        <v>41252.25</v>
      </c>
      <c r="P253" s="9">
        <f t="shared" si="13"/>
        <v>41254.25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4"/>
        <v>626.29999999999995</v>
      </c>
      <c r="G254" t="s">
        <v>20</v>
      </c>
      <c r="I254">
        <v>59</v>
      </c>
      <c r="J254" s="4">
        <f t="shared" si="15"/>
        <v>106.15254237288136</v>
      </c>
      <c r="K254" t="s">
        <v>21</v>
      </c>
      <c r="L254" t="s">
        <v>22</v>
      </c>
      <c r="M254">
        <v>1382677200</v>
      </c>
      <c r="N254">
        <v>1383109200</v>
      </c>
      <c r="O254" s="9">
        <f t="shared" si="12"/>
        <v>41572.208333333336</v>
      </c>
      <c r="P254" s="9">
        <f t="shared" si="13"/>
        <v>41577.208333333336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4"/>
        <v>89.021399176954731</v>
      </c>
      <c r="G255" t="s">
        <v>14</v>
      </c>
      <c r="I255">
        <v>1335</v>
      </c>
      <c r="J255" s="4">
        <f t="shared" si="15"/>
        <v>81.019475655430711</v>
      </c>
      <c r="K255" t="s">
        <v>15</v>
      </c>
      <c r="L255" t="s">
        <v>16</v>
      </c>
      <c r="M255">
        <v>1302238800</v>
      </c>
      <c r="N255">
        <v>1303275600</v>
      </c>
      <c r="O255" s="9">
        <f t="shared" si="12"/>
        <v>40641.208333333336</v>
      </c>
      <c r="P255" s="9">
        <f t="shared" si="13"/>
        <v>40653.208333333336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4"/>
        <v>184.89130434782609</v>
      </c>
      <c r="G256" t="s">
        <v>20</v>
      </c>
      <c r="I256">
        <v>88</v>
      </c>
      <c r="J256" s="4">
        <f t="shared" si="15"/>
        <v>96.647727272727266</v>
      </c>
      <c r="K256" t="s">
        <v>21</v>
      </c>
      <c r="L256" t="s">
        <v>22</v>
      </c>
      <c r="M256">
        <v>1487656800</v>
      </c>
      <c r="N256">
        <v>1487829600</v>
      </c>
      <c r="O256" s="9">
        <f t="shared" si="12"/>
        <v>42787.25</v>
      </c>
      <c r="P256" s="9">
        <f t="shared" si="13"/>
        <v>42789.25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4"/>
        <v>120.16770186335404</v>
      </c>
      <c r="G257" t="s">
        <v>20</v>
      </c>
      <c r="I257">
        <v>1697</v>
      </c>
      <c r="J257" s="4">
        <f t="shared" si="15"/>
        <v>57.003535651149086</v>
      </c>
      <c r="K257" t="s">
        <v>21</v>
      </c>
      <c r="L257" t="s">
        <v>22</v>
      </c>
      <c r="M257">
        <v>1297836000</v>
      </c>
      <c r="N257">
        <v>1298268000</v>
      </c>
      <c r="O257" s="9">
        <f t="shared" si="12"/>
        <v>40590.25</v>
      </c>
      <c r="P257" s="9">
        <f t="shared" si="13"/>
        <v>40595.25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4"/>
        <v>23.390243902439025</v>
      </c>
      <c r="G258" t="s">
        <v>14</v>
      </c>
      <c r="I258">
        <v>15</v>
      </c>
      <c r="J258" s="4">
        <f t="shared" si="15"/>
        <v>63.93333333333333</v>
      </c>
      <c r="K258" t="s">
        <v>40</v>
      </c>
      <c r="L258" t="s">
        <v>41</v>
      </c>
      <c r="M258">
        <v>1453615200</v>
      </c>
      <c r="N258">
        <v>1456812000</v>
      </c>
      <c r="O258" s="9">
        <f t="shared" si="12"/>
        <v>42393.25</v>
      </c>
      <c r="P258" s="9">
        <f t="shared" si="13"/>
        <v>42430.25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4"/>
        <v>146</v>
      </c>
      <c r="G259" t="s">
        <v>20</v>
      </c>
      <c r="I259">
        <v>92</v>
      </c>
      <c r="J259" s="4">
        <f t="shared" si="15"/>
        <v>90.456521739130437</v>
      </c>
      <c r="K259" t="s">
        <v>21</v>
      </c>
      <c r="L259" t="s">
        <v>22</v>
      </c>
      <c r="M259">
        <v>1362463200</v>
      </c>
      <c r="N259">
        <v>1363669200</v>
      </c>
      <c r="O259" s="9">
        <f t="shared" ref="O259:O322" si="16">(((M259/60)/60)/24)+DATE(1970,1,1)</f>
        <v>41338.25</v>
      </c>
      <c r="P259" s="9">
        <f t="shared" ref="P259:P322" si="17">(((N259/60)/60)/24)+DATE(1970,1,1)</f>
        <v>41352.208333333336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8">(E260/D260)*100</f>
        <v>268.48</v>
      </c>
      <c r="G260" t="s">
        <v>20</v>
      </c>
      <c r="I260">
        <v>186</v>
      </c>
      <c r="J260" s="4">
        <f t="shared" ref="J260:J323" si="19">AVERAGE(E260/I260)</f>
        <v>72.172043010752688</v>
      </c>
      <c r="K260" t="s">
        <v>21</v>
      </c>
      <c r="L260" t="s">
        <v>22</v>
      </c>
      <c r="M260">
        <v>1481176800</v>
      </c>
      <c r="N260">
        <v>1482904800</v>
      </c>
      <c r="O260" s="9">
        <f t="shared" si="16"/>
        <v>42712.25</v>
      </c>
      <c r="P260" s="9">
        <f t="shared" si="17"/>
        <v>42732.25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8"/>
        <v>597.5</v>
      </c>
      <c r="G261" t="s">
        <v>20</v>
      </c>
      <c r="I261">
        <v>138</v>
      </c>
      <c r="J261" s="4">
        <f t="shared" si="19"/>
        <v>77.934782608695656</v>
      </c>
      <c r="K261" t="s">
        <v>21</v>
      </c>
      <c r="L261" t="s">
        <v>22</v>
      </c>
      <c r="M261">
        <v>1354946400</v>
      </c>
      <c r="N261">
        <v>1356588000</v>
      </c>
      <c r="O261" s="9">
        <f t="shared" si="16"/>
        <v>41251.25</v>
      </c>
      <c r="P261" s="9">
        <f t="shared" si="17"/>
        <v>41270.25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8"/>
        <v>157.69841269841268</v>
      </c>
      <c r="G262" t="s">
        <v>20</v>
      </c>
      <c r="I262">
        <v>261</v>
      </c>
      <c r="J262" s="4">
        <f t="shared" si="19"/>
        <v>38.065134099616856</v>
      </c>
      <c r="K262" t="s">
        <v>21</v>
      </c>
      <c r="L262" t="s">
        <v>22</v>
      </c>
      <c r="M262">
        <v>1348808400</v>
      </c>
      <c r="N262">
        <v>1349845200</v>
      </c>
      <c r="O262" s="9">
        <f t="shared" si="16"/>
        <v>41180.208333333336</v>
      </c>
      <c r="P262" s="9">
        <f t="shared" si="17"/>
        <v>41192.208333333336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8"/>
        <v>31.201660735468568</v>
      </c>
      <c r="G263" t="s">
        <v>14</v>
      </c>
      <c r="I263">
        <v>454</v>
      </c>
      <c r="J263" s="4">
        <f t="shared" si="19"/>
        <v>57.936123348017624</v>
      </c>
      <c r="K263" t="s">
        <v>21</v>
      </c>
      <c r="L263" t="s">
        <v>22</v>
      </c>
      <c r="M263">
        <v>1282712400</v>
      </c>
      <c r="N263">
        <v>1283058000</v>
      </c>
      <c r="O263" s="9">
        <f t="shared" si="16"/>
        <v>40415.208333333336</v>
      </c>
      <c r="P263" s="9">
        <f t="shared" si="17"/>
        <v>40419.208333333336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8"/>
        <v>313.41176470588238</v>
      </c>
      <c r="G264" t="s">
        <v>20</v>
      </c>
      <c r="I264">
        <v>107</v>
      </c>
      <c r="J264" s="4">
        <f t="shared" si="19"/>
        <v>49.794392523364486</v>
      </c>
      <c r="K264" t="s">
        <v>21</v>
      </c>
      <c r="L264" t="s">
        <v>22</v>
      </c>
      <c r="M264">
        <v>1301979600</v>
      </c>
      <c r="N264">
        <v>1304226000</v>
      </c>
      <c r="O264" s="9">
        <f t="shared" si="16"/>
        <v>40638.208333333336</v>
      </c>
      <c r="P264" s="9">
        <f t="shared" si="17"/>
        <v>40664.208333333336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8"/>
        <v>370.89655172413791</v>
      </c>
      <c r="G265" t="s">
        <v>20</v>
      </c>
      <c r="I265">
        <v>199</v>
      </c>
      <c r="J265" s="4">
        <f t="shared" si="19"/>
        <v>54.050251256281406</v>
      </c>
      <c r="K265" t="s">
        <v>21</v>
      </c>
      <c r="L265" t="s">
        <v>22</v>
      </c>
      <c r="M265">
        <v>1263016800</v>
      </c>
      <c r="N265">
        <v>1263016800</v>
      </c>
      <c r="O265" s="9">
        <f t="shared" si="16"/>
        <v>40187.25</v>
      </c>
      <c r="P265" s="9">
        <f t="shared" si="17"/>
        <v>40187.25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8"/>
        <v>362.66447368421052</v>
      </c>
      <c r="G266" t="s">
        <v>20</v>
      </c>
      <c r="I266">
        <v>5512</v>
      </c>
      <c r="J266" s="4">
        <f t="shared" si="19"/>
        <v>30.002721335268504</v>
      </c>
      <c r="K266" t="s">
        <v>21</v>
      </c>
      <c r="L266" t="s">
        <v>22</v>
      </c>
      <c r="M266">
        <v>1360648800</v>
      </c>
      <c r="N266">
        <v>1362031200</v>
      </c>
      <c r="O266" s="9">
        <f t="shared" si="16"/>
        <v>41317.25</v>
      </c>
      <c r="P266" s="9">
        <f t="shared" si="17"/>
        <v>41333.25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8"/>
        <v>123.08163265306122</v>
      </c>
      <c r="G267" t="s">
        <v>20</v>
      </c>
      <c r="I267">
        <v>86</v>
      </c>
      <c r="J267" s="4">
        <f t="shared" si="19"/>
        <v>70.127906976744185</v>
      </c>
      <c r="K267" t="s">
        <v>21</v>
      </c>
      <c r="L267" t="s">
        <v>22</v>
      </c>
      <c r="M267">
        <v>1451800800</v>
      </c>
      <c r="N267">
        <v>1455602400</v>
      </c>
      <c r="O267" s="9">
        <f t="shared" si="16"/>
        <v>42372.25</v>
      </c>
      <c r="P267" s="9">
        <f t="shared" si="17"/>
        <v>42416.25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8"/>
        <v>76.766756032171585</v>
      </c>
      <c r="G268" t="s">
        <v>14</v>
      </c>
      <c r="I268">
        <v>3182</v>
      </c>
      <c r="J268" s="4">
        <f t="shared" si="19"/>
        <v>26.996228786926462</v>
      </c>
      <c r="K268" t="s">
        <v>107</v>
      </c>
      <c r="L268" t="s">
        <v>108</v>
      </c>
      <c r="M268">
        <v>1415340000</v>
      </c>
      <c r="N268">
        <v>1418191200</v>
      </c>
      <c r="O268" s="9">
        <f t="shared" si="16"/>
        <v>41950.25</v>
      </c>
      <c r="P268" s="9">
        <f t="shared" si="17"/>
        <v>41983.25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8"/>
        <v>233.62012987012989</v>
      </c>
      <c r="G269" t="s">
        <v>20</v>
      </c>
      <c r="I269">
        <v>2768</v>
      </c>
      <c r="J269" s="4">
        <f t="shared" si="19"/>
        <v>51.990606936416185</v>
      </c>
      <c r="K269" t="s">
        <v>26</v>
      </c>
      <c r="L269" t="s">
        <v>27</v>
      </c>
      <c r="M269">
        <v>1351054800</v>
      </c>
      <c r="N269">
        <v>1352440800</v>
      </c>
      <c r="O269" s="9">
        <f t="shared" si="16"/>
        <v>41206.208333333336</v>
      </c>
      <c r="P269" s="9">
        <f t="shared" si="17"/>
        <v>41222.25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8"/>
        <v>180.53333333333333</v>
      </c>
      <c r="G270" t="s">
        <v>20</v>
      </c>
      <c r="I270">
        <v>48</v>
      </c>
      <c r="J270" s="4">
        <f t="shared" si="19"/>
        <v>56.416666666666664</v>
      </c>
      <c r="K270" t="s">
        <v>21</v>
      </c>
      <c r="L270" t="s">
        <v>22</v>
      </c>
      <c r="M270">
        <v>1349326800</v>
      </c>
      <c r="N270">
        <v>1353304800</v>
      </c>
      <c r="O270" s="9">
        <f t="shared" si="16"/>
        <v>41186.208333333336</v>
      </c>
      <c r="P270" s="9">
        <f t="shared" si="17"/>
        <v>41232.25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8"/>
        <v>252.62857142857143</v>
      </c>
      <c r="G271" t="s">
        <v>20</v>
      </c>
      <c r="I271">
        <v>87</v>
      </c>
      <c r="J271" s="4">
        <f t="shared" si="19"/>
        <v>101.63218390804597</v>
      </c>
      <c r="K271" t="s">
        <v>21</v>
      </c>
      <c r="L271" t="s">
        <v>22</v>
      </c>
      <c r="M271">
        <v>1548914400</v>
      </c>
      <c r="N271">
        <v>1550728800</v>
      </c>
      <c r="O271" s="9">
        <f t="shared" si="16"/>
        <v>43496.25</v>
      </c>
      <c r="P271" s="9">
        <f t="shared" si="17"/>
        <v>43517.25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8"/>
        <v>27.176538240368025</v>
      </c>
      <c r="G272" t="s">
        <v>74</v>
      </c>
      <c r="I272">
        <v>1890</v>
      </c>
      <c r="J272" s="4">
        <f t="shared" si="19"/>
        <v>25.005291005291006</v>
      </c>
      <c r="K272" t="s">
        <v>21</v>
      </c>
      <c r="L272" t="s">
        <v>22</v>
      </c>
      <c r="M272">
        <v>1291269600</v>
      </c>
      <c r="N272">
        <v>1291442400</v>
      </c>
      <c r="O272" s="9">
        <f t="shared" si="16"/>
        <v>40514.25</v>
      </c>
      <c r="P272" s="9">
        <f t="shared" si="17"/>
        <v>40516.25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8"/>
        <v>1.2706571242680547</v>
      </c>
      <c r="G273" t="s">
        <v>47</v>
      </c>
      <c r="I273">
        <v>61</v>
      </c>
      <c r="J273" s="4">
        <f t="shared" si="19"/>
        <v>32.016393442622949</v>
      </c>
      <c r="K273" t="s">
        <v>21</v>
      </c>
      <c r="L273" t="s">
        <v>22</v>
      </c>
      <c r="M273">
        <v>1449468000</v>
      </c>
      <c r="N273">
        <v>1452146400</v>
      </c>
      <c r="O273" s="9">
        <f t="shared" si="16"/>
        <v>42345.25</v>
      </c>
      <c r="P273" s="9">
        <f t="shared" si="17"/>
        <v>42376.25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8"/>
        <v>304.0097847358121</v>
      </c>
      <c r="G274" t="s">
        <v>20</v>
      </c>
      <c r="I274">
        <v>1894</v>
      </c>
      <c r="J274" s="4">
        <f t="shared" si="19"/>
        <v>82.021647307286173</v>
      </c>
      <c r="K274" t="s">
        <v>21</v>
      </c>
      <c r="L274" t="s">
        <v>22</v>
      </c>
      <c r="M274">
        <v>1562734800</v>
      </c>
      <c r="N274">
        <v>1564894800</v>
      </c>
      <c r="O274" s="9">
        <f t="shared" si="16"/>
        <v>43656.208333333328</v>
      </c>
      <c r="P274" s="9">
        <f t="shared" si="17"/>
        <v>43681.208333333328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8"/>
        <v>137.23076923076923</v>
      </c>
      <c r="G275" t="s">
        <v>20</v>
      </c>
      <c r="I275">
        <v>282</v>
      </c>
      <c r="J275" s="4">
        <f t="shared" si="19"/>
        <v>37.957446808510639</v>
      </c>
      <c r="K275" t="s">
        <v>15</v>
      </c>
      <c r="L275" t="s">
        <v>16</v>
      </c>
      <c r="M275">
        <v>1505624400</v>
      </c>
      <c r="N275">
        <v>1505883600</v>
      </c>
      <c r="O275" s="9">
        <f t="shared" si="16"/>
        <v>42995.208333333328</v>
      </c>
      <c r="P275" s="9">
        <f t="shared" si="17"/>
        <v>42998.208333333328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8"/>
        <v>32.208333333333336</v>
      </c>
      <c r="G276" t="s">
        <v>14</v>
      </c>
      <c r="I276">
        <v>15</v>
      </c>
      <c r="J276" s="4">
        <f t="shared" si="19"/>
        <v>51.533333333333331</v>
      </c>
      <c r="K276" t="s">
        <v>21</v>
      </c>
      <c r="L276" t="s">
        <v>22</v>
      </c>
      <c r="M276">
        <v>1509948000</v>
      </c>
      <c r="N276">
        <v>1510380000</v>
      </c>
      <c r="O276" s="9">
        <f t="shared" si="16"/>
        <v>43045.25</v>
      </c>
      <c r="P276" s="9">
        <f t="shared" si="17"/>
        <v>43050.25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8"/>
        <v>241.51282051282053</v>
      </c>
      <c r="G277" t="s">
        <v>20</v>
      </c>
      <c r="I277">
        <v>116</v>
      </c>
      <c r="J277" s="4">
        <f t="shared" si="19"/>
        <v>81.198275862068968</v>
      </c>
      <c r="K277" t="s">
        <v>21</v>
      </c>
      <c r="L277" t="s">
        <v>22</v>
      </c>
      <c r="M277">
        <v>1554526800</v>
      </c>
      <c r="N277">
        <v>1555218000</v>
      </c>
      <c r="O277" s="9">
        <f t="shared" si="16"/>
        <v>43561.208333333328</v>
      </c>
      <c r="P277" s="9">
        <f t="shared" si="17"/>
        <v>43569.208333333328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8"/>
        <v>96.8</v>
      </c>
      <c r="G278" t="s">
        <v>14</v>
      </c>
      <c r="I278">
        <v>133</v>
      </c>
      <c r="J278" s="4">
        <f t="shared" si="19"/>
        <v>40.030075187969928</v>
      </c>
      <c r="K278" t="s">
        <v>21</v>
      </c>
      <c r="L278" t="s">
        <v>22</v>
      </c>
      <c r="M278">
        <v>1334811600</v>
      </c>
      <c r="N278">
        <v>1335243600</v>
      </c>
      <c r="O278" s="9">
        <f t="shared" si="16"/>
        <v>41018.208333333336</v>
      </c>
      <c r="P278" s="9">
        <f t="shared" si="17"/>
        <v>41023.208333333336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8"/>
        <v>1066.4285714285716</v>
      </c>
      <c r="G279" t="s">
        <v>20</v>
      </c>
      <c r="I279">
        <v>83</v>
      </c>
      <c r="J279" s="4">
        <f t="shared" si="19"/>
        <v>89.939759036144579</v>
      </c>
      <c r="K279" t="s">
        <v>21</v>
      </c>
      <c r="L279" t="s">
        <v>22</v>
      </c>
      <c r="M279">
        <v>1279515600</v>
      </c>
      <c r="N279">
        <v>1279688400</v>
      </c>
      <c r="O279" s="9">
        <f t="shared" si="16"/>
        <v>40378.208333333336</v>
      </c>
      <c r="P279" s="9">
        <f t="shared" si="17"/>
        <v>40380.208333333336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8"/>
        <v>325.88888888888891</v>
      </c>
      <c r="G280" t="s">
        <v>20</v>
      </c>
      <c r="I280">
        <v>91</v>
      </c>
      <c r="J280" s="4">
        <f t="shared" si="19"/>
        <v>96.692307692307693</v>
      </c>
      <c r="K280" t="s">
        <v>21</v>
      </c>
      <c r="L280" t="s">
        <v>22</v>
      </c>
      <c r="M280">
        <v>1353909600</v>
      </c>
      <c r="N280">
        <v>1356069600</v>
      </c>
      <c r="O280" s="9">
        <f t="shared" si="16"/>
        <v>41239.25</v>
      </c>
      <c r="P280" s="9">
        <f t="shared" si="17"/>
        <v>41264.25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8"/>
        <v>170.70000000000002</v>
      </c>
      <c r="G281" t="s">
        <v>20</v>
      </c>
      <c r="I281">
        <v>546</v>
      </c>
      <c r="J281" s="4">
        <f t="shared" si="19"/>
        <v>25.010989010989011</v>
      </c>
      <c r="K281" t="s">
        <v>21</v>
      </c>
      <c r="L281" t="s">
        <v>22</v>
      </c>
      <c r="M281">
        <v>1535950800</v>
      </c>
      <c r="N281">
        <v>1536210000</v>
      </c>
      <c r="O281" s="9">
        <f t="shared" si="16"/>
        <v>43346.208333333328</v>
      </c>
      <c r="P281" s="9">
        <f t="shared" si="17"/>
        <v>43349.208333333328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8"/>
        <v>581.44000000000005</v>
      </c>
      <c r="G282" t="s">
        <v>20</v>
      </c>
      <c r="I282">
        <v>393</v>
      </c>
      <c r="J282" s="4">
        <f t="shared" si="19"/>
        <v>36.987277353689571</v>
      </c>
      <c r="K282" t="s">
        <v>21</v>
      </c>
      <c r="L282" t="s">
        <v>22</v>
      </c>
      <c r="M282">
        <v>1511244000</v>
      </c>
      <c r="N282">
        <v>1511762400</v>
      </c>
      <c r="O282" s="9">
        <f t="shared" si="16"/>
        <v>43060.25</v>
      </c>
      <c r="P282" s="9">
        <f t="shared" si="17"/>
        <v>43066.25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8"/>
        <v>91.520972644376897</v>
      </c>
      <c r="G283" t="s">
        <v>14</v>
      </c>
      <c r="I283">
        <v>2062</v>
      </c>
      <c r="J283" s="4">
        <f t="shared" si="19"/>
        <v>73.012609117361791</v>
      </c>
      <c r="K283" t="s">
        <v>21</v>
      </c>
      <c r="L283" t="s">
        <v>22</v>
      </c>
      <c r="M283">
        <v>1331445600</v>
      </c>
      <c r="N283">
        <v>1333256400</v>
      </c>
      <c r="O283" s="9">
        <f t="shared" si="16"/>
        <v>40979.25</v>
      </c>
      <c r="P283" s="9">
        <f t="shared" si="17"/>
        <v>41000.208333333336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8"/>
        <v>108.04761904761904</v>
      </c>
      <c r="G284" t="s">
        <v>20</v>
      </c>
      <c r="I284">
        <v>133</v>
      </c>
      <c r="J284" s="4">
        <f t="shared" si="19"/>
        <v>68.240601503759393</v>
      </c>
      <c r="K284" t="s">
        <v>21</v>
      </c>
      <c r="L284" t="s">
        <v>22</v>
      </c>
      <c r="M284">
        <v>1480226400</v>
      </c>
      <c r="N284">
        <v>1480744800</v>
      </c>
      <c r="O284" s="9">
        <f t="shared" si="16"/>
        <v>42701.25</v>
      </c>
      <c r="P284" s="9">
        <f t="shared" si="17"/>
        <v>42707.25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8"/>
        <v>18.728395061728396</v>
      </c>
      <c r="G285" t="s">
        <v>14</v>
      </c>
      <c r="I285">
        <v>29</v>
      </c>
      <c r="J285" s="4">
        <f t="shared" si="19"/>
        <v>52.310344827586206</v>
      </c>
      <c r="K285" t="s">
        <v>36</v>
      </c>
      <c r="L285" t="s">
        <v>37</v>
      </c>
      <c r="M285">
        <v>1464584400</v>
      </c>
      <c r="N285">
        <v>1465016400</v>
      </c>
      <c r="O285" s="9">
        <f t="shared" si="16"/>
        <v>42520.208333333328</v>
      </c>
      <c r="P285" s="9">
        <f t="shared" si="17"/>
        <v>42525.208333333328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8"/>
        <v>83.193877551020407</v>
      </c>
      <c r="G286" t="s">
        <v>14</v>
      </c>
      <c r="I286">
        <v>132</v>
      </c>
      <c r="J286" s="4">
        <f t="shared" si="19"/>
        <v>61.765151515151516</v>
      </c>
      <c r="K286" t="s">
        <v>21</v>
      </c>
      <c r="L286" t="s">
        <v>22</v>
      </c>
      <c r="M286">
        <v>1335848400</v>
      </c>
      <c r="N286">
        <v>1336280400</v>
      </c>
      <c r="O286" s="9">
        <f t="shared" si="16"/>
        <v>41030.208333333336</v>
      </c>
      <c r="P286" s="9">
        <f t="shared" si="17"/>
        <v>41035.208333333336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8"/>
        <v>706.33333333333337</v>
      </c>
      <c r="G287" t="s">
        <v>20</v>
      </c>
      <c r="I287">
        <v>254</v>
      </c>
      <c r="J287" s="4">
        <f t="shared" si="19"/>
        <v>25.027559055118111</v>
      </c>
      <c r="K287" t="s">
        <v>21</v>
      </c>
      <c r="L287" t="s">
        <v>22</v>
      </c>
      <c r="M287">
        <v>1473483600</v>
      </c>
      <c r="N287">
        <v>1476766800</v>
      </c>
      <c r="O287" s="9">
        <f t="shared" si="16"/>
        <v>42623.208333333328</v>
      </c>
      <c r="P287" s="9">
        <f t="shared" si="17"/>
        <v>42661.208333333328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8"/>
        <v>17.446030330062445</v>
      </c>
      <c r="G288" t="s">
        <v>74</v>
      </c>
      <c r="I288">
        <v>184</v>
      </c>
      <c r="J288" s="4">
        <f t="shared" si="19"/>
        <v>106.28804347826087</v>
      </c>
      <c r="K288" t="s">
        <v>21</v>
      </c>
      <c r="L288" t="s">
        <v>22</v>
      </c>
      <c r="M288">
        <v>1479880800</v>
      </c>
      <c r="N288">
        <v>1480485600</v>
      </c>
      <c r="O288" s="9">
        <f t="shared" si="16"/>
        <v>42697.25</v>
      </c>
      <c r="P288" s="9">
        <f t="shared" si="17"/>
        <v>42704.25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8"/>
        <v>209.73015873015873</v>
      </c>
      <c r="G289" t="s">
        <v>20</v>
      </c>
      <c r="I289">
        <v>176</v>
      </c>
      <c r="J289" s="4">
        <f t="shared" si="19"/>
        <v>75.07386363636364</v>
      </c>
      <c r="K289" t="s">
        <v>21</v>
      </c>
      <c r="L289" t="s">
        <v>22</v>
      </c>
      <c r="M289">
        <v>1430197200</v>
      </c>
      <c r="N289">
        <v>1430197200</v>
      </c>
      <c r="O289" s="9">
        <f t="shared" si="16"/>
        <v>42122.208333333328</v>
      </c>
      <c r="P289" s="9">
        <f t="shared" si="17"/>
        <v>42122.208333333328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8"/>
        <v>97.785714285714292</v>
      </c>
      <c r="G290" t="s">
        <v>14</v>
      </c>
      <c r="I290">
        <v>137</v>
      </c>
      <c r="J290" s="4">
        <f t="shared" si="19"/>
        <v>39.970802919708028</v>
      </c>
      <c r="K290" t="s">
        <v>36</v>
      </c>
      <c r="L290" t="s">
        <v>37</v>
      </c>
      <c r="M290">
        <v>1331701200</v>
      </c>
      <c r="N290">
        <v>1331787600</v>
      </c>
      <c r="O290" s="9">
        <f t="shared" si="16"/>
        <v>40982.208333333336</v>
      </c>
      <c r="P290" s="9">
        <f t="shared" si="17"/>
        <v>40983.208333333336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8"/>
        <v>1684.25</v>
      </c>
      <c r="G291" t="s">
        <v>20</v>
      </c>
      <c r="I291">
        <v>337</v>
      </c>
      <c r="J291" s="4">
        <f t="shared" si="19"/>
        <v>39.982195845697326</v>
      </c>
      <c r="K291" t="s">
        <v>15</v>
      </c>
      <c r="L291" t="s">
        <v>16</v>
      </c>
      <c r="M291">
        <v>1438578000</v>
      </c>
      <c r="N291">
        <v>1438837200</v>
      </c>
      <c r="O291" s="9">
        <f t="shared" si="16"/>
        <v>42219.208333333328</v>
      </c>
      <c r="P291" s="9">
        <f t="shared" si="17"/>
        <v>42222.208333333328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8"/>
        <v>54.402135231316727</v>
      </c>
      <c r="G292" t="s">
        <v>14</v>
      </c>
      <c r="I292">
        <v>908</v>
      </c>
      <c r="J292" s="4">
        <f t="shared" si="19"/>
        <v>101.01541850220265</v>
      </c>
      <c r="K292" t="s">
        <v>21</v>
      </c>
      <c r="L292" t="s">
        <v>22</v>
      </c>
      <c r="M292">
        <v>1368162000</v>
      </c>
      <c r="N292">
        <v>1370926800</v>
      </c>
      <c r="O292" s="9">
        <f t="shared" si="16"/>
        <v>41404.208333333336</v>
      </c>
      <c r="P292" s="9">
        <f t="shared" si="17"/>
        <v>41436.208333333336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8"/>
        <v>456.61111111111109</v>
      </c>
      <c r="G293" t="s">
        <v>20</v>
      </c>
      <c r="I293">
        <v>107</v>
      </c>
      <c r="J293" s="4">
        <f t="shared" si="19"/>
        <v>76.813084112149539</v>
      </c>
      <c r="K293" t="s">
        <v>21</v>
      </c>
      <c r="L293" t="s">
        <v>22</v>
      </c>
      <c r="M293">
        <v>1318654800</v>
      </c>
      <c r="N293">
        <v>1319000400</v>
      </c>
      <c r="O293" s="9">
        <f t="shared" si="16"/>
        <v>40831.208333333336</v>
      </c>
      <c r="P293" s="9">
        <f t="shared" si="17"/>
        <v>40835.208333333336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8"/>
        <v>9.8219178082191778</v>
      </c>
      <c r="G294" t="s">
        <v>14</v>
      </c>
      <c r="I294">
        <v>10</v>
      </c>
      <c r="J294" s="4">
        <f t="shared" si="19"/>
        <v>71.7</v>
      </c>
      <c r="K294" t="s">
        <v>21</v>
      </c>
      <c r="L294" t="s">
        <v>22</v>
      </c>
      <c r="M294">
        <v>1331874000</v>
      </c>
      <c r="N294">
        <v>1333429200</v>
      </c>
      <c r="O294" s="9">
        <f t="shared" si="16"/>
        <v>40984.208333333336</v>
      </c>
      <c r="P294" s="9">
        <f t="shared" si="17"/>
        <v>41002.208333333336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8"/>
        <v>16.384615384615383</v>
      </c>
      <c r="G295" t="s">
        <v>74</v>
      </c>
      <c r="I295">
        <v>32</v>
      </c>
      <c r="J295" s="4">
        <f t="shared" si="19"/>
        <v>33.28125</v>
      </c>
      <c r="K295" t="s">
        <v>107</v>
      </c>
      <c r="L295" t="s">
        <v>108</v>
      </c>
      <c r="M295">
        <v>1286254800</v>
      </c>
      <c r="N295">
        <v>1287032400</v>
      </c>
      <c r="O295" s="9">
        <f t="shared" si="16"/>
        <v>40456.208333333336</v>
      </c>
      <c r="P295" s="9">
        <f t="shared" si="17"/>
        <v>40465.208333333336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8"/>
        <v>1339.6666666666667</v>
      </c>
      <c r="G296" t="s">
        <v>20</v>
      </c>
      <c r="I296">
        <v>183</v>
      </c>
      <c r="J296" s="4">
        <f t="shared" si="19"/>
        <v>43.923497267759565</v>
      </c>
      <c r="K296" t="s">
        <v>21</v>
      </c>
      <c r="L296" t="s">
        <v>22</v>
      </c>
      <c r="M296">
        <v>1540530000</v>
      </c>
      <c r="N296">
        <v>1541570400</v>
      </c>
      <c r="O296" s="9">
        <f t="shared" si="16"/>
        <v>43399.208333333328</v>
      </c>
      <c r="P296" s="9">
        <f t="shared" si="17"/>
        <v>43411.25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8"/>
        <v>35.650077760497666</v>
      </c>
      <c r="G297" t="s">
        <v>14</v>
      </c>
      <c r="I297">
        <v>1910</v>
      </c>
      <c r="J297" s="4">
        <f t="shared" si="19"/>
        <v>36.004712041884815</v>
      </c>
      <c r="K297" t="s">
        <v>98</v>
      </c>
      <c r="L297" t="s">
        <v>99</v>
      </c>
      <c r="M297">
        <v>1381813200</v>
      </c>
      <c r="N297">
        <v>1383976800</v>
      </c>
      <c r="O297" s="9">
        <f t="shared" si="16"/>
        <v>41562.208333333336</v>
      </c>
      <c r="P297" s="9">
        <f t="shared" si="17"/>
        <v>41587.25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8"/>
        <v>54.950819672131146</v>
      </c>
      <c r="G298" t="s">
        <v>14</v>
      </c>
      <c r="I298">
        <v>38</v>
      </c>
      <c r="J298" s="4">
        <f t="shared" si="19"/>
        <v>88.21052631578948</v>
      </c>
      <c r="K298" t="s">
        <v>26</v>
      </c>
      <c r="L298" t="s">
        <v>27</v>
      </c>
      <c r="M298">
        <v>1548655200</v>
      </c>
      <c r="N298">
        <v>1550556000</v>
      </c>
      <c r="O298" s="9">
        <f t="shared" si="16"/>
        <v>43493.25</v>
      </c>
      <c r="P298" s="9">
        <f t="shared" si="17"/>
        <v>43515.25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8"/>
        <v>94.236111111111114</v>
      </c>
      <c r="G299" t="s">
        <v>14</v>
      </c>
      <c r="I299">
        <v>104</v>
      </c>
      <c r="J299" s="4">
        <f t="shared" si="19"/>
        <v>65.240384615384613</v>
      </c>
      <c r="K299" t="s">
        <v>26</v>
      </c>
      <c r="L299" t="s">
        <v>27</v>
      </c>
      <c r="M299">
        <v>1389679200</v>
      </c>
      <c r="N299">
        <v>1390456800</v>
      </c>
      <c r="O299" s="9">
        <f t="shared" si="16"/>
        <v>41653.25</v>
      </c>
      <c r="P299" s="9">
        <f t="shared" si="17"/>
        <v>41662.25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8"/>
        <v>143.91428571428571</v>
      </c>
      <c r="G300" t="s">
        <v>20</v>
      </c>
      <c r="I300">
        <v>72</v>
      </c>
      <c r="J300" s="4">
        <f t="shared" si="19"/>
        <v>69.958333333333329</v>
      </c>
      <c r="K300" t="s">
        <v>21</v>
      </c>
      <c r="L300" t="s">
        <v>22</v>
      </c>
      <c r="M300">
        <v>1456466400</v>
      </c>
      <c r="N300">
        <v>1458018000</v>
      </c>
      <c r="O300" s="9">
        <f t="shared" si="16"/>
        <v>42426.25</v>
      </c>
      <c r="P300" s="9">
        <f t="shared" si="17"/>
        <v>42444.208333333328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8"/>
        <v>51.421052631578945</v>
      </c>
      <c r="G301" t="s">
        <v>14</v>
      </c>
      <c r="I301">
        <v>49</v>
      </c>
      <c r="J301" s="4">
        <f t="shared" si="19"/>
        <v>39.877551020408163</v>
      </c>
      <c r="K301" t="s">
        <v>21</v>
      </c>
      <c r="L301" t="s">
        <v>22</v>
      </c>
      <c r="M301">
        <v>1456984800</v>
      </c>
      <c r="N301">
        <v>1461819600</v>
      </c>
      <c r="O301" s="9">
        <f t="shared" si="16"/>
        <v>42432.25</v>
      </c>
      <c r="P301" s="9">
        <f t="shared" si="17"/>
        <v>42488.208333333328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8"/>
        <v>5</v>
      </c>
      <c r="G302" t="s">
        <v>14</v>
      </c>
      <c r="I302">
        <v>1</v>
      </c>
      <c r="J302" s="4">
        <f t="shared" si="19"/>
        <v>5</v>
      </c>
      <c r="K302" t="s">
        <v>36</v>
      </c>
      <c r="L302" t="s">
        <v>37</v>
      </c>
      <c r="M302">
        <v>1504069200</v>
      </c>
      <c r="N302">
        <v>1504155600</v>
      </c>
      <c r="O302" s="9">
        <f t="shared" si="16"/>
        <v>42977.208333333328</v>
      </c>
      <c r="P302" s="9">
        <f t="shared" si="17"/>
        <v>42978.208333333328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8"/>
        <v>1344.6666666666667</v>
      </c>
      <c r="G303" t="s">
        <v>20</v>
      </c>
      <c r="I303">
        <v>295</v>
      </c>
      <c r="J303" s="4">
        <f t="shared" si="19"/>
        <v>41.023728813559323</v>
      </c>
      <c r="K303" t="s">
        <v>21</v>
      </c>
      <c r="L303" t="s">
        <v>22</v>
      </c>
      <c r="M303">
        <v>1424930400</v>
      </c>
      <c r="N303">
        <v>1426395600</v>
      </c>
      <c r="O303" s="9">
        <f t="shared" si="16"/>
        <v>42061.25</v>
      </c>
      <c r="P303" s="9">
        <f t="shared" si="17"/>
        <v>42078.208333333328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8"/>
        <v>31.844940867279899</v>
      </c>
      <c r="G304" t="s">
        <v>14</v>
      </c>
      <c r="I304">
        <v>245</v>
      </c>
      <c r="J304" s="4">
        <f t="shared" si="19"/>
        <v>98.914285714285711</v>
      </c>
      <c r="K304" t="s">
        <v>21</v>
      </c>
      <c r="L304" t="s">
        <v>22</v>
      </c>
      <c r="M304">
        <v>1535864400</v>
      </c>
      <c r="N304">
        <v>1537074000</v>
      </c>
      <c r="O304" s="9">
        <f t="shared" si="16"/>
        <v>43345.208333333328</v>
      </c>
      <c r="P304" s="9">
        <f t="shared" si="17"/>
        <v>43359.208333333328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8"/>
        <v>82.617647058823536</v>
      </c>
      <c r="G305" t="s">
        <v>14</v>
      </c>
      <c r="I305">
        <v>32</v>
      </c>
      <c r="J305" s="4">
        <f t="shared" si="19"/>
        <v>87.78125</v>
      </c>
      <c r="K305" t="s">
        <v>21</v>
      </c>
      <c r="L305" t="s">
        <v>22</v>
      </c>
      <c r="M305">
        <v>1452146400</v>
      </c>
      <c r="N305">
        <v>1452578400</v>
      </c>
      <c r="O305" s="9">
        <f t="shared" si="16"/>
        <v>42376.25</v>
      </c>
      <c r="P305" s="9">
        <f t="shared" si="17"/>
        <v>42381.25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8"/>
        <v>546.14285714285722</v>
      </c>
      <c r="G306" t="s">
        <v>20</v>
      </c>
      <c r="I306">
        <v>142</v>
      </c>
      <c r="J306" s="4">
        <f t="shared" si="19"/>
        <v>80.767605633802816</v>
      </c>
      <c r="K306" t="s">
        <v>21</v>
      </c>
      <c r="L306" t="s">
        <v>22</v>
      </c>
      <c r="M306">
        <v>1470546000</v>
      </c>
      <c r="N306">
        <v>1474088400</v>
      </c>
      <c r="O306" s="9">
        <f t="shared" si="16"/>
        <v>42589.208333333328</v>
      </c>
      <c r="P306" s="9">
        <f t="shared" si="17"/>
        <v>42630.208333333328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8"/>
        <v>286.21428571428572</v>
      </c>
      <c r="G307" t="s">
        <v>20</v>
      </c>
      <c r="I307">
        <v>85</v>
      </c>
      <c r="J307" s="4">
        <f t="shared" si="19"/>
        <v>94.28235294117647</v>
      </c>
      <c r="K307" t="s">
        <v>21</v>
      </c>
      <c r="L307" t="s">
        <v>22</v>
      </c>
      <c r="M307">
        <v>1458363600</v>
      </c>
      <c r="N307">
        <v>1461906000</v>
      </c>
      <c r="O307" s="9">
        <f t="shared" si="16"/>
        <v>42448.208333333328</v>
      </c>
      <c r="P307" s="9">
        <f t="shared" si="17"/>
        <v>42489.208333333328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8"/>
        <v>7.9076923076923071</v>
      </c>
      <c r="G308" t="s">
        <v>14</v>
      </c>
      <c r="I308">
        <v>7</v>
      </c>
      <c r="J308" s="4">
        <f t="shared" si="19"/>
        <v>73.428571428571431</v>
      </c>
      <c r="K308" t="s">
        <v>21</v>
      </c>
      <c r="L308" t="s">
        <v>22</v>
      </c>
      <c r="M308">
        <v>1500008400</v>
      </c>
      <c r="N308">
        <v>1500267600</v>
      </c>
      <c r="O308" s="9">
        <f t="shared" si="16"/>
        <v>42930.208333333328</v>
      </c>
      <c r="P308" s="9">
        <f t="shared" si="17"/>
        <v>42933.208333333328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8"/>
        <v>132.13677811550153</v>
      </c>
      <c r="G309" t="s">
        <v>20</v>
      </c>
      <c r="I309">
        <v>659</v>
      </c>
      <c r="J309" s="4">
        <f t="shared" si="19"/>
        <v>65.968133535660087</v>
      </c>
      <c r="K309" t="s">
        <v>36</v>
      </c>
      <c r="L309" t="s">
        <v>37</v>
      </c>
      <c r="M309">
        <v>1338958800</v>
      </c>
      <c r="N309">
        <v>1340686800</v>
      </c>
      <c r="O309" s="9">
        <f t="shared" si="16"/>
        <v>41066.208333333336</v>
      </c>
      <c r="P309" s="9">
        <f t="shared" si="17"/>
        <v>41086.208333333336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8"/>
        <v>74.077834179357026</v>
      </c>
      <c r="G310" t="s">
        <v>14</v>
      </c>
      <c r="I310">
        <v>803</v>
      </c>
      <c r="J310" s="4">
        <f t="shared" si="19"/>
        <v>109.04109589041096</v>
      </c>
      <c r="K310" t="s">
        <v>21</v>
      </c>
      <c r="L310" t="s">
        <v>22</v>
      </c>
      <c r="M310">
        <v>1303102800</v>
      </c>
      <c r="N310">
        <v>1303189200</v>
      </c>
      <c r="O310" s="9">
        <f t="shared" si="16"/>
        <v>40651.208333333336</v>
      </c>
      <c r="P310" s="9">
        <f t="shared" si="17"/>
        <v>40652.208333333336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8"/>
        <v>75.292682926829272</v>
      </c>
      <c r="G311" t="s">
        <v>74</v>
      </c>
      <c r="I311">
        <v>75</v>
      </c>
      <c r="J311" s="4">
        <f t="shared" si="19"/>
        <v>41.16</v>
      </c>
      <c r="K311" t="s">
        <v>21</v>
      </c>
      <c r="L311" t="s">
        <v>22</v>
      </c>
      <c r="M311">
        <v>1316581200</v>
      </c>
      <c r="N311">
        <v>1318309200</v>
      </c>
      <c r="O311" s="9">
        <f t="shared" si="16"/>
        <v>40807.208333333336</v>
      </c>
      <c r="P311" s="9">
        <f t="shared" si="17"/>
        <v>40827.208333333336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8"/>
        <v>20.333333333333332</v>
      </c>
      <c r="G312" t="s">
        <v>14</v>
      </c>
      <c r="I312">
        <v>16</v>
      </c>
      <c r="J312" s="4">
        <f t="shared" si="19"/>
        <v>99.125</v>
      </c>
      <c r="K312" t="s">
        <v>21</v>
      </c>
      <c r="L312" t="s">
        <v>22</v>
      </c>
      <c r="M312">
        <v>1270789200</v>
      </c>
      <c r="N312">
        <v>1272171600</v>
      </c>
      <c r="O312" s="9">
        <f t="shared" si="16"/>
        <v>40277.208333333336</v>
      </c>
      <c r="P312" s="9">
        <f t="shared" si="17"/>
        <v>40293.208333333336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8"/>
        <v>203.36507936507937</v>
      </c>
      <c r="G313" t="s">
        <v>20</v>
      </c>
      <c r="I313">
        <v>121</v>
      </c>
      <c r="J313" s="4">
        <f t="shared" si="19"/>
        <v>105.88429752066116</v>
      </c>
      <c r="K313" t="s">
        <v>21</v>
      </c>
      <c r="L313" t="s">
        <v>22</v>
      </c>
      <c r="M313">
        <v>1297836000</v>
      </c>
      <c r="N313">
        <v>1298872800</v>
      </c>
      <c r="O313" s="9">
        <f t="shared" si="16"/>
        <v>40590.25</v>
      </c>
      <c r="P313" s="9">
        <f t="shared" si="17"/>
        <v>40602.25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8"/>
        <v>310.2284263959391</v>
      </c>
      <c r="G314" t="s">
        <v>20</v>
      </c>
      <c r="I314">
        <v>3742</v>
      </c>
      <c r="J314" s="4">
        <f t="shared" si="19"/>
        <v>48.996525921966864</v>
      </c>
      <c r="K314" t="s">
        <v>21</v>
      </c>
      <c r="L314" t="s">
        <v>22</v>
      </c>
      <c r="M314">
        <v>1382677200</v>
      </c>
      <c r="N314">
        <v>1383282000</v>
      </c>
      <c r="O314" s="9">
        <f t="shared" si="16"/>
        <v>41572.208333333336</v>
      </c>
      <c r="P314" s="9">
        <f t="shared" si="17"/>
        <v>41579.208333333336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8"/>
        <v>395.31818181818181</v>
      </c>
      <c r="G315" t="s">
        <v>20</v>
      </c>
      <c r="I315">
        <v>223</v>
      </c>
      <c r="J315" s="4">
        <f t="shared" si="19"/>
        <v>39</v>
      </c>
      <c r="K315" t="s">
        <v>21</v>
      </c>
      <c r="L315" t="s">
        <v>22</v>
      </c>
      <c r="M315">
        <v>1330322400</v>
      </c>
      <c r="N315">
        <v>1330495200</v>
      </c>
      <c r="O315" s="9">
        <f t="shared" si="16"/>
        <v>40966.25</v>
      </c>
      <c r="P315" s="9">
        <f t="shared" si="17"/>
        <v>40968.25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8"/>
        <v>294.71428571428572</v>
      </c>
      <c r="G316" t="s">
        <v>20</v>
      </c>
      <c r="I316">
        <v>133</v>
      </c>
      <c r="J316" s="4">
        <f t="shared" si="19"/>
        <v>31.022556390977442</v>
      </c>
      <c r="K316" t="s">
        <v>21</v>
      </c>
      <c r="L316" t="s">
        <v>22</v>
      </c>
      <c r="M316">
        <v>1552366800</v>
      </c>
      <c r="N316">
        <v>1552798800</v>
      </c>
      <c r="O316" s="9">
        <f t="shared" si="16"/>
        <v>43536.208333333328</v>
      </c>
      <c r="P316" s="9">
        <f t="shared" si="17"/>
        <v>43541.208333333328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8"/>
        <v>33.89473684210526</v>
      </c>
      <c r="G317" t="s">
        <v>14</v>
      </c>
      <c r="I317">
        <v>31</v>
      </c>
      <c r="J317" s="4">
        <f t="shared" si="19"/>
        <v>103.87096774193549</v>
      </c>
      <c r="K317" t="s">
        <v>21</v>
      </c>
      <c r="L317" t="s">
        <v>22</v>
      </c>
      <c r="M317">
        <v>1400907600</v>
      </c>
      <c r="N317">
        <v>1403413200</v>
      </c>
      <c r="O317" s="9">
        <f t="shared" si="16"/>
        <v>41783.208333333336</v>
      </c>
      <c r="P317" s="9">
        <f t="shared" si="17"/>
        <v>41812.208333333336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8"/>
        <v>66.677083333333329</v>
      </c>
      <c r="G318" t="s">
        <v>14</v>
      </c>
      <c r="I318">
        <v>108</v>
      </c>
      <c r="J318" s="4">
        <f t="shared" si="19"/>
        <v>59.268518518518519</v>
      </c>
      <c r="K318" t="s">
        <v>107</v>
      </c>
      <c r="L318" t="s">
        <v>108</v>
      </c>
      <c r="M318">
        <v>1574143200</v>
      </c>
      <c r="N318">
        <v>1574229600</v>
      </c>
      <c r="O318" s="9">
        <f t="shared" si="16"/>
        <v>43788.25</v>
      </c>
      <c r="P318" s="9">
        <f t="shared" si="17"/>
        <v>43789.25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8"/>
        <v>19.227272727272727</v>
      </c>
      <c r="G319" t="s">
        <v>14</v>
      </c>
      <c r="I319">
        <v>30</v>
      </c>
      <c r="J319" s="4">
        <f t="shared" si="19"/>
        <v>42.3</v>
      </c>
      <c r="K319" t="s">
        <v>21</v>
      </c>
      <c r="L319" t="s">
        <v>22</v>
      </c>
      <c r="M319">
        <v>1494738000</v>
      </c>
      <c r="N319">
        <v>1495861200</v>
      </c>
      <c r="O319" s="9">
        <f t="shared" si="16"/>
        <v>42869.208333333328</v>
      </c>
      <c r="P319" s="9">
        <f t="shared" si="17"/>
        <v>42882.208333333328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8"/>
        <v>15.842105263157894</v>
      </c>
      <c r="G320" t="s">
        <v>14</v>
      </c>
      <c r="I320">
        <v>17</v>
      </c>
      <c r="J320" s="4">
        <f t="shared" si="19"/>
        <v>53.117647058823529</v>
      </c>
      <c r="K320" t="s">
        <v>21</v>
      </c>
      <c r="L320" t="s">
        <v>22</v>
      </c>
      <c r="M320">
        <v>1392357600</v>
      </c>
      <c r="N320">
        <v>1392530400</v>
      </c>
      <c r="O320" s="9">
        <f t="shared" si="16"/>
        <v>41684.25</v>
      </c>
      <c r="P320" s="9">
        <f t="shared" si="17"/>
        <v>41686.25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8"/>
        <v>38.702380952380956</v>
      </c>
      <c r="G321" t="s">
        <v>74</v>
      </c>
      <c r="I321">
        <v>64</v>
      </c>
      <c r="J321" s="4">
        <f t="shared" si="19"/>
        <v>50.796875</v>
      </c>
      <c r="K321" t="s">
        <v>21</v>
      </c>
      <c r="L321" t="s">
        <v>22</v>
      </c>
      <c r="M321">
        <v>1281589200</v>
      </c>
      <c r="N321">
        <v>1283662800</v>
      </c>
      <c r="O321" s="9">
        <f t="shared" si="16"/>
        <v>40402.208333333336</v>
      </c>
      <c r="P321" s="9">
        <f t="shared" si="17"/>
        <v>40426.208333333336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8"/>
        <v>9.5876777251184837</v>
      </c>
      <c r="G322" t="s">
        <v>14</v>
      </c>
      <c r="I322">
        <v>80</v>
      </c>
      <c r="J322" s="4">
        <f t="shared" si="19"/>
        <v>101.15</v>
      </c>
      <c r="K322" t="s">
        <v>21</v>
      </c>
      <c r="L322" t="s">
        <v>22</v>
      </c>
      <c r="M322">
        <v>1305003600</v>
      </c>
      <c r="N322">
        <v>1305781200</v>
      </c>
      <c r="O322" s="9">
        <f t="shared" si="16"/>
        <v>40673.208333333336</v>
      </c>
      <c r="P322" s="9">
        <f t="shared" si="17"/>
        <v>40682.208333333336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8"/>
        <v>94.144366197183089</v>
      </c>
      <c r="G323" t="s">
        <v>14</v>
      </c>
      <c r="I323">
        <v>2468</v>
      </c>
      <c r="J323" s="4">
        <f t="shared" si="19"/>
        <v>65.000810372771468</v>
      </c>
      <c r="K323" t="s">
        <v>21</v>
      </c>
      <c r="L323" t="s">
        <v>22</v>
      </c>
      <c r="M323">
        <v>1301634000</v>
      </c>
      <c r="N323">
        <v>1302325200</v>
      </c>
      <c r="O323" s="9">
        <f t="shared" ref="O323:O386" si="20">(((M323/60)/60)/24)+DATE(1970,1,1)</f>
        <v>40634.208333333336</v>
      </c>
      <c r="P323" s="9">
        <f t="shared" ref="P323:P386" si="21">(((N323/60)/60)/24)+DATE(1970,1,1)</f>
        <v>40642.208333333336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22">(E324/D324)*100</f>
        <v>166.56234096692114</v>
      </c>
      <c r="G324" t="s">
        <v>20</v>
      </c>
      <c r="I324">
        <v>5168</v>
      </c>
      <c r="J324" s="4">
        <f t="shared" ref="J324:J387" si="23">AVERAGE(E324/I324)</f>
        <v>37.998645510835914</v>
      </c>
      <c r="K324" t="s">
        <v>21</v>
      </c>
      <c r="L324" t="s">
        <v>22</v>
      </c>
      <c r="M324">
        <v>1290664800</v>
      </c>
      <c r="N324">
        <v>1291788000</v>
      </c>
      <c r="O324" s="9">
        <f t="shared" si="20"/>
        <v>40507.25</v>
      </c>
      <c r="P324" s="9">
        <f t="shared" si="21"/>
        <v>40520.25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2"/>
        <v>24.134831460674157</v>
      </c>
      <c r="G325" t="s">
        <v>14</v>
      </c>
      <c r="I325">
        <v>26</v>
      </c>
      <c r="J325" s="4">
        <f t="shared" si="23"/>
        <v>82.615384615384613</v>
      </c>
      <c r="K325" t="s">
        <v>40</v>
      </c>
      <c r="L325" t="s">
        <v>41</v>
      </c>
      <c r="M325">
        <v>1395896400</v>
      </c>
      <c r="N325">
        <v>1396069200</v>
      </c>
      <c r="O325" s="9">
        <f t="shared" si="20"/>
        <v>41725.208333333336</v>
      </c>
      <c r="P325" s="9">
        <f t="shared" si="21"/>
        <v>41727.208333333336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2"/>
        <v>164.05633802816902</v>
      </c>
      <c r="G326" t="s">
        <v>20</v>
      </c>
      <c r="I326">
        <v>307</v>
      </c>
      <c r="J326" s="4">
        <f t="shared" si="23"/>
        <v>37.941368078175898</v>
      </c>
      <c r="K326" t="s">
        <v>21</v>
      </c>
      <c r="L326" t="s">
        <v>22</v>
      </c>
      <c r="M326">
        <v>1434862800</v>
      </c>
      <c r="N326">
        <v>1435899600</v>
      </c>
      <c r="O326" s="9">
        <f t="shared" si="20"/>
        <v>42176.208333333328</v>
      </c>
      <c r="P326" s="9">
        <f t="shared" si="21"/>
        <v>42188.208333333328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2"/>
        <v>90.723076923076931</v>
      </c>
      <c r="G327" t="s">
        <v>14</v>
      </c>
      <c r="I327">
        <v>73</v>
      </c>
      <c r="J327" s="4">
        <f t="shared" si="23"/>
        <v>80.780821917808225</v>
      </c>
      <c r="K327" t="s">
        <v>21</v>
      </c>
      <c r="L327" t="s">
        <v>22</v>
      </c>
      <c r="M327">
        <v>1529125200</v>
      </c>
      <c r="N327">
        <v>1531112400</v>
      </c>
      <c r="O327" s="9">
        <f t="shared" si="20"/>
        <v>43267.208333333328</v>
      </c>
      <c r="P327" s="9">
        <f t="shared" si="21"/>
        <v>43290.208333333328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2"/>
        <v>46.194444444444443</v>
      </c>
      <c r="G328" t="s">
        <v>14</v>
      </c>
      <c r="I328">
        <v>128</v>
      </c>
      <c r="J328" s="4">
        <f t="shared" si="23"/>
        <v>25.984375</v>
      </c>
      <c r="K328" t="s">
        <v>21</v>
      </c>
      <c r="L328" t="s">
        <v>22</v>
      </c>
      <c r="M328">
        <v>1451109600</v>
      </c>
      <c r="N328">
        <v>1451628000</v>
      </c>
      <c r="O328" s="9">
        <f t="shared" si="20"/>
        <v>42364.25</v>
      </c>
      <c r="P328" s="9">
        <f t="shared" si="21"/>
        <v>42370.25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2"/>
        <v>38.53846153846154</v>
      </c>
      <c r="G329" t="s">
        <v>14</v>
      </c>
      <c r="I329">
        <v>33</v>
      </c>
      <c r="J329" s="4">
        <f t="shared" si="23"/>
        <v>30.363636363636363</v>
      </c>
      <c r="K329" t="s">
        <v>21</v>
      </c>
      <c r="L329" t="s">
        <v>22</v>
      </c>
      <c r="M329">
        <v>1566968400</v>
      </c>
      <c r="N329">
        <v>1567314000</v>
      </c>
      <c r="O329" s="9">
        <f t="shared" si="20"/>
        <v>43705.208333333328</v>
      </c>
      <c r="P329" s="9">
        <f t="shared" si="21"/>
        <v>43709.208333333328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2"/>
        <v>133.56231003039514</v>
      </c>
      <c r="G330" t="s">
        <v>20</v>
      </c>
      <c r="I330">
        <v>2441</v>
      </c>
      <c r="J330" s="4">
        <f t="shared" si="23"/>
        <v>54.004916018025398</v>
      </c>
      <c r="K330" t="s">
        <v>21</v>
      </c>
      <c r="L330" t="s">
        <v>22</v>
      </c>
      <c r="M330">
        <v>1543557600</v>
      </c>
      <c r="N330">
        <v>1544508000</v>
      </c>
      <c r="O330" s="9">
        <f t="shared" si="20"/>
        <v>43434.25</v>
      </c>
      <c r="P330" s="9">
        <f t="shared" si="21"/>
        <v>43445.25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2"/>
        <v>22.896588486140725</v>
      </c>
      <c r="G331" t="s">
        <v>47</v>
      </c>
      <c r="I331">
        <v>211</v>
      </c>
      <c r="J331" s="4">
        <f t="shared" si="23"/>
        <v>101.78672985781991</v>
      </c>
      <c r="K331" t="s">
        <v>21</v>
      </c>
      <c r="L331" t="s">
        <v>22</v>
      </c>
      <c r="M331">
        <v>1481522400</v>
      </c>
      <c r="N331">
        <v>1482472800</v>
      </c>
      <c r="O331" s="9">
        <f t="shared" si="20"/>
        <v>42716.25</v>
      </c>
      <c r="P331" s="9">
        <f t="shared" si="21"/>
        <v>42727.25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2"/>
        <v>184.95548961424333</v>
      </c>
      <c r="G332" t="s">
        <v>20</v>
      </c>
      <c r="I332">
        <v>1385</v>
      </c>
      <c r="J332" s="4">
        <f t="shared" si="23"/>
        <v>45.003610108303249</v>
      </c>
      <c r="K332" t="s">
        <v>40</v>
      </c>
      <c r="L332" t="s">
        <v>41</v>
      </c>
      <c r="M332">
        <v>1512712800</v>
      </c>
      <c r="N332">
        <v>1512799200</v>
      </c>
      <c r="O332" s="9">
        <f t="shared" si="20"/>
        <v>43077.25</v>
      </c>
      <c r="P332" s="9">
        <f t="shared" si="21"/>
        <v>43078.25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2"/>
        <v>443.72727272727275</v>
      </c>
      <c r="G333" t="s">
        <v>20</v>
      </c>
      <c r="I333">
        <v>190</v>
      </c>
      <c r="J333" s="4">
        <f t="shared" si="23"/>
        <v>77.068421052631578</v>
      </c>
      <c r="K333" t="s">
        <v>21</v>
      </c>
      <c r="L333" t="s">
        <v>22</v>
      </c>
      <c r="M333">
        <v>1324274400</v>
      </c>
      <c r="N333">
        <v>1324360800</v>
      </c>
      <c r="O333" s="9">
        <f t="shared" si="20"/>
        <v>40896.25</v>
      </c>
      <c r="P333" s="9">
        <f t="shared" si="21"/>
        <v>40897.25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2"/>
        <v>199.9806763285024</v>
      </c>
      <c r="G334" t="s">
        <v>20</v>
      </c>
      <c r="I334">
        <v>470</v>
      </c>
      <c r="J334" s="4">
        <f t="shared" si="23"/>
        <v>88.076595744680844</v>
      </c>
      <c r="K334" t="s">
        <v>21</v>
      </c>
      <c r="L334" t="s">
        <v>22</v>
      </c>
      <c r="M334">
        <v>1364446800</v>
      </c>
      <c r="N334">
        <v>1364533200</v>
      </c>
      <c r="O334" s="9">
        <f t="shared" si="20"/>
        <v>41361.208333333336</v>
      </c>
      <c r="P334" s="9">
        <f t="shared" si="21"/>
        <v>41362.208333333336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2"/>
        <v>123.95833333333333</v>
      </c>
      <c r="G335" t="s">
        <v>20</v>
      </c>
      <c r="I335">
        <v>253</v>
      </c>
      <c r="J335" s="4">
        <f t="shared" si="23"/>
        <v>47.035573122529641</v>
      </c>
      <c r="K335" t="s">
        <v>21</v>
      </c>
      <c r="L335" t="s">
        <v>22</v>
      </c>
      <c r="M335">
        <v>1542693600</v>
      </c>
      <c r="N335">
        <v>1545112800</v>
      </c>
      <c r="O335" s="9">
        <f t="shared" si="20"/>
        <v>43424.25</v>
      </c>
      <c r="P335" s="9">
        <f t="shared" si="21"/>
        <v>43452.25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2"/>
        <v>186.61329305135951</v>
      </c>
      <c r="G336" t="s">
        <v>20</v>
      </c>
      <c r="I336">
        <v>1113</v>
      </c>
      <c r="J336" s="4">
        <f t="shared" si="23"/>
        <v>110.99550763701707</v>
      </c>
      <c r="K336" t="s">
        <v>21</v>
      </c>
      <c r="L336" t="s">
        <v>22</v>
      </c>
      <c r="M336">
        <v>1515564000</v>
      </c>
      <c r="N336">
        <v>1516168800</v>
      </c>
      <c r="O336" s="9">
        <f t="shared" si="20"/>
        <v>43110.25</v>
      </c>
      <c r="P336" s="9">
        <f t="shared" si="21"/>
        <v>43117.25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2"/>
        <v>114.28538550057536</v>
      </c>
      <c r="G337" t="s">
        <v>20</v>
      </c>
      <c r="I337">
        <v>2283</v>
      </c>
      <c r="J337" s="4">
        <f t="shared" si="23"/>
        <v>87.003066141042481</v>
      </c>
      <c r="K337" t="s">
        <v>21</v>
      </c>
      <c r="L337" t="s">
        <v>22</v>
      </c>
      <c r="M337">
        <v>1573797600</v>
      </c>
      <c r="N337">
        <v>1574920800</v>
      </c>
      <c r="O337" s="9">
        <f t="shared" si="20"/>
        <v>43784.25</v>
      </c>
      <c r="P337" s="9">
        <f t="shared" si="21"/>
        <v>43797.25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2"/>
        <v>97.032531824611041</v>
      </c>
      <c r="G338" t="s">
        <v>14</v>
      </c>
      <c r="I338">
        <v>1072</v>
      </c>
      <c r="J338" s="4">
        <f t="shared" si="23"/>
        <v>63.994402985074629</v>
      </c>
      <c r="K338" t="s">
        <v>21</v>
      </c>
      <c r="L338" t="s">
        <v>22</v>
      </c>
      <c r="M338">
        <v>1292392800</v>
      </c>
      <c r="N338">
        <v>1292479200</v>
      </c>
      <c r="O338" s="9">
        <f t="shared" si="20"/>
        <v>40527.25</v>
      </c>
      <c r="P338" s="9">
        <f t="shared" si="21"/>
        <v>40528.25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2"/>
        <v>122.81904761904762</v>
      </c>
      <c r="G339" t="s">
        <v>20</v>
      </c>
      <c r="I339">
        <v>1095</v>
      </c>
      <c r="J339" s="4">
        <f t="shared" si="23"/>
        <v>105.9945205479452</v>
      </c>
      <c r="K339" t="s">
        <v>21</v>
      </c>
      <c r="L339" t="s">
        <v>22</v>
      </c>
      <c r="M339">
        <v>1573452000</v>
      </c>
      <c r="N339">
        <v>1573538400</v>
      </c>
      <c r="O339" s="9">
        <f t="shared" si="20"/>
        <v>43780.25</v>
      </c>
      <c r="P339" s="9">
        <f t="shared" si="21"/>
        <v>43781.25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2"/>
        <v>179.14326647564468</v>
      </c>
      <c r="G340" t="s">
        <v>20</v>
      </c>
      <c r="I340">
        <v>1690</v>
      </c>
      <c r="J340" s="4">
        <f t="shared" si="23"/>
        <v>73.989349112426041</v>
      </c>
      <c r="K340" t="s">
        <v>21</v>
      </c>
      <c r="L340" t="s">
        <v>22</v>
      </c>
      <c r="M340">
        <v>1317790800</v>
      </c>
      <c r="N340">
        <v>1320382800</v>
      </c>
      <c r="O340" s="9">
        <f t="shared" si="20"/>
        <v>40821.208333333336</v>
      </c>
      <c r="P340" s="9">
        <f t="shared" si="21"/>
        <v>40851.208333333336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2"/>
        <v>79.951577402787962</v>
      </c>
      <c r="G341" t="s">
        <v>74</v>
      </c>
      <c r="I341">
        <v>1297</v>
      </c>
      <c r="J341" s="4">
        <f t="shared" si="23"/>
        <v>84.02004626060139</v>
      </c>
      <c r="K341" t="s">
        <v>15</v>
      </c>
      <c r="L341" t="s">
        <v>16</v>
      </c>
      <c r="M341">
        <v>1501650000</v>
      </c>
      <c r="N341">
        <v>1502859600</v>
      </c>
      <c r="O341" s="9">
        <f t="shared" si="20"/>
        <v>42949.208333333328</v>
      </c>
      <c r="P341" s="9">
        <f t="shared" si="21"/>
        <v>42963.208333333328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2"/>
        <v>94.242587601078171</v>
      </c>
      <c r="G342" t="s">
        <v>14</v>
      </c>
      <c r="I342">
        <v>393</v>
      </c>
      <c r="J342" s="4">
        <f t="shared" si="23"/>
        <v>88.966921119592882</v>
      </c>
      <c r="K342" t="s">
        <v>21</v>
      </c>
      <c r="L342" t="s">
        <v>22</v>
      </c>
      <c r="M342">
        <v>1323669600</v>
      </c>
      <c r="N342">
        <v>1323756000</v>
      </c>
      <c r="O342" s="9">
        <f t="shared" si="20"/>
        <v>40889.25</v>
      </c>
      <c r="P342" s="9">
        <f t="shared" si="21"/>
        <v>40890.25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2"/>
        <v>84.669291338582681</v>
      </c>
      <c r="G343" t="s">
        <v>14</v>
      </c>
      <c r="I343">
        <v>1257</v>
      </c>
      <c r="J343" s="4">
        <f t="shared" si="23"/>
        <v>76.990453460620529</v>
      </c>
      <c r="K343" t="s">
        <v>21</v>
      </c>
      <c r="L343" t="s">
        <v>22</v>
      </c>
      <c r="M343">
        <v>1440738000</v>
      </c>
      <c r="N343">
        <v>1441342800</v>
      </c>
      <c r="O343" s="9">
        <f t="shared" si="20"/>
        <v>42244.208333333328</v>
      </c>
      <c r="P343" s="9">
        <f t="shared" si="21"/>
        <v>42251.208333333328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2"/>
        <v>66.521920668058456</v>
      </c>
      <c r="G344" t="s">
        <v>14</v>
      </c>
      <c r="I344">
        <v>328</v>
      </c>
      <c r="J344" s="4">
        <f t="shared" si="23"/>
        <v>97.146341463414629</v>
      </c>
      <c r="K344" t="s">
        <v>21</v>
      </c>
      <c r="L344" t="s">
        <v>22</v>
      </c>
      <c r="M344">
        <v>1374296400</v>
      </c>
      <c r="N344">
        <v>1375333200</v>
      </c>
      <c r="O344" s="9">
        <f t="shared" si="20"/>
        <v>41475.208333333336</v>
      </c>
      <c r="P344" s="9">
        <f t="shared" si="21"/>
        <v>41487.208333333336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2"/>
        <v>53.922222222222224</v>
      </c>
      <c r="G345" t="s">
        <v>14</v>
      </c>
      <c r="I345">
        <v>147</v>
      </c>
      <c r="J345" s="4">
        <f t="shared" si="23"/>
        <v>33.013605442176868</v>
      </c>
      <c r="K345" t="s">
        <v>21</v>
      </c>
      <c r="L345" t="s">
        <v>22</v>
      </c>
      <c r="M345">
        <v>1384840800</v>
      </c>
      <c r="N345">
        <v>1389420000</v>
      </c>
      <c r="O345" s="9">
        <f t="shared" si="20"/>
        <v>41597.25</v>
      </c>
      <c r="P345" s="9">
        <f t="shared" si="21"/>
        <v>41650.25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2"/>
        <v>41.983299595141702</v>
      </c>
      <c r="G346" t="s">
        <v>14</v>
      </c>
      <c r="I346">
        <v>830</v>
      </c>
      <c r="J346" s="4">
        <f t="shared" si="23"/>
        <v>99.950602409638549</v>
      </c>
      <c r="K346" t="s">
        <v>21</v>
      </c>
      <c r="L346" t="s">
        <v>22</v>
      </c>
      <c r="M346">
        <v>1516600800</v>
      </c>
      <c r="N346">
        <v>1520056800</v>
      </c>
      <c r="O346" s="9">
        <f t="shared" si="20"/>
        <v>43122.25</v>
      </c>
      <c r="P346" s="9">
        <f t="shared" si="21"/>
        <v>43162.25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2"/>
        <v>14.69479695431472</v>
      </c>
      <c r="G347" t="s">
        <v>14</v>
      </c>
      <c r="I347">
        <v>331</v>
      </c>
      <c r="J347" s="4">
        <f t="shared" si="23"/>
        <v>69.966767371601208</v>
      </c>
      <c r="K347" t="s">
        <v>40</v>
      </c>
      <c r="L347" t="s">
        <v>41</v>
      </c>
      <c r="M347">
        <v>1436418000</v>
      </c>
      <c r="N347">
        <v>1436504400</v>
      </c>
      <c r="O347" s="9">
        <f t="shared" si="20"/>
        <v>42194.208333333328</v>
      </c>
      <c r="P347" s="9">
        <f t="shared" si="21"/>
        <v>42195.208333333328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2"/>
        <v>34.475000000000001</v>
      </c>
      <c r="G348" t="s">
        <v>14</v>
      </c>
      <c r="I348">
        <v>25</v>
      </c>
      <c r="J348" s="4">
        <f t="shared" si="23"/>
        <v>110.32</v>
      </c>
      <c r="K348" t="s">
        <v>21</v>
      </c>
      <c r="L348" t="s">
        <v>22</v>
      </c>
      <c r="M348">
        <v>1503550800</v>
      </c>
      <c r="N348">
        <v>1508302800</v>
      </c>
      <c r="O348" s="9">
        <f t="shared" si="20"/>
        <v>42971.208333333328</v>
      </c>
      <c r="P348" s="9">
        <f t="shared" si="21"/>
        <v>43026.208333333328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2"/>
        <v>1400.7777777777778</v>
      </c>
      <c r="G349" t="s">
        <v>20</v>
      </c>
      <c r="I349">
        <v>191</v>
      </c>
      <c r="J349" s="4">
        <f t="shared" si="23"/>
        <v>66.005235602094245</v>
      </c>
      <c r="K349" t="s">
        <v>21</v>
      </c>
      <c r="L349" t="s">
        <v>22</v>
      </c>
      <c r="M349">
        <v>1423634400</v>
      </c>
      <c r="N349">
        <v>1425708000</v>
      </c>
      <c r="O349" s="9">
        <f t="shared" si="20"/>
        <v>42046.25</v>
      </c>
      <c r="P349" s="9">
        <f t="shared" si="21"/>
        <v>42070.25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2"/>
        <v>71.770351758793964</v>
      </c>
      <c r="G350" t="s">
        <v>14</v>
      </c>
      <c r="I350">
        <v>3483</v>
      </c>
      <c r="J350" s="4">
        <f t="shared" si="23"/>
        <v>41.005742176284812</v>
      </c>
      <c r="K350" t="s">
        <v>21</v>
      </c>
      <c r="L350" t="s">
        <v>22</v>
      </c>
      <c r="M350">
        <v>1487224800</v>
      </c>
      <c r="N350">
        <v>1488348000</v>
      </c>
      <c r="O350" s="9">
        <f t="shared" si="20"/>
        <v>42782.25</v>
      </c>
      <c r="P350" s="9">
        <f t="shared" si="21"/>
        <v>42795.25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2"/>
        <v>53.074115044247783</v>
      </c>
      <c r="G351" t="s">
        <v>14</v>
      </c>
      <c r="I351">
        <v>923</v>
      </c>
      <c r="J351" s="4">
        <f t="shared" si="23"/>
        <v>103.96316359696641</v>
      </c>
      <c r="K351" t="s">
        <v>21</v>
      </c>
      <c r="L351" t="s">
        <v>22</v>
      </c>
      <c r="M351">
        <v>1500008400</v>
      </c>
      <c r="N351">
        <v>1502600400</v>
      </c>
      <c r="O351" s="9">
        <f t="shared" si="20"/>
        <v>42930.208333333328</v>
      </c>
      <c r="P351" s="9">
        <f t="shared" si="21"/>
        <v>42960.208333333328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2"/>
        <v>5</v>
      </c>
      <c r="G352" t="s">
        <v>14</v>
      </c>
      <c r="I352">
        <v>1</v>
      </c>
      <c r="J352" s="4">
        <f t="shared" si="23"/>
        <v>5</v>
      </c>
      <c r="K352" t="s">
        <v>21</v>
      </c>
      <c r="L352" t="s">
        <v>22</v>
      </c>
      <c r="M352">
        <v>1432098000</v>
      </c>
      <c r="N352">
        <v>1433653200</v>
      </c>
      <c r="O352" s="9">
        <f t="shared" si="20"/>
        <v>42144.208333333328</v>
      </c>
      <c r="P352" s="9">
        <f t="shared" si="21"/>
        <v>42162.208333333328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2"/>
        <v>127.70715249662618</v>
      </c>
      <c r="G353" t="s">
        <v>20</v>
      </c>
      <c r="I353">
        <v>2013</v>
      </c>
      <c r="J353" s="4">
        <f t="shared" si="23"/>
        <v>47.009935419771487</v>
      </c>
      <c r="K353" t="s">
        <v>21</v>
      </c>
      <c r="L353" t="s">
        <v>22</v>
      </c>
      <c r="M353">
        <v>1440392400</v>
      </c>
      <c r="N353">
        <v>1441602000</v>
      </c>
      <c r="O353" s="9">
        <f t="shared" si="20"/>
        <v>42240.208333333328</v>
      </c>
      <c r="P353" s="9">
        <f t="shared" si="21"/>
        <v>42254.208333333328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2"/>
        <v>34.892857142857139</v>
      </c>
      <c r="G354" t="s">
        <v>14</v>
      </c>
      <c r="I354">
        <v>33</v>
      </c>
      <c r="J354" s="4">
        <f t="shared" si="23"/>
        <v>29.606060606060606</v>
      </c>
      <c r="K354" t="s">
        <v>15</v>
      </c>
      <c r="L354" t="s">
        <v>16</v>
      </c>
      <c r="M354">
        <v>1446876000</v>
      </c>
      <c r="N354">
        <v>1447567200</v>
      </c>
      <c r="O354" s="9">
        <f t="shared" si="20"/>
        <v>42315.25</v>
      </c>
      <c r="P354" s="9">
        <f t="shared" si="21"/>
        <v>42323.25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2"/>
        <v>410.59821428571428</v>
      </c>
      <c r="G355" t="s">
        <v>20</v>
      </c>
      <c r="I355">
        <v>1703</v>
      </c>
      <c r="J355" s="4">
        <f t="shared" si="23"/>
        <v>81.010569583088667</v>
      </c>
      <c r="K355" t="s">
        <v>21</v>
      </c>
      <c r="L355" t="s">
        <v>22</v>
      </c>
      <c r="M355">
        <v>1562302800</v>
      </c>
      <c r="N355">
        <v>1562389200</v>
      </c>
      <c r="O355" s="9">
        <f t="shared" si="20"/>
        <v>43651.208333333328</v>
      </c>
      <c r="P355" s="9">
        <f t="shared" si="21"/>
        <v>43652.208333333328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2"/>
        <v>123.73770491803278</v>
      </c>
      <c r="G356" t="s">
        <v>20</v>
      </c>
      <c r="I356">
        <v>80</v>
      </c>
      <c r="J356" s="4">
        <f t="shared" si="23"/>
        <v>94.35</v>
      </c>
      <c r="K356" t="s">
        <v>36</v>
      </c>
      <c r="L356" t="s">
        <v>37</v>
      </c>
      <c r="M356">
        <v>1378184400</v>
      </c>
      <c r="N356">
        <v>1378789200</v>
      </c>
      <c r="O356" s="9">
        <f t="shared" si="20"/>
        <v>41520.208333333336</v>
      </c>
      <c r="P356" s="9">
        <f t="shared" si="21"/>
        <v>41527.208333333336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2"/>
        <v>58.973684210526315</v>
      </c>
      <c r="G357" t="s">
        <v>47</v>
      </c>
      <c r="I357">
        <v>86</v>
      </c>
      <c r="J357" s="4">
        <f t="shared" si="23"/>
        <v>26.058139534883722</v>
      </c>
      <c r="K357" t="s">
        <v>21</v>
      </c>
      <c r="L357" t="s">
        <v>22</v>
      </c>
      <c r="M357">
        <v>1485064800</v>
      </c>
      <c r="N357">
        <v>1488520800</v>
      </c>
      <c r="O357" s="9">
        <f t="shared" si="20"/>
        <v>42757.25</v>
      </c>
      <c r="P357" s="9">
        <f t="shared" si="21"/>
        <v>42797.25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2"/>
        <v>36.892473118279568</v>
      </c>
      <c r="G358" t="s">
        <v>14</v>
      </c>
      <c r="I358">
        <v>40</v>
      </c>
      <c r="J358" s="4">
        <f t="shared" si="23"/>
        <v>85.775000000000006</v>
      </c>
      <c r="K358" t="s">
        <v>107</v>
      </c>
      <c r="L358" t="s">
        <v>108</v>
      </c>
      <c r="M358">
        <v>1326520800</v>
      </c>
      <c r="N358">
        <v>1327298400</v>
      </c>
      <c r="O358" s="9">
        <f t="shared" si="20"/>
        <v>40922.25</v>
      </c>
      <c r="P358" s="9">
        <f t="shared" si="21"/>
        <v>40931.25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2"/>
        <v>184.91304347826087</v>
      </c>
      <c r="G359" t="s">
        <v>20</v>
      </c>
      <c r="I359">
        <v>41</v>
      </c>
      <c r="J359" s="4">
        <f t="shared" si="23"/>
        <v>103.73170731707317</v>
      </c>
      <c r="K359" t="s">
        <v>21</v>
      </c>
      <c r="L359" t="s">
        <v>22</v>
      </c>
      <c r="M359">
        <v>1441256400</v>
      </c>
      <c r="N359">
        <v>1443416400</v>
      </c>
      <c r="O359" s="9">
        <f t="shared" si="20"/>
        <v>42250.208333333328</v>
      </c>
      <c r="P359" s="9">
        <f t="shared" si="21"/>
        <v>42275.208333333328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2"/>
        <v>11.814432989690722</v>
      </c>
      <c r="G360" t="s">
        <v>14</v>
      </c>
      <c r="I360">
        <v>23</v>
      </c>
      <c r="J360" s="4">
        <f t="shared" si="23"/>
        <v>49.826086956521742</v>
      </c>
      <c r="K360" t="s">
        <v>15</v>
      </c>
      <c r="L360" t="s">
        <v>16</v>
      </c>
      <c r="M360">
        <v>1533877200</v>
      </c>
      <c r="N360">
        <v>1534136400</v>
      </c>
      <c r="O360" s="9">
        <f t="shared" si="20"/>
        <v>43322.208333333328</v>
      </c>
      <c r="P360" s="9">
        <f t="shared" si="21"/>
        <v>43325.208333333328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2"/>
        <v>298.7</v>
      </c>
      <c r="G361" t="s">
        <v>20</v>
      </c>
      <c r="I361">
        <v>187</v>
      </c>
      <c r="J361" s="4">
        <f t="shared" si="23"/>
        <v>63.893048128342244</v>
      </c>
      <c r="K361" t="s">
        <v>21</v>
      </c>
      <c r="L361" t="s">
        <v>22</v>
      </c>
      <c r="M361">
        <v>1314421200</v>
      </c>
      <c r="N361">
        <v>1315026000</v>
      </c>
      <c r="O361" s="9">
        <f t="shared" si="20"/>
        <v>40782.208333333336</v>
      </c>
      <c r="P361" s="9">
        <f t="shared" si="21"/>
        <v>40789.208333333336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2"/>
        <v>226.35175879396985</v>
      </c>
      <c r="G362" t="s">
        <v>20</v>
      </c>
      <c r="I362">
        <v>2875</v>
      </c>
      <c r="J362" s="4">
        <f t="shared" si="23"/>
        <v>47.002434782608695</v>
      </c>
      <c r="K362" t="s">
        <v>40</v>
      </c>
      <c r="L362" t="s">
        <v>41</v>
      </c>
      <c r="M362">
        <v>1293861600</v>
      </c>
      <c r="N362">
        <v>1295071200</v>
      </c>
      <c r="O362" s="9">
        <f t="shared" si="20"/>
        <v>40544.25</v>
      </c>
      <c r="P362" s="9">
        <f t="shared" si="21"/>
        <v>40558.25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2"/>
        <v>173.56363636363636</v>
      </c>
      <c r="G363" t="s">
        <v>20</v>
      </c>
      <c r="I363">
        <v>88</v>
      </c>
      <c r="J363" s="4">
        <f t="shared" si="23"/>
        <v>108.47727272727273</v>
      </c>
      <c r="K363" t="s">
        <v>21</v>
      </c>
      <c r="L363" t="s">
        <v>22</v>
      </c>
      <c r="M363">
        <v>1507352400</v>
      </c>
      <c r="N363">
        <v>1509426000</v>
      </c>
      <c r="O363" s="9">
        <f t="shared" si="20"/>
        <v>43015.208333333328</v>
      </c>
      <c r="P363" s="9">
        <f t="shared" si="21"/>
        <v>43039.208333333328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2"/>
        <v>371.75675675675677</v>
      </c>
      <c r="G364" t="s">
        <v>20</v>
      </c>
      <c r="I364">
        <v>191</v>
      </c>
      <c r="J364" s="4">
        <f t="shared" si="23"/>
        <v>72.015706806282722</v>
      </c>
      <c r="K364" t="s">
        <v>21</v>
      </c>
      <c r="L364" t="s">
        <v>22</v>
      </c>
      <c r="M364">
        <v>1296108000</v>
      </c>
      <c r="N364">
        <v>1299391200</v>
      </c>
      <c r="O364" s="9">
        <f t="shared" si="20"/>
        <v>40570.25</v>
      </c>
      <c r="P364" s="9">
        <f t="shared" si="21"/>
        <v>40608.25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2"/>
        <v>160.19230769230771</v>
      </c>
      <c r="G365" t="s">
        <v>20</v>
      </c>
      <c r="I365">
        <v>139</v>
      </c>
      <c r="J365" s="4">
        <f t="shared" si="23"/>
        <v>59.928057553956833</v>
      </c>
      <c r="K365" t="s">
        <v>21</v>
      </c>
      <c r="L365" t="s">
        <v>22</v>
      </c>
      <c r="M365">
        <v>1324965600</v>
      </c>
      <c r="N365">
        <v>1325052000</v>
      </c>
      <c r="O365" s="9">
        <f t="shared" si="20"/>
        <v>40904.25</v>
      </c>
      <c r="P365" s="9">
        <f t="shared" si="21"/>
        <v>40905.25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2"/>
        <v>1616.3333333333335</v>
      </c>
      <c r="G366" t="s">
        <v>20</v>
      </c>
      <c r="I366">
        <v>186</v>
      </c>
      <c r="J366" s="4">
        <f t="shared" si="23"/>
        <v>78.209677419354833</v>
      </c>
      <c r="K366" t="s">
        <v>21</v>
      </c>
      <c r="L366" t="s">
        <v>22</v>
      </c>
      <c r="M366">
        <v>1520229600</v>
      </c>
      <c r="N366">
        <v>1522818000</v>
      </c>
      <c r="O366" s="9">
        <f t="shared" si="20"/>
        <v>43164.25</v>
      </c>
      <c r="P366" s="9">
        <f t="shared" si="21"/>
        <v>43194.208333333328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2"/>
        <v>733.4375</v>
      </c>
      <c r="G367" t="s">
        <v>20</v>
      </c>
      <c r="I367">
        <v>112</v>
      </c>
      <c r="J367" s="4">
        <f t="shared" si="23"/>
        <v>104.77678571428571</v>
      </c>
      <c r="K367" t="s">
        <v>26</v>
      </c>
      <c r="L367" t="s">
        <v>27</v>
      </c>
      <c r="M367">
        <v>1482991200</v>
      </c>
      <c r="N367">
        <v>1485324000</v>
      </c>
      <c r="O367" s="9">
        <f t="shared" si="20"/>
        <v>42733.25</v>
      </c>
      <c r="P367" s="9">
        <f t="shared" si="21"/>
        <v>42760.25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2"/>
        <v>592.11111111111109</v>
      </c>
      <c r="G368" t="s">
        <v>20</v>
      </c>
      <c r="I368">
        <v>101</v>
      </c>
      <c r="J368" s="4">
        <f t="shared" si="23"/>
        <v>105.52475247524752</v>
      </c>
      <c r="K368" t="s">
        <v>21</v>
      </c>
      <c r="L368" t="s">
        <v>22</v>
      </c>
      <c r="M368">
        <v>1294034400</v>
      </c>
      <c r="N368">
        <v>1294120800</v>
      </c>
      <c r="O368" s="9">
        <f t="shared" si="20"/>
        <v>40546.25</v>
      </c>
      <c r="P368" s="9">
        <f t="shared" si="21"/>
        <v>40547.25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2"/>
        <v>18.888888888888889</v>
      </c>
      <c r="G369" t="s">
        <v>14</v>
      </c>
      <c r="I369">
        <v>75</v>
      </c>
      <c r="J369" s="4">
        <f t="shared" si="23"/>
        <v>24.933333333333334</v>
      </c>
      <c r="K369" t="s">
        <v>21</v>
      </c>
      <c r="L369" t="s">
        <v>22</v>
      </c>
      <c r="M369">
        <v>1413608400</v>
      </c>
      <c r="N369">
        <v>1415685600</v>
      </c>
      <c r="O369" s="9">
        <f t="shared" si="20"/>
        <v>41930.208333333336</v>
      </c>
      <c r="P369" s="9">
        <f t="shared" si="21"/>
        <v>41954.25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2"/>
        <v>276.80769230769232</v>
      </c>
      <c r="G370" t="s">
        <v>20</v>
      </c>
      <c r="I370">
        <v>206</v>
      </c>
      <c r="J370" s="4">
        <f t="shared" si="23"/>
        <v>69.873786407766985</v>
      </c>
      <c r="K370" t="s">
        <v>40</v>
      </c>
      <c r="L370" t="s">
        <v>41</v>
      </c>
      <c r="M370">
        <v>1286946000</v>
      </c>
      <c r="N370">
        <v>1288933200</v>
      </c>
      <c r="O370" s="9">
        <f t="shared" si="20"/>
        <v>40464.208333333336</v>
      </c>
      <c r="P370" s="9">
        <f t="shared" si="21"/>
        <v>40487.208333333336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2"/>
        <v>273.01851851851848</v>
      </c>
      <c r="G371" t="s">
        <v>20</v>
      </c>
      <c r="I371">
        <v>154</v>
      </c>
      <c r="J371" s="4">
        <f t="shared" si="23"/>
        <v>95.733766233766232</v>
      </c>
      <c r="K371" t="s">
        <v>21</v>
      </c>
      <c r="L371" t="s">
        <v>22</v>
      </c>
      <c r="M371">
        <v>1359871200</v>
      </c>
      <c r="N371">
        <v>1363237200</v>
      </c>
      <c r="O371" s="9">
        <f t="shared" si="20"/>
        <v>41308.25</v>
      </c>
      <c r="P371" s="9">
        <f t="shared" si="21"/>
        <v>41347.208333333336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2"/>
        <v>159.36331255565449</v>
      </c>
      <c r="G372" t="s">
        <v>20</v>
      </c>
      <c r="I372">
        <v>5966</v>
      </c>
      <c r="J372" s="4">
        <f t="shared" si="23"/>
        <v>29.997485752598056</v>
      </c>
      <c r="K372" t="s">
        <v>21</v>
      </c>
      <c r="L372" t="s">
        <v>22</v>
      </c>
      <c r="M372">
        <v>1555304400</v>
      </c>
      <c r="N372">
        <v>1555822800</v>
      </c>
      <c r="O372" s="9">
        <f t="shared" si="20"/>
        <v>43570.208333333328</v>
      </c>
      <c r="P372" s="9">
        <f t="shared" si="21"/>
        <v>43576.208333333328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2"/>
        <v>67.869978858350947</v>
      </c>
      <c r="G373" t="s">
        <v>14</v>
      </c>
      <c r="I373">
        <v>2176</v>
      </c>
      <c r="J373" s="4">
        <f t="shared" si="23"/>
        <v>59.011948529411768</v>
      </c>
      <c r="K373" t="s">
        <v>21</v>
      </c>
      <c r="L373" t="s">
        <v>22</v>
      </c>
      <c r="M373">
        <v>1423375200</v>
      </c>
      <c r="N373">
        <v>1427778000</v>
      </c>
      <c r="O373" s="9">
        <f t="shared" si="20"/>
        <v>42043.25</v>
      </c>
      <c r="P373" s="9">
        <f t="shared" si="21"/>
        <v>42094.208333333328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2"/>
        <v>1591.5555555555554</v>
      </c>
      <c r="G374" t="s">
        <v>20</v>
      </c>
      <c r="I374">
        <v>169</v>
      </c>
      <c r="J374" s="4">
        <f t="shared" si="23"/>
        <v>84.757396449704146</v>
      </c>
      <c r="K374" t="s">
        <v>21</v>
      </c>
      <c r="L374" t="s">
        <v>22</v>
      </c>
      <c r="M374">
        <v>1420696800</v>
      </c>
      <c r="N374">
        <v>1422424800</v>
      </c>
      <c r="O374" s="9">
        <f t="shared" si="20"/>
        <v>42012.25</v>
      </c>
      <c r="P374" s="9">
        <f t="shared" si="21"/>
        <v>42032.25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2"/>
        <v>730.18222222222221</v>
      </c>
      <c r="G375" t="s">
        <v>20</v>
      </c>
      <c r="I375">
        <v>2106</v>
      </c>
      <c r="J375" s="4">
        <f t="shared" si="23"/>
        <v>78.010921177587846</v>
      </c>
      <c r="K375" t="s">
        <v>21</v>
      </c>
      <c r="L375" t="s">
        <v>22</v>
      </c>
      <c r="M375">
        <v>1502946000</v>
      </c>
      <c r="N375">
        <v>1503637200</v>
      </c>
      <c r="O375" s="9">
        <f t="shared" si="20"/>
        <v>42964.208333333328</v>
      </c>
      <c r="P375" s="9">
        <f t="shared" si="21"/>
        <v>42972.208333333328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2"/>
        <v>13.185782556750297</v>
      </c>
      <c r="G376" t="s">
        <v>14</v>
      </c>
      <c r="I376">
        <v>441</v>
      </c>
      <c r="J376" s="4">
        <f t="shared" si="23"/>
        <v>50.05215419501134</v>
      </c>
      <c r="K376" t="s">
        <v>21</v>
      </c>
      <c r="L376" t="s">
        <v>22</v>
      </c>
      <c r="M376">
        <v>1547186400</v>
      </c>
      <c r="N376">
        <v>1547618400</v>
      </c>
      <c r="O376" s="9">
        <f t="shared" si="20"/>
        <v>43476.25</v>
      </c>
      <c r="P376" s="9">
        <f t="shared" si="21"/>
        <v>43481.25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2"/>
        <v>54.777777777777779</v>
      </c>
      <c r="G377" t="s">
        <v>14</v>
      </c>
      <c r="I377">
        <v>25</v>
      </c>
      <c r="J377" s="4">
        <f t="shared" si="23"/>
        <v>59.16</v>
      </c>
      <c r="K377" t="s">
        <v>21</v>
      </c>
      <c r="L377" t="s">
        <v>22</v>
      </c>
      <c r="M377">
        <v>1444971600</v>
      </c>
      <c r="N377">
        <v>1449900000</v>
      </c>
      <c r="O377" s="9">
        <f t="shared" si="20"/>
        <v>42293.208333333328</v>
      </c>
      <c r="P377" s="9">
        <f t="shared" si="21"/>
        <v>42350.25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2"/>
        <v>361.02941176470591</v>
      </c>
      <c r="G378" t="s">
        <v>20</v>
      </c>
      <c r="I378">
        <v>131</v>
      </c>
      <c r="J378" s="4">
        <f t="shared" si="23"/>
        <v>93.702290076335885</v>
      </c>
      <c r="K378" t="s">
        <v>21</v>
      </c>
      <c r="L378" t="s">
        <v>22</v>
      </c>
      <c r="M378">
        <v>1404622800</v>
      </c>
      <c r="N378">
        <v>1405141200</v>
      </c>
      <c r="O378" s="9">
        <f t="shared" si="20"/>
        <v>41826.208333333336</v>
      </c>
      <c r="P378" s="9">
        <f t="shared" si="21"/>
        <v>41832.208333333336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2"/>
        <v>10.257545271629779</v>
      </c>
      <c r="G379" t="s">
        <v>14</v>
      </c>
      <c r="I379">
        <v>127</v>
      </c>
      <c r="J379" s="4">
        <f t="shared" si="23"/>
        <v>40.14173228346457</v>
      </c>
      <c r="K379" t="s">
        <v>21</v>
      </c>
      <c r="L379" t="s">
        <v>22</v>
      </c>
      <c r="M379">
        <v>1571720400</v>
      </c>
      <c r="N379">
        <v>1572933600</v>
      </c>
      <c r="O379" s="9">
        <f t="shared" si="20"/>
        <v>43760.208333333328</v>
      </c>
      <c r="P379" s="9">
        <f t="shared" si="21"/>
        <v>43774.25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2"/>
        <v>13.962962962962964</v>
      </c>
      <c r="G380" t="s">
        <v>14</v>
      </c>
      <c r="I380">
        <v>355</v>
      </c>
      <c r="J380" s="4">
        <f t="shared" si="23"/>
        <v>70.090140845070422</v>
      </c>
      <c r="K380" t="s">
        <v>21</v>
      </c>
      <c r="L380" t="s">
        <v>22</v>
      </c>
      <c r="M380">
        <v>1526878800</v>
      </c>
      <c r="N380">
        <v>1530162000</v>
      </c>
      <c r="O380" s="9">
        <f t="shared" si="20"/>
        <v>43241.208333333328</v>
      </c>
      <c r="P380" s="9">
        <f t="shared" si="21"/>
        <v>43279.208333333328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2"/>
        <v>40.444444444444443</v>
      </c>
      <c r="G381" t="s">
        <v>14</v>
      </c>
      <c r="I381">
        <v>44</v>
      </c>
      <c r="J381" s="4">
        <f t="shared" si="23"/>
        <v>66.181818181818187</v>
      </c>
      <c r="K381" t="s">
        <v>40</v>
      </c>
      <c r="L381" t="s">
        <v>41</v>
      </c>
      <c r="M381">
        <v>1319691600</v>
      </c>
      <c r="N381">
        <v>1320904800</v>
      </c>
      <c r="O381" s="9">
        <f t="shared" si="20"/>
        <v>40843.208333333336</v>
      </c>
      <c r="P381" s="9">
        <f t="shared" si="21"/>
        <v>40857.25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2"/>
        <v>160.32</v>
      </c>
      <c r="G382" t="s">
        <v>20</v>
      </c>
      <c r="I382">
        <v>84</v>
      </c>
      <c r="J382" s="4">
        <f t="shared" si="23"/>
        <v>47.714285714285715</v>
      </c>
      <c r="K382" t="s">
        <v>21</v>
      </c>
      <c r="L382" t="s">
        <v>22</v>
      </c>
      <c r="M382">
        <v>1371963600</v>
      </c>
      <c r="N382">
        <v>1372395600</v>
      </c>
      <c r="O382" s="9">
        <f t="shared" si="20"/>
        <v>41448.208333333336</v>
      </c>
      <c r="P382" s="9">
        <f t="shared" si="21"/>
        <v>41453.208333333336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2"/>
        <v>183.9433962264151</v>
      </c>
      <c r="G383" t="s">
        <v>20</v>
      </c>
      <c r="I383">
        <v>155</v>
      </c>
      <c r="J383" s="4">
        <f t="shared" si="23"/>
        <v>62.896774193548389</v>
      </c>
      <c r="K383" t="s">
        <v>21</v>
      </c>
      <c r="L383" t="s">
        <v>22</v>
      </c>
      <c r="M383">
        <v>1433739600</v>
      </c>
      <c r="N383">
        <v>1437714000</v>
      </c>
      <c r="O383" s="9">
        <f t="shared" si="20"/>
        <v>42163.208333333328</v>
      </c>
      <c r="P383" s="9">
        <f t="shared" si="21"/>
        <v>42209.208333333328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2"/>
        <v>63.769230769230766</v>
      </c>
      <c r="G384" t="s">
        <v>14</v>
      </c>
      <c r="I384">
        <v>67</v>
      </c>
      <c r="J384" s="4">
        <f t="shared" si="23"/>
        <v>86.611940298507463</v>
      </c>
      <c r="K384" t="s">
        <v>21</v>
      </c>
      <c r="L384" t="s">
        <v>22</v>
      </c>
      <c r="M384">
        <v>1508130000</v>
      </c>
      <c r="N384">
        <v>1509771600</v>
      </c>
      <c r="O384" s="9">
        <f t="shared" si="20"/>
        <v>43024.208333333328</v>
      </c>
      <c r="P384" s="9">
        <f t="shared" si="21"/>
        <v>43043.208333333328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2"/>
        <v>225.38095238095238</v>
      </c>
      <c r="G385" t="s">
        <v>20</v>
      </c>
      <c r="I385">
        <v>189</v>
      </c>
      <c r="J385" s="4">
        <f t="shared" si="23"/>
        <v>75.126984126984127</v>
      </c>
      <c r="K385" t="s">
        <v>21</v>
      </c>
      <c r="L385" t="s">
        <v>22</v>
      </c>
      <c r="M385">
        <v>1550037600</v>
      </c>
      <c r="N385">
        <v>1550556000</v>
      </c>
      <c r="O385" s="9">
        <f t="shared" si="20"/>
        <v>43509.25</v>
      </c>
      <c r="P385" s="9">
        <f t="shared" si="21"/>
        <v>43515.25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2"/>
        <v>172.00961538461539</v>
      </c>
      <c r="G386" t="s">
        <v>20</v>
      </c>
      <c r="I386">
        <v>4799</v>
      </c>
      <c r="J386" s="4">
        <f t="shared" si="23"/>
        <v>41.004167534903104</v>
      </c>
      <c r="K386" t="s">
        <v>21</v>
      </c>
      <c r="L386" t="s">
        <v>22</v>
      </c>
      <c r="M386">
        <v>1486706400</v>
      </c>
      <c r="N386">
        <v>1489039200</v>
      </c>
      <c r="O386" s="9">
        <f t="shared" si="20"/>
        <v>42776.25</v>
      </c>
      <c r="P386" s="9">
        <f t="shared" si="21"/>
        <v>42803.25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2"/>
        <v>146.16709511568124</v>
      </c>
      <c r="G387" t="s">
        <v>20</v>
      </c>
      <c r="I387">
        <v>1137</v>
      </c>
      <c r="J387" s="4">
        <f t="shared" si="23"/>
        <v>50.007915567282325</v>
      </c>
      <c r="K387" t="s">
        <v>21</v>
      </c>
      <c r="L387" t="s">
        <v>22</v>
      </c>
      <c r="M387">
        <v>1553835600</v>
      </c>
      <c r="N387">
        <v>1556600400</v>
      </c>
      <c r="O387" s="9">
        <f t="shared" ref="O387:O450" si="24">(((M387/60)/60)/24)+DATE(1970,1,1)</f>
        <v>43553.208333333328</v>
      </c>
      <c r="P387" s="9">
        <f t="shared" ref="P387:P450" si="25">(((N387/60)/60)/24)+DATE(1970,1,1)</f>
        <v>43585.208333333328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6">(E388/D388)*100</f>
        <v>76.42361623616236</v>
      </c>
      <c r="G388" t="s">
        <v>14</v>
      </c>
      <c r="I388">
        <v>1068</v>
      </c>
      <c r="J388" s="4">
        <f t="shared" ref="J388:J451" si="27">AVERAGE(E388/I388)</f>
        <v>96.960674157303373</v>
      </c>
      <c r="K388" t="s">
        <v>21</v>
      </c>
      <c r="L388" t="s">
        <v>22</v>
      </c>
      <c r="M388">
        <v>1277528400</v>
      </c>
      <c r="N388">
        <v>1278565200</v>
      </c>
      <c r="O388" s="9">
        <f t="shared" si="24"/>
        <v>40355.208333333336</v>
      </c>
      <c r="P388" s="9">
        <f t="shared" si="25"/>
        <v>40367.208333333336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6"/>
        <v>39.261467889908261</v>
      </c>
      <c r="G389" t="s">
        <v>14</v>
      </c>
      <c r="I389">
        <v>424</v>
      </c>
      <c r="J389" s="4">
        <f t="shared" si="27"/>
        <v>100.93160377358491</v>
      </c>
      <c r="K389" t="s">
        <v>21</v>
      </c>
      <c r="L389" t="s">
        <v>22</v>
      </c>
      <c r="M389">
        <v>1339477200</v>
      </c>
      <c r="N389">
        <v>1339909200</v>
      </c>
      <c r="O389" s="9">
        <f t="shared" si="24"/>
        <v>41072.208333333336</v>
      </c>
      <c r="P389" s="9">
        <f t="shared" si="25"/>
        <v>41077.208333333336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6"/>
        <v>11.270034843205574</v>
      </c>
      <c r="G390" t="s">
        <v>74</v>
      </c>
      <c r="I390">
        <v>145</v>
      </c>
      <c r="J390" s="4">
        <f t="shared" si="27"/>
        <v>89.227586206896547</v>
      </c>
      <c r="K390" t="s">
        <v>98</v>
      </c>
      <c r="L390" t="s">
        <v>99</v>
      </c>
      <c r="M390">
        <v>1325656800</v>
      </c>
      <c r="N390">
        <v>1325829600</v>
      </c>
      <c r="O390" s="9">
        <f t="shared" si="24"/>
        <v>40912.25</v>
      </c>
      <c r="P390" s="9">
        <f t="shared" si="25"/>
        <v>40914.25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6"/>
        <v>122.11084337349398</v>
      </c>
      <c r="G391" t="s">
        <v>20</v>
      </c>
      <c r="I391">
        <v>1152</v>
      </c>
      <c r="J391" s="4">
        <f t="shared" si="27"/>
        <v>87.979166666666671</v>
      </c>
      <c r="K391" t="s">
        <v>21</v>
      </c>
      <c r="L391" t="s">
        <v>22</v>
      </c>
      <c r="M391">
        <v>1288242000</v>
      </c>
      <c r="N391">
        <v>1290578400</v>
      </c>
      <c r="O391" s="9">
        <f t="shared" si="24"/>
        <v>40479.208333333336</v>
      </c>
      <c r="P391" s="9">
        <f t="shared" si="25"/>
        <v>40506.25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6"/>
        <v>186.54166666666669</v>
      </c>
      <c r="G392" t="s">
        <v>20</v>
      </c>
      <c r="I392">
        <v>50</v>
      </c>
      <c r="J392" s="4">
        <f t="shared" si="27"/>
        <v>89.54</v>
      </c>
      <c r="K392" t="s">
        <v>21</v>
      </c>
      <c r="L392" t="s">
        <v>22</v>
      </c>
      <c r="M392">
        <v>1379048400</v>
      </c>
      <c r="N392">
        <v>1380344400</v>
      </c>
      <c r="O392" s="9">
        <f t="shared" si="24"/>
        <v>41530.208333333336</v>
      </c>
      <c r="P392" s="9">
        <f t="shared" si="25"/>
        <v>41545.208333333336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6"/>
        <v>7.2731788079470201</v>
      </c>
      <c r="G393" t="s">
        <v>14</v>
      </c>
      <c r="I393">
        <v>151</v>
      </c>
      <c r="J393" s="4">
        <f t="shared" si="27"/>
        <v>29.09271523178808</v>
      </c>
      <c r="K393" t="s">
        <v>21</v>
      </c>
      <c r="L393" t="s">
        <v>22</v>
      </c>
      <c r="M393">
        <v>1389679200</v>
      </c>
      <c r="N393">
        <v>1389852000</v>
      </c>
      <c r="O393" s="9">
        <f t="shared" si="24"/>
        <v>41653.25</v>
      </c>
      <c r="P393" s="9">
        <f t="shared" si="25"/>
        <v>41655.25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6"/>
        <v>65.642371234207957</v>
      </c>
      <c r="G394" t="s">
        <v>14</v>
      </c>
      <c r="I394">
        <v>1608</v>
      </c>
      <c r="J394" s="4">
        <f t="shared" si="27"/>
        <v>42.006218905472636</v>
      </c>
      <c r="K394" t="s">
        <v>21</v>
      </c>
      <c r="L394" t="s">
        <v>22</v>
      </c>
      <c r="M394">
        <v>1294293600</v>
      </c>
      <c r="N394">
        <v>1294466400</v>
      </c>
      <c r="O394" s="9">
        <f t="shared" si="24"/>
        <v>40549.25</v>
      </c>
      <c r="P394" s="9">
        <f t="shared" si="25"/>
        <v>40551.25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6"/>
        <v>228.96178343949046</v>
      </c>
      <c r="G395" t="s">
        <v>20</v>
      </c>
      <c r="I395">
        <v>3059</v>
      </c>
      <c r="J395" s="4">
        <f t="shared" si="27"/>
        <v>47.004903563255965</v>
      </c>
      <c r="K395" t="s">
        <v>15</v>
      </c>
      <c r="L395" t="s">
        <v>16</v>
      </c>
      <c r="M395">
        <v>1500267600</v>
      </c>
      <c r="N395">
        <v>1500354000</v>
      </c>
      <c r="O395" s="9">
        <f t="shared" si="24"/>
        <v>42933.208333333328</v>
      </c>
      <c r="P395" s="9">
        <f t="shared" si="25"/>
        <v>42934.208333333328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6"/>
        <v>469.37499999999994</v>
      </c>
      <c r="G396" t="s">
        <v>20</v>
      </c>
      <c r="I396">
        <v>34</v>
      </c>
      <c r="J396" s="4">
        <f t="shared" si="27"/>
        <v>110.44117647058823</v>
      </c>
      <c r="K396" t="s">
        <v>21</v>
      </c>
      <c r="L396" t="s">
        <v>22</v>
      </c>
      <c r="M396">
        <v>1375074000</v>
      </c>
      <c r="N396">
        <v>1375938000</v>
      </c>
      <c r="O396" s="9">
        <f t="shared" si="24"/>
        <v>41484.208333333336</v>
      </c>
      <c r="P396" s="9">
        <f t="shared" si="25"/>
        <v>41494.208333333336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6"/>
        <v>130.11267605633802</v>
      </c>
      <c r="G397" t="s">
        <v>20</v>
      </c>
      <c r="I397">
        <v>220</v>
      </c>
      <c r="J397" s="4">
        <f t="shared" si="27"/>
        <v>41.990909090909092</v>
      </c>
      <c r="K397" t="s">
        <v>21</v>
      </c>
      <c r="L397" t="s">
        <v>22</v>
      </c>
      <c r="M397">
        <v>1323324000</v>
      </c>
      <c r="N397">
        <v>1323410400</v>
      </c>
      <c r="O397" s="9">
        <f t="shared" si="24"/>
        <v>40885.25</v>
      </c>
      <c r="P397" s="9">
        <f t="shared" si="25"/>
        <v>40886.25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6"/>
        <v>167.05422993492408</v>
      </c>
      <c r="G398" t="s">
        <v>20</v>
      </c>
      <c r="I398">
        <v>1604</v>
      </c>
      <c r="J398" s="4">
        <f t="shared" si="27"/>
        <v>48.012468827930178</v>
      </c>
      <c r="K398" t="s">
        <v>26</v>
      </c>
      <c r="L398" t="s">
        <v>27</v>
      </c>
      <c r="M398">
        <v>1538715600</v>
      </c>
      <c r="N398">
        <v>1539406800</v>
      </c>
      <c r="O398" s="9">
        <f t="shared" si="24"/>
        <v>43378.208333333328</v>
      </c>
      <c r="P398" s="9">
        <f t="shared" si="25"/>
        <v>43386.208333333328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6"/>
        <v>173.8641975308642</v>
      </c>
      <c r="G399" t="s">
        <v>20</v>
      </c>
      <c r="I399">
        <v>454</v>
      </c>
      <c r="J399" s="4">
        <f t="shared" si="27"/>
        <v>31.019823788546255</v>
      </c>
      <c r="K399" t="s">
        <v>21</v>
      </c>
      <c r="L399" t="s">
        <v>22</v>
      </c>
      <c r="M399">
        <v>1369285200</v>
      </c>
      <c r="N399">
        <v>1369803600</v>
      </c>
      <c r="O399" s="9">
        <f t="shared" si="24"/>
        <v>41417.208333333336</v>
      </c>
      <c r="P399" s="9">
        <f t="shared" si="25"/>
        <v>41423.208333333336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6"/>
        <v>717.76470588235293</v>
      </c>
      <c r="G400" t="s">
        <v>20</v>
      </c>
      <c r="I400">
        <v>123</v>
      </c>
      <c r="J400" s="4">
        <f t="shared" si="27"/>
        <v>99.203252032520325</v>
      </c>
      <c r="K400" t="s">
        <v>107</v>
      </c>
      <c r="L400" t="s">
        <v>108</v>
      </c>
      <c r="M400">
        <v>1525755600</v>
      </c>
      <c r="N400">
        <v>1525928400</v>
      </c>
      <c r="O400" s="9">
        <f t="shared" si="24"/>
        <v>43228.208333333328</v>
      </c>
      <c r="P400" s="9">
        <f t="shared" si="25"/>
        <v>43230.208333333328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6"/>
        <v>63.850976361767728</v>
      </c>
      <c r="G401" t="s">
        <v>14</v>
      </c>
      <c r="I401">
        <v>941</v>
      </c>
      <c r="J401" s="4">
        <f t="shared" si="27"/>
        <v>66.022316684378325</v>
      </c>
      <c r="K401" t="s">
        <v>21</v>
      </c>
      <c r="L401" t="s">
        <v>22</v>
      </c>
      <c r="M401">
        <v>1296626400</v>
      </c>
      <c r="N401">
        <v>1297231200</v>
      </c>
      <c r="O401" s="9">
        <f t="shared" si="24"/>
        <v>40576.25</v>
      </c>
      <c r="P401" s="9">
        <f t="shared" si="25"/>
        <v>40583.25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6"/>
        <v>2</v>
      </c>
      <c r="G402" t="s">
        <v>14</v>
      </c>
      <c r="I402">
        <v>1</v>
      </c>
      <c r="J402" s="4">
        <f t="shared" si="27"/>
        <v>2</v>
      </c>
      <c r="K402" t="s">
        <v>21</v>
      </c>
      <c r="L402" t="s">
        <v>22</v>
      </c>
      <c r="M402">
        <v>1376629200</v>
      </c>
      <c r="N402">
        <v>1378530000</v>
      </c>
      <c r="O402" s="9">
        <f t="shared" si="24"/>
        <v>41502.208333333336</v>
      </c>
      <c r="P402" s="9">
        <f t="shared" si="25"/>
        <v>41524.208333333336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6"/>
        <v>1530.2222222222222</v>
      </c>
      <c r="G403" t="s">
        <v>20</v>
      </c>
      <c r="I403">
        <v>299</v>
      </c>
      <c r="J403" s="4">
        <f t="shared" si="27"/>
        <v>46.060200668896321</v>
      </c>
      <c r="K403" t="s">
        <v>21</v>
      </c>
      <c r="L403" t="s">
        <v>22</v>
      </c>
      <c r="M403">
        <v>1572152400</v>
      </c>
      <c r="N403">
        <v>1572152400</v>
      </c>
      <c r="O403" s="9">
        <f t="shared" si="24"/>
        <v>43765.208333333328</v>
      </c>
      <c r="P403" s="9">
        <f t="shared" si="25"/>
        <v>43765.208333333328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6"/>
        <v>40.356164383561641</v>
      </c>
      <c r="G404" t="s">
        <v>14</v>
      </c>
      <c r="I404">
        <v>40</v>
      </c>
      <c r="J404" s="4">
        <f t="shared" si="27"/>
        <v>73.650000000000006</v>
      </c>
      <c r="K404" t="s">
        <v>21</v>
      </c>
      <c r="L404" t="s">
        <v>22</v>
      </c>
      <c r="M404">
        <v>1325829600</v>
      </c>
      <c r="N404">
        <v>1329890400</v>
      </c>
      <c r="O404" s="9">
        <f t="shared" si="24"/>
        <v>40914.25</v>
      </c>
      <c r="P404" s="9">
        <f t="shared" si="25"/>
        <v>40961.25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6"/>
        <v>86.220633299284984</v>
      </c>
      <c r="G405" t="s">
        <v>14</v>
      </c>
      <c r="I405">
        <v>3015</v>
      </c>
      <c r="J405" s="4">
        <f t="shared" si="27"/>
        <v>55.99336650082919</v>
      </c>
      <c r="K405" t="s">
        <v>15</v>
      </c>
      <c r="L405" t="s">
        <v>16</v>
      </c>
      <c r="M405">
        <v>1273640400</v>
      </c>
      <c r="N405">
        <v>1276750800</v>
      </c>
      <c r="O405" s="9">
        <f t="shared" si="24"/>
        <v>40310.208333333336</v>
      </c>
      <c r="P405" s="9">
        <f t="shared" si="25"/>
        <v>40346.208333333336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6"/>
        <v>315.58486707566465</v>
      </c>
      <c r="G406" t="s">
        <v>20</v>
      </c>
      <c r="I406">
        <v>2237</v>
      </c>
      <c r="J406" s="4">
        <f t="shared" si="27"/>
        <v>68.985695127402778</v>
      </c>
      <c r="K406" t="s">
        <v>21</v>
      </c>
      <c r="L406" t="s">
        <v>22</v>
      </c>
      <c r="M406">
        <v>1510639200</v>
      </c>
      <c r="N406">
        <v>1510898400</v>
      </c>
      <c r="O406" s="9">
        <f t="shared" si="24"/>
        <v>43053.25</v>
      </c>
      <c r="P406" s="9">
        <f t="shared" si="25"/>
        <v>43056.25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6"/>
        <v>89.618243243243242</v>
      </c>
      <c r="G407" t="s">
        <v>14</v>
      </c>
      <c r="I407">
        <v>435</v>
      </c>
      <c r="J407" s="4">
        <f t="shared" si="27"/>
        <v>60.981609195402299</v>
      </c>
      <c r="K407" t="s">
        <v>21</v>
      </c>
      <c r="L407" t="s">
        <v>22</v>
      </c>
      <c r="M407">
        <v>1528088400</v>
      </c>
      <c r="N407">
        <v>1532408400</v>
      </c>
      <c r="O407" s="9">
        <f t="shared" si="24"/>
        <v>43255.208333333328</v>
      </c>
      <c r="P407" s="9">
        <f t="shared" si="25"/>
        <v>43305.208333333328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6"/>
        <v>182.14503816793894</v>
      </c>
      <c r="G408" t="s">
        <v>20</v>
      </c>
      <c r="I408">
        <v>645</v>
      </c>
      <c r="J408" s="4">
        <f t="shared" si="27"/>
        <v>110.98139534883721</v>
      </c>
      <c r="K408" t="s">
        <v>21</v>
      </c>
      <c r="L408" t="s">
        <v>22</v>
      </c>
      <c r="M408">
        <v>1359525600</v>
      </c>
      <c r="N408">
        <v>1360562400</v>
      </c>
      <c r="O408" s="9">
        <f t="shared" si="24"/>
        <v>41304.25</v>
      </c>
      <c r="P408" s="9">
        <f t="shared" si="25"/>
        <v>41316.25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6"/>
        <v>355.88235294117646</v>
      </c>
      <c r="G409" t="s">
        <v>20</v>
      </c>
      <c r="I409">
        <v>484</v>
      </c>
      <c r="J409" s="4">
        <f t="shared" si="27"/>
        <v>25</v>
      </c>
      <c r="K409" t="s">
        <v>36</v>
      </c>
      <c r="L409" t="s">
        <v>37</v>
      </c>
      <c r="M409">
        <v>1570942800</v>
      </c>
      <c r="N409">
        <v>1571547600</v>
      </c>
      <c r="O409" s="9">
        <f t="shared" si="24"/>
        <v>43751.208333333328</v>
      </c>
      <c r="P409" s="9">
        <f t="shared" si="25"/>
        <v>43758.208333333328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6"/>
        <v>131.83695652173913</v>
      </c>
      <c r="G410" t="s">
        <v>20</v>
      </c>
      <c r="I410">
        <v>154</v>
      </c>
      <c r="J410" s="4">
        <f t="shared" si="27"/>
        <v>78.759740259740255</v>
      </c>
      <c r="K410" t="s">
        <v>15</v>
      </c>
      <c r="L410" t="s">
        <v>16</v>
      </c>
      <c r="M410">
        <v>1466398800</v>
      </c>
      <c r="N410">
        <v>1468126800</v>
      </c>
      <c r="O410" s="9">
        <f t="shared" si="24"/>
        <v>42541.208333333328</v>
      </c>
      <c r="P410" s="9">
        <f t="shared" si="25"/>
        <v>42561.208333333328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6"/>
        <v>46.315634218289084</v>
      </c>
      <c r="G411" t="s">
        <v>14</v>
      </c>
      <c r="I411">
        <v>714</v>
      </c>
      <c r="J411" s="4">
        <f t="shared" si="27"/>
        <v>87.960784313725483</v>
      </c>
      <c r="K411" t="s">
        <v>21</v>
      </c>
      <c r="L411" t="s">
        <v>22</v>
      </c>
      <c r="M411">
        <v>1492491600</v>
      </c>
      <c r="N411">
        <v>1492837200</v>
      </c>
      <c r="O411" s="9">
        <f t="shared" si="24"/>
        <v>42843.208333333328</v>
      </c>
      <c r="P411" s="9">
        <f t="shared" si="25"/>
        <v>42847.208333333328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6"/>
        <v>36.132726089785294</v>
      </c>
      <c r="G412" t="s">
        <v>47</v>
      </c>
      <c r="I412">
        <v>1111</v>
      </c>
      <c r="J412" s="4">
        <f t="shared" si="27"/>
        <v>49.987398739873989</v>
      </c>
      <c r="K412" t="s">
        <v>21</v>
      </c>
      <c r="L412" t="s">
        <v>22</v>
      </c>
      <c r="M412">
        <v>1430197200</v>
      </c>
      <c r="N412">
        <v>1430197200</v>
      </c>
      <c r="O412" s="9">
        <f t="shared" si="24"/>
        <v>42122.208333333328</v>
      </c>
      <c r="P412" s="9">
        <f t="shared" si="25"/>
        <v>42122.208333333328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6"/>
        <v>104.62820512820512</v>
      </c>
      <c r="G413" t="s">
        <v>20</v>
      </c>
      <c r="I413">
        <v>82</v>
      </c>
      <c r="J413" s="4">
        <f t="shared" si="27"/>
        <v>99.524390243902445</v>
      </c>
      <c r="K413" t="s">
        <v>21</v>
      </c>
      <c r="L413" t="s">
        <v>22</v>
      </c>
      <c r="M413">
        <v>1496034000</v>
      </c>
      <c r="N413">
        <v>1496206800</v>
      </c>
      <c r="O413" s="9">
        <f t="shared" si="24"/>
        <v>42884.208333333328</v>
      </c>
      <c r="P413" s="9">
        <f t="shared" si="25"/>
        <v>42886.208333333328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6"/>
        <v>668.85714285714289</v>
      </c>
      <c r="G414" t="s">
        <v>20</v>
      </c>
      <c r="I414">
        <v>134</v>
      </c>
      <c r="J414" s="4">
        <f t="shared" si="27"/>
        <v>104.82089552238806</v>
      </c>
      <c r="K414" t="s">
        <v>21</v>
      </c>
      <c r="L414" t="s">
        <v>22</v>
      </c>
      <c r="M414">
        <v>1388728800</v>
      </c>
      <c r="N414">
        <v>1389592800</v>
      </c>
      <c r="O414" s="9">
        <f t="shared" si="24"/>
        <v>41642.25</v>
      </c>
      <c r="P414" s="9">
        <f t="shared" si="25"/>
        <v>41652.25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6"/>
        <v>62.072823218997364</v>
      </c>
      <c r="G415" t="s">
        <v>47</v>
      </c>
      <c r="I415">
        <v>1089</v>
      </c>
      <c r="J415" s="4">
        <f t="shared" si="27"/>
        <v>108.01469237832875</v>
      </c>
      <c r="K415" t="s">
        <v>21</v>
      </c>
      <c r="L415" t="s">
        <v>22</v>
      </c>
      <c r="M415">
        <v>1543298400</v>
      </c>
      <c r="N415">
        <v>1545631200</v>
      </c>
      <c r="O415" s="9">
        <f t="shared" si="24"/>
        <v>43431.25</v>
      </c>
      <c r="P415" s="9">
        <f t="shared" si="25"/>
        <v>43458.25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6"/>
        <v>84.699787460148784</v>
      </c>
      <c r="G416" t="s">
        <v>14</v>
      </c>
      <c r="I416">
        <v>5497</v>
      </c>
      <c r="J416" s="4">
        <f t="shared" si="27"/>
        <v>28.998544660724033</v>
      </c>
      <c r="K416" t="s">
        <v>21</v>
      </c>
      <c r="L416" t="s">
        <v>22</v>
      </c>
      <c r="M416">
        <v>1271739600</v>
      </c>
      <c r="N416">
        <v>1272430800</v>
      </c>
      <c r="O416" s="9">
        <f t="shared" si="24"/>
        <v>40288.208333333336</v>
      </c>
      <c r="P416" s="9">
        <f t="shared" si="25"/>
        <v>40296.208333333336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6"/>
        <v>11.059030837004405</v>
      </c>
      <c r="G417" t="s">
        <v>14</v>
      </c>
      <c r="I417">
        <v>418</v>
      </c>
      <c r="J417" s="4">
        <f t="shared" si="27"/>
        <v>30.028708133971293</v>
      </c>
      <c r="K417" t="s">
        <v>21</v>
      </c>
      <c r="L417" t="s">
        <v>22</v>
      </c>
      <c r="M417">
        <v>1326434400</v>
      </c>
      <c r="N417">
        <v>1327903200</v>
      </c>
      <c r="O417" s="9">
        <f t="shared" si="24"/>
        <v>40921.25</v>
      </c>
      <c r="P417" s="9">
        <f t="shared" si="25"/>
        <v>40938.25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6"/>
        <v>43.838781575037146</v>
      </c>
      <c r="G418" t="s">
        <v>14</v>
      </c>
      <c r="I418">
        <v>1439</v>
      </c>
      <c r="J418" s="4">
        <f t="shared" si="27"/>
        <v>41.005559416261292</v>
      </c>
      <c r="K418" t="s">
        <v>21</v>
      </c>
      <c r="L418" t="s">
        <v>22</v>
      </c>
      <c r="M418">
        <v>1295244000</v>
      </c>
      <c r="N418">
        <v>1296021600</v>
      </c>
      <c r="O418" s="9">
        <f t="shared" si="24"/>
        <v>40560.25</v>
      </c>
      <c r="P418" s="9">
        <f t="shared" si="25"/>
        <v>40569.25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6"/>
        <v>55.470588235294116</v>
      </c>
      <c r="G419" t="s">
        <v>14</v>
      </c>
      <c r="I419">
        <v>15</v>
      </c>
      <c r="J419" s="4">
        <f t="shared" si="27"/>
        <v>62.866666666666667</v>
      </c>
      <c r="K419" t="s">
        <v>21</v>
      </c>
      <c r="L419" t="s">
        <v>22</v>
      </c>
      <c r="M419">
        <v>1541221200</v>
      </c>
      <c r="N419">
        <v>1543298400</v>
      </c>
      <c r="O419" s="9">
        <f t="shared" si="24"/>
        <v>43407.208333333328</v>
      </c>
      <c r="P419" s="9">
        <f t="shared" si="25"/>
        <v>43431.25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6"/>
        <v>57.399511301160658</v>
      </c>
      <c r="G420" t="s">
        <v>14</v>
      </c>
      <c r="I420">
        <v>1999</v>
      </c>
      <c r="J420" s="4">
        <f t="shared" si="27"/>
        <v>47.005002501250623</v>
      </c>
      <c r="K420" t="s">
        <v>15</v>
      </c>
      <c r="L420" t="s">
        <v>16</v>
      </c>
      <c r="M420">
        <v>1336280400</v>
      </c>
      <c r="N420">
        <v>1336366800</v>
      </c>
      <c r="O420" s="9">
        <f t="shared" si="24"/>
        <v>41035.208333333336</v>
      </c>
      <c r="P420" s="9">
        <f t="shared" si="25"/>
        <v>41036.208333333336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6"/>
        <v>123.43497363796135</v>
      </c>
      <c r="G421" t="s">
        <v>20</v>
      </c>
      <c r="I421">
        <v>5203</v>
      </c>
      <c r="J421" s="4">
        <f t="shared" si="27"/>
        <v>26.997693638285604</v>
      </c>
      <c r="K421" t="s">
        <v>21</v>
      </c>
      <c r="L421" t="s">
        <v>22</v>
      </c>
      <c r="M421">
        <v>1324533600</v>
      </c>
      <c r="N421">
        <v>1325052000</v>
      </c>
      <c r="O421" s="9">
        <f t="shared" si="24"/>
        <v>40899.25</v>
      </c>
      <c r="P421" s="9">
        <f t="shared" si="25"/>
        <v>40905.25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6"/>
        <v>128.46</v>
      </c>
      <c r="G422" t="s">
        <v>20</v>
      </c>
      <c r="I422">
        <v>94</v>
      </c>
      <c r="J422" s="4">
        <f t="shared" si="27"/>
        <v>68.329787234042556</v>
      </c>
      <c r="K422" t="s">
        <v>21</v>
      </c>
      <c r="L422" t="s">
        <v>22</v>
      </c>
      <c r="M422">
        <v>1498366800</v>
      </c>
      <c r="N422">
        <v>1499576400</v>
      </c>
      <c r="O422" s="9">
        <f t="shared" si="24"/>
        <v>42911.208333333328</v>
      </c>
      <c r="P422" s="9">
        <f t="shared" si="25"/>
        <v>42925.208333333328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6"/>
        <v>63.989361702127653</v>
      </c>
      <c r="G423" t="s">
        <v>14</v>
      </c>
      <c r="I423">
        <v>118</v>
      </c>
      <c r="J423" s="4">
        <f t="shared" si="27"/>
        <v>50.974576271186443</v>
      </c>
      <c r="K423" t="s">
        <v>21</v>
      </c>
      <c r="L423" t="s">
        <v>22</v>
      </c>
      <c r="M423">
        <v>1498712400</v>
      </c>
      <c r="N423">
        <v>1501304400</v>
      </c>
      <c r="O423" s="9">
        <f t="shared" si="24"/>
        <v>42915.208333333328</v>
      </c>
      <c r="P423" s="9">
        <f t="shared" si="25"/>
        <v>42945.208333333328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6"/>
        <v>127.29885057471265</v>
      </c>
      <c r="G424" t="s">
        <v>20</v>
      </c>
      <c r="I424">
        <v>205</v>
      </c>
      <c r="J424" s="4">
        <f t="shared" si="27"/>
        <v>54.024390243902438</v>
      </c>
      <c r="K424" t="s">
        <v>21</v>
      </c>
      <c r="L424" t="s">
        <v>22</v>
      </c>
      <c r="M424">
        <v>1271480400</v>
      </c>
      <c r="N424">
        <v>1273208400</v>
      </c>
      <c r="O424" s="9">
        <f t="shared" si="24"/>
        <v>40285.208333333336</v>
      </c>
      <c r="P424" s="9">
        <f t="shared" si="25"/>
        <v>40305.208333333336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6"/>
        <v>10.638024357239512</v>
      </c>
      <c r="G425" t="s">
        <v>14</v>
      </c>
      <c r="I425">
        <v>162</v>
      </c>
      <c r="J425" s="4">
        <f t="shared" si="27"/>
        <v>97.055555555555557</v>
      </c>
      <c r="K425" t="s">
        <v>21</v>
      </c>
      <c r="L425" t="s">
        <v>22</v>
      </c>
      <c r="M425">
        <v>1316667600</v>
      </c>
      <c r="N425">
        <v>1316840400</v>
      </c>
      <c r="O425" s="9">
        <f t="shared" si="24"/>
        <v>40808.208333333336</v>
      </c>
      <c r="P425" s="9">
        <f t="shared" si="25"/>
        <v>40810.208333333336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6"/>
        <v>40.470588235294116</v>
      </c>
      <c r="G426" t="s">
        <v>14</v>
      </c>
      <c r="I426">
        <v>83</v>
      </c>
      <c r="J426" s="4">
        <f t="shared" si="27"/>
        <v>24.867469879518072</v>
      </c>
      <c r="K426" t="s">
        <v>21</v>
      </c>
      <c r="L426" t="s">
        <v>22</v>
      </c>
      <c r="M426">
        <v>1524027600</v>
      </c>
      <c r="N426">
        <v>1524546000</v>
      </c>
      <c r="O426" s="9">
        <f t="shared" si="24"/>
        <v>43208.208333333328</v>
      </c>
      <c r="P426" s="9">
        <f t="shared" si="25"/>
        <v>43214.208333333328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6"/>
        <v>287.66666666666663</v>
      </c>
      <c r="G427" t="s">
        <v>20</v>
      </c>
      <c r="I427">
        <v>92</v>
      </c>
      <c r="J427" s="4">
        <f t="shared" si="27"/>
        <v>84.423913043478265</v>
      </c>
      <c r="K427" t="s">
        <v>21</v>
      </c>
      <c r="L427" t="s">
        <v>22</v>
      </c>
      <c r="M427">
        <v>1438059600</v>
      </c>
      <c r="N427">
        <v>1438578000</v>
      </c>
      <c r="O427" s="9">
        <f t="shared" si="24"/>
        <v>42213.208333333328</v>
      </c>
      <c r="P427" s="9">
        <f t="shared" si="25"/>
        <v>42219.208333333328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6"/>
        <v>572.94444444444446</v>
      </c>
      <c r="G428" t="s">
        <v>20</v>
      </c>
      <c r="I428">
        <v>219</v>
      </c>
      <c r="J428" s="4">
        <f t="shared" si="27"/>
        <v>47.091324200913242</v>
      </c>
      <c r="K428" t="s">
        <v>21</v>
      </c>
      <c r="L428" t="s">
        <v>22</v>
      </c>
      <c r="M428">
        <v>1361944800</v>
      </c>
      <c r="N428">
        <v>1362549600</v>
      </c>
      <c r="O428" s="9">
        <f t="shared" si="24"/>
        <v>41332.25</v>
      </c>
      <c r="P428" s="9">
        <f t="shared" si="25"/>
        <v>41339.25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6"/>
        <v>112.90429799426933</v>
      </c>
      <c r="G429" t="s">
        <v>20</v>
      </c>
      <c r="I429">
        <v>2526</v>
      </c>
      <c r="J429" s="4">
        <f t="shared" si="27"/>
        <v>77.996041171813147</v>
      </c>
      <c r="K429" t="s">
        <v>21</v>
      </c>
      <c r="L429" t="s">
        <v>22</v>
      </c>
      <c r="M429">
        <v>1410584400</v>
      </c>
      <c r="N429">
        <v>1413349200</v>
      </c>
      <c r="O429" s="9">
        <f t="shared" si="24"/>
        <v>41895.208333333336</v>
      </c>
      <c r="P429" s="9">
        <f t="shared" si="25"/>
        <v>41927.208333333336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6"/>
        <v>46.387573964497044</v>
      </c>
      <c r="G430" t="s">
        <v>14</v>
      </c>
      <c r="I430">
        <v>747</v>
      </c>
      <c r="J430" s="4">
        <f t="shared" si="27"/>
        <v>62.967871485943775</v>
      </c>
      <c r="K430" t="s">
        <v>21</v>
      </c>
      <c r="L430" t="s">
        <v>22</v>
      </c>
      <c r="M430">
        <v>1297404000</v>
      </c>
      <c r="N430">
        <v>1298008800</v>
      </c>
      <c r="O430" s="9">
        <f t="shared" si="24"/>
        <v>40585.25</v>
      </c>
      <c r="P430" s="9">
        <f t="shared" si="25"/>
        <v>40592.25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6"/>
        <v>90.675916230366497</v>
      </c>
      <c r="G431" t="s">
        <v>74</v>
      </c>
      <c r="I431">
        <v>2138</v>
      </c>
      <c r="J431" s="4">
        <f t="shared" si="27"/>
        <v>81.006080449017773</v>
      </c>
      <c r="K431" t="s">
        <v>21</v>
      </c>
      <c r="L431" t="s">
        <v>22</v>
      </c>
      <c r="M431">
        <v>1392012000</v>
      </c>
      <c r="N431">
        <v>1394427600</v>
      </c>
      <c r="O431" s="9">
        <f t="shared" si="24"/>
        <v>41680.25</v>
      </c>
      <c r="P431" s="9">
        <f t="shared" si="25"/>
        <v>41708.208333333336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6"/>
        <v>67.740740740740748</v>
      </c>
      <c r="G432" t="s">
        <v>14</v>
      </c>
      <c r="I432">
        <v>84</v>
      </c>
      <c r="J432" s="4">
        <f t="shared" si="27"/>
        <v>65.321428571428569</v>
      </c>
      <c r="K432" t="s">
        <v>21</v>
      </c>
      <c r="L432" t="s">
        <v>22</v>
      </c>
      <c r="M432">
        <v>1569733200</v>
      </c>
      <c r="N432">
        <v>1572670800</v>
      </c>
      <c r="O432" s="9">
        <f t="shared" si="24"/>
        <v>43737.208333333328</v>
      </c>
      <c r="P432" s="9">
        <f t="shared" si="25"/>
        <v>43771.208333333328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6"/>
        <v>192.49019607843135</v>
      </c>
      <c r="G433" t="s">
        <v>20</v>
      </c>
      <c r="I433">
        <v>94</v>
      </c>
      <c r="J433" s="4">
        <f t="shared" si="27"/>
        <v>104.43617021276596</v>
      </c>
      <c r="K433" t="s">
        <v>21</v>
      </c>
      <c r="L433" t="s">
        <v>22</v>
      </c>
      <c r="M433">
        <v>1529643600</v>
      </c>
      <c r="N433">
        <v>1531112400</v>
      </c>
      <c r="O433" s="9">
        <f t="shared" si="24"/>
        <v>43273.208333333328</v>
      </c>
      <c r="P433" s="9">
        <f t="shared" si="25"/>
        <v>43290.208333333328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6"/>
        <v>82.714285714285722</v>
      </c>
      <c r="G434" t="s">
        <v>14</v>
      </c>
      <c r="I434">
        <v>91</v>
      </c>
      <c r="J434" s="4">
        <f t="shared" si="27"/>
        <v>69.989010989010993</v>
      </c>
      <c r="K434" t="s">
        <v>21</v>
      </c>
      <c r="L434" t="s">
        <v>22</v>
      </c>
      <c r="M434">
        <v>1399006800</v>
      </c>
      <c r="N434">
        <v>1400734800</v>
      </c>
      <c r="O434" s="9">
        <f t="shared" si="24"/>
        <v>41761.208333333336</v>
      </c>
      <c r="P434" s="9">
        <f t="shared" si="25"/>
        <v>41781.208333333336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6"/>
        <v>54.163920922570021</v>
      </c>
      <c r="G435" t="s">
        <v>14</v>
      </c>
      <c r="I435">
        <v>792</v>
      </c>
      <c r="J435" s="4">
        <f t="shared" si="27"/>
        <v>83.023989898989896</v>
      </c>
      <c r="K435" t="s">
        <v>21</v>
      </c>
      <c r="L435" t="s">
        <v>22</v>
      </c>
      <c r="M435">
        <v>1385359200</v>
      </c>
      <c r="N435">
        <v>1386741600</v>
      </c>
      <c r="O435" s="9">
        <f t="shared" si="24"/>
        <v>41603.25</v>
      </c>
      <c r="P435" s="9">
        <f t="shared" si="25"/>
        <v>41619.25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6"/>
        <v>16.722222222222221</v>
      </c>
      <c r="G436" t="s">
        <v>74</v>
      </c>
      <c r="I436">
        <v>10</v>
      </c>
      <c r="J436" s="4">
        <f t="shared" si="27"/>
        <v>90.3</v>
      </c>
      <c r="K436" t="s">
        <v>15</v>
      </c>
      <c r="L436" t="s">
        <v>16</v>
      </c>
      <c r="M436">
        <v>1480572000</v>
      </c>
      <c r="N436">
        <v>1481781600</v>
      </c>
      <c r="O436" s="9">
        <f t="shared" si="24"/>
        <v>42705.25</v>
      </c>
      <c r="P436" s="9">
        <f t="shared" si="25"/>
        <v>42719.25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6"/>
        <v>116.87664041994749</v>
      </c>
      <c r="G437" t="s">
        <v>20</v>
      </c>
      <c r="I437">
        <v>1713</v>
      </c>
      <c r="J437" s="4">
        <f t="shared" si="27"/>
        <v>103.98131932282546</v>
      </c>
      <c r="K437" t="s">
        <v>107</v>
      </c>
      <c r="L437" t="s">
        <v>108</v>
      </c>
      <c r="M437">
        <v>1418623200</v>
      </c>
      <c r="N437">
        <v>1419660000</v>
      </c>
      <c r="O437" s="9">
        <f t="shared" si="24"/>
        <v>41988.25</v>
      </c>
      <c r="P437" s="9">
        <f t="shared" si="25"/>
        <v>42000.25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6"/>
        <v>1052.1538461538462</v>
      </c>
      <c r="G438" t="s">
        <v>20</v>
      </c>
      <c r="I438">
        <v>249</v>
      </c>
      <c r="J438" s="4">
        <f t="shared" si="27"/>
        <v>54.931726907630519</v>
      </c>
      <c r="K438" t="s">
        <v>21</v>
      </c>
      <c r="L438" t="s">
        <v>22</v>
      </c>
      <c r="M438">
        <v>1555736400</v>
      </c>
      <c r="N438">
        <v>1555822800</v>
      </c>
      <c r="O438" s="9">
        <f t="shared" si="24"/>
        <v>43575.208333333328</v>
      </c>
      <c r="P438" s="9">
        <f t="shared" si="25"/>
        <v>43576.208333333328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6"/>
        <v>123.07407407407408</v>
      </c>
      <c r="G439" t="s">
        <v>20</v>
      </c>
      <c r="I439">
        <v>192</v>
      </c>
      <c r="J439" s="4">
        <f t="shared" si="27"/>
        <v>51.921875</v>
      </c>
      <c r="K439" t="s">
        <v>21</v>
      </c>
      <c r="L439" t="s">
        <v>22</v>
      </c>
      <c r="M439">
        <v>1442120400</v>
      </c>
      <c r="N439">
        <v>1442379600</v>
      </c>
      <c r="O439" s="9">
        <f t="shared" si="24"/>
        <v>42260.208333333328</v>
      </c>
      <c r="P439" s="9">
        <f t="shared" si="25"/>
        <v>42263.208333333328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6"/>
        <v>178.63855421686748</v>
      </c>
      <c r="G440" t="s">
        <v>20</v>
      </c>
      <c r="I440">
        <v>247</v>
      </c>
      <c r="J440" s="4">
        <f t="shared" si="27"/>
        <v>60.02834008097166</v>
      </c>
      <c r="K440" t="s">
        <v>21</v>
      </c>
      <c r="L440" t="s">
        <v>22</v>
      </c>
      <c r="M440">
        <v>1362376800</v>
      </c>
      <c r="N440">
        <v>1364965200</v>
      </c>
      <c r="O440" s="9">
        <f t="shared" si="24"/>
        <v>41337.25</v>
      </c>
      <c r="P440" s="9">
        <f t="shared" si="25"/>
        <v>41367.208333333336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6"/>
        <v>355.28169014084506</v>
      </c>
      <c r="G441" t="s">
        <v>20</v>
      </c>
      <c r="I441">
        <v>2293</v>
      </c>
      <c r="J441" s="4">
        <f t="shared" si="27"/>
        <v>44.003488879197555</v>
      </c>
      <c r="K441" t="s">
        <v>21</v>
      </c>
      <c r="L441" t="s">
        <v>22</v>
      </c>
      <c r="M441">
        <v>1478408400</v>
      </c>
      <c r="N441">
        <v>1479016800</v>
      </c>
      <c r="O441" s="9">
        <f t="shared" si="24"/>
        <v>42680.208333333328</v>
      </c>
      <c r="P441" s="9">
        <f t="shared" si="25"/>
        <v>42687.25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6"/>
        <v>161.90634146341463</v>
      </c>
      <c r="G442" t="s">
        <v>20</v>
      </c>
      <c r="I442">
        <v>3131</v>
      </c>
      <c r="J442" s="4">
        <f t="shared" si="27"/>
        <v>53.003513254551258</v>
      </c>
      <c r="K442" t="s">
        <v>21</v>
      </c>
      <c r="L442" t="s">
        <v>22</v>
      </c>
      <c r="M442">
        <v>1498798800</v>
      </c>
      <c r="N442">
        <v>1499662800</v>
      </c>
      <c r="O442" s="9">
        <f t="shared" si="24"/>
        <v>42916.208333333328</v>
      </c>
      <c r="P442" s="9">
        <f t="shared" si="25"/>
        <v>42926.208333333328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6"/>
        <v>24.914285714285715</v>
      </c>
      <c r="G443" t="s">
        <v>14</v>
      </c>
      <c r="I443">
        <v>32</v>
      </c>
      <c r="J443" s="4">
        <f t="shared" si="27"/>
        <v>54.5</v>
      </c>
      <c r="K443" t="s">
        <v>21</v>
      </c>
      <c r="L443" t="s">
        <v>22</v>
      </c>
      <c r="M443">
        <v>1335416400</v>
      </c>
      <c r="N443">
        <v>1337835600</v>
      </c>
      <c r="O443" s="9">
        <f t="shared" si="24"/>
        <v>41025.208333333336</v>
      </c>
      <c r="P443" s="9">
        <f t="shared" si="25"/>
        <v>41053.208333333336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6"/>
        <v>198.72222222222223</v>
      </c>
      <c r="G444" t="s">
        <v>20</v>
      </c>
      <c r="I444">
        <v>143</v>
      </c>
      <c r="J444" s="4">
        <f t="shared" si="27"/>
        <v>75.04195804195804</v>
      </c>
      <c r="K444" t="s">
        <v>107</v>
      </c>
      <c r="L444" t="s">
        <v>108</v>
      </c>
      <c r="M444">
        <v>1504328400</v>
      </c>
      <c r="N444">
        <v>1505710800</v>
      </c>
      <c r="O444" s="9">
        <f t="shared" si="24"/>
        <v>42980.208333333328</v>
      </c>
      <c r="P444" s="9">
        <f t="shared" si="25"/>
        <v>42996.208333333328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6"/>
        <v>34.752688172043008</v>
      </c>
      <c r="G445" t="s">
        <v>74</v>
      </c>
      <c r="I445">
        <v>90</v>
      </c>
      <c r="J445" s="4">
        <f t="shared" si="27"/>
        <v>35.911111111111111</v>
      </c>
      <c r="K445" t="s">
        <v>21</v>
      </c>
      <c r="L445" t="s">
        <v>22</v>
      </c>
      <c r="M445">
        <v>1285822800</v>
      </c>
      <c r="N445">
        <v>1287464400</v>
      </c>
      <c r="O445" s="9">
        <f t="shared" si="24"/>
        <v>40451.208333333336</v>
      </c>
      <c r="P445" s="9">
        <f t="shared" si="25"/>
        <v>40470.208333333336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6"/>
        <v>176.41935483870967</v>
      </c>
      <c r="G446" t="s">
        <v>20</v>
      </c>
      <c r="I446">
        <v>296</v>
      </c>
      <c r="J446" s="4">
        <f t="shared" si="27"/>
        <v>36.952702702702702</v>
      </c>
      <c r="K446" t="s">
        <v>21</v>
      </c>
      <c r="L446" t="s">
        <v>22</v>
      </c>
      <c r="M446">
        <v>1311483600</v>
      </c>
      <c r="N446">
        <v>1311656400</v>
      </c>
      <c r="O446" s="9">
        <f t="shared" si="24"/>
        <v>40748.208333333336</v>
      </c>
      <c r="P446" s="9">
        <f t="shared" si="25"/>
        <v>40750.208333333336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6"/>
        <v>511.38095238095235</v>
      </c>
      <c r="G447" t="s">
        <v>20</v>
      </c>
      <c r="I447">
        <v>170</v>
      </c>
      <c r="J447" s="4">
        <f t="shared" si="27"/>
        <v>63.170588235294119</v>
      </c>
      <c r="K447" t="s">
        <v>21</v>
      </c>
      <c r="L447" t="s">
        <v>22</v>
      </c>
      <c r="M447">
        <v>1291356000</v>
      </c>
      <c r="N447">
        <v>1293170400</v>
      </c>
      <c r="O447" s="9">
        <f t="shared" si="24"/>
        <v>40515.25</v>
      </c>
      <c r="P447" s="9">
        <f t="shared" si="25"/>
        <v>40536.25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6"/>
        <v>82.044117647058826</v>
      </c>
      <c r="G448" t="s">
        <v>14</v>
      </c>
      <c r="I448">
        <v>186</v>
      </c>
      <c r="J448" s="4">
        <f t="shared" si="27"/>
        <v>29.99462365591398</v>
      </c>
      <c r="K448" t="s">
        <v>21</v>
      </c>
      <c r="L448" t="s">
        <v>22</v>
      </c>
      <c r="M448">
        <v>1355810400</v>
      </c>
      <c r="N448">
        <v>1355983200</v>
      </c>
      <c r="O448" s="9">
        <f t="shared" si="24"/>
        <v>41261.25</v>
      </c>
      <c r="P448" s="9">
        <f t="shared" si="25"/>
        <v>41263.25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6"/>
        <v>24.326030927835053</v>
      </c>
      <c r="G449" t="s">
        <v>74</v>
      </c>
      <c r="I449">
        <v>439</v>
      </c>
      <c r="J449" s="4">
        <f t="shared" si="27"/>
        <v>86</v>
      </c>
      <c r="K449" t="s">
        <v>40</v>
      </c>
      <c r="L449" t="s">
        <v>41</v>
      </c>
      <c r="M449">
        <v>1513663200</v>
      </c>
      <c r="N449">
        <v>1515045600</v>
      </c>
      <c r="O449" s="9">
        <f t="shared" si="24"/>
        <v>43088.25</v>
      </c>
      <c r="P449" s="9">
        <f t="shared" si="25"/>
        <v>43104.25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6"/>
        <v>50.482758620689658</v>
      </c>
      <c r="G450" t="s">
        <v>14</v>
      </c>
      <c r="I450">
        <v>605</v>
      </c>
      <c r="J450" s="4">
        <f t="shared" si="27"/>
        <v>75.014876033057845</v>
      </c>
      <c r="K450" t="s">
        <v>21</v>
      </c>
      <c r="L450" t="s">
        <v>22</v>
      </c>
      <c r="M450">
        <v>1365915600</v>
      </c>
      <c r="N450">
        <v>1366088400</v>
      </c>
      <c r="O450" s="9">
        <f t="shared" si="24"/>
        <v>41378.208333333336</v>
      </c>
      <c r="P450" s="9">
        <f t="shared" si="25"/>
        <v>41380.208333333336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6"/>
        <v>967</v>
      </c>
      <c r="G451" t="s">
        <v>20</v>
      </c>
      <c r="I451">
        <v>86</v>
      </c>
      <c r="J451" s="4">
        <f t="shared" si="27"/>
        <v>101.19767441860465</v>
      </c>
      <c r="K451" t="s">
        <v>36</v>
      </c>
      <c r="L451" t="s">
        <v>37</v>
      </c>
      <c r="M451">
        <v>1551852000</v>
      </c>
      <c r="N451">
        <v>1553317200</v>
      </c>
      <c r="O451" s="9">
        <f t="shared" ref="O451:O514" si="28">(((M451/60)/60)/24)+DATE(1970,1,1)</f>
        <v>43530.25</v>
      </c>
      <c r="P451" s="9">
        <f t="shared" ref="P451:P514" si="29">(((N451/60)/60)/24)+DATE(1970,1,1)</f>
        <v>43547.208333333328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30">(E452/D452)*100</f>
        <v>4</v>
      </c>
      <c r="G452" t="s">
        <v>14</v>
      </c>
      <c r="I452">
        <v>1</v>
      </c>
      <c r="J452" s="4">
        <f t="shared" ref="J452:J515" si="31">AVERAGE(E452/I452)</f>
        <v>4</v>
      </c>
      <c r="K452" t="s">
        <v>15</v>
      </c>
      <c r="L452" t="s">
        <v>16</v>
      </c>
      <c r="M452">
        <v>1540098000</v>
      </c>
      <c r="N452">
        <v>1542088800</v>
      </c>
      <c r="O452" s="9">
        <f t="shared" si="28"/>
        <v>43394.208333333328</v>
      </c>
      <c r="P452" s="9">
        <f t="shared" si="29"/>
        <v>43417.25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30"/>
        <v>122.84501347708894</v>
      </c>
      <c r="G453" t="s">
        <v>20</v>
      </c>
      <c r="I453">
        <v>6286</v>
      </c>
      <c r="J453" s="4">
        <f t="shared" si="31"/>
        <v>29.001272669424118</v>
      </c>
      <c r="K453" t="s">
        <v>21</v>
      </c>
      <c r="L453" t="s">
        <v>22</v>
      </c>
      <c r="M453">
        <v>1500440400</v>
      </c>
      <c r="N453">
        <v>1503118800</v>
      </c>
      <c r="O453" s="9">
        <f t="shared" si="28"/>
        <v>42935.208333333328</v>
      </c>
      <c r="P453" s="9">
        <f t="shared" si="29"/>
        <v>42966.208333333328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30"/>
        <v>63.4375</v>
      </c>
      <c r="G454" t="s">
        <v>14</v>
      </c>
      <c r="I454">
        <v>31</v>
      </c>
      <c r="J454" s="4">
        <f t="shared" si="31"/>
        <v>98.225806451612897</v>
      </c>
      <c r="K454" t="s">
        <v>21</v>
      </c>
      <c r="L454" t="s">
        <v>22</v>
      </c>
      <c r="M454">
        <v>1278392400</v>
      </c>
      <c r="N454">
        <v>1278478800</v>
      </c>
      <c r="O454" s="9">
        <f t="shared" si="28"/>
        <v>40365.208333333336</v>
      </c>
      <c r="P454" s="9">
        <f t="shared" si="29"/>
        <v>40366.208333333336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30"/>
        <v>56.331688596491226</v>
      </c>
      <c r="G455" t="s">
        <v>14</v>
      </c>
      <c r="I455">
        <v>1181</v>
      </c>
      <c r="J455" s="4">
        <f t="shared" si="31"/>
        <v>87.001693480101608</v>
      </c>
      <c r="K455" t="s">
        <v>21</v>
      </c>
      <c r="L455" t="s">
        <v>22</v>
      </c>
      <c r="M455">
        <v>1480572000</v>
      </c>
      <c r="N455">
        <v>1484114400</v>
      </c>
      <c r="O455" s="9">
        <f t="shared" si="28"/>
        <v>42705.25</v>
      </c>
      <c r="P455" s="9">
        <f t="shared" si="29"/>
        <v>42746.25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30"/>
        <v>44.074999999999996</v>
      </c>
      <c r="G456" t="s">
        <v>14</v>
      </c>
      <c r="I456">
        <v>39</v>
      </c>
      <c r="J456" s="4">
        <f t="shared" si="31"/>
        <v>45.205128205128204</v>
      </c>
      <c r="K456" t="s">
        <v>21</v>
      </c>
      <c r="L456" t="s">
        <v>22</v>
      </c>
      <c r="M456">
        <v>1382331600</v>
      </c>
      <c r="N456">
        <v>1385445600</v>
      </c>
      <c r="O456" s="9">
        <f t="shared" si="28"/>
        <v>41568.208333333336</v>
      </c>
      <c r="P456" s="9">
        <f t="shared" si="29"/>
        <v>41604.25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30"/>
        <v>118.37253218884121</v>
      </c>
      <c r="G457" t="s">
        <v>20</v>
      </c>
      <c r="I457">
        <v>3727</v>
      </c>
      <c r="J457" s="4">
        <f t="shared" si="31"/>
        <v>37.001341561577675</v>
      </c>
      <c r="K457" t="s">
        <v>21</v>
      </c>
      <c r="L457" t="s">
        <v>22</v>
      </c>
      <c r="M457">
        <v>1316754000</v>
      </c>
      <c r="N457">
        <v>1318741200</v>
      </c>
      <c r="O457" s="9">
        <f t="shared" si="28"/>
        <v>40809.208333333336</v>
      </c>
      <c r="P457" s="9">
        <f t="shared" si="29"/>
        <v>40832.208333333336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30"/>
        <v>104.1243169398907</v>
      </c>
      <c r="G458" t="s">
        <v>20</v>
      </c>
      <c r="I458">
        <v>1605</v>
      </c>
      <c r="J458" s="4">
        <f t="shared" si="31"/>
        <v>94.976947040498445</v>
      </c>
      <c r="K458" t="s">
        <v>21</v>
      </c>
      <c r="L458" t="s">
        <v>22</v>
      </c>
      <c r="M458">
        <v>1518242400</v>
      </c>
      <c r="N458">
        <v>1518242400</v>
      </c>
      <c r="O458" s="9">
        <f t="shared" si="28"/>
        <v>43141.25</v>
      </c>
      <c r="P458" s="9">
        <f t="shared" si="29"/>
        <v>43141.25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30"/>
        <v>26.640000000000004</v>
      </c>
      <c r="G459" t="s">
        <v>14</v>
      </c>
      <c r="I459">
        <v>46</v>
      </c>
      <c r="J459" s="4">
        <f t="shared" si="31"/>
        <v>28.956521739130434</v>
      </c>
      <c r="K459" t="s">
        <v>21</v>
      </c>
      <c r="L459" t="s">
        <v>22</v>
      </c>
      <c r="M459">
        <v>1476421200</v>
      </c>
      <c r="N459">
        <v>1476594000</v>
      </c>
      <c r="O459" s="9">
        <f t="shared" si="28"/>
        <v>42657.208333333328</v>
      </c>
      <c r="P459" s="9">
        <f t="shared" si="29"/>
        <v>42659.208333333328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30"/>
        <v>351.20118343195264</v>
      </c>
      <c r="G460" t="s">
        <v>20</v>
      </c>
      <c r="I460">
        <v>2120</v>
      </c>
      <c r="J460" s="4">
        <f t="shared" si="31"/>
        <v>55.993396226415094</v>
      </c>
      <c r="K460" t="s">
        <v>21</v>
      </c>
      <c r="L460" t="s">
        <v>22</v>
      </c>
      <c r="M460">
        <v>1269752400</v>
      </c>
      <c r="N460">
        <v>1273554000</v>
      </c>
      <c r="O460" s="9">
        <f t="shared" si="28"/>
        <v>40265.208333333336</v>
      </c>
      <c r="P460" s="9">
        <f t="shared" si="29"/>
        <v>40309.208333333336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30"/>
        <v>90.063492063492063</v>
      </c>
      <c r="G461" t="s">
        <v>14</v>
      </c>
      <c r="I461">
        <v>105</v>
      </c>
      <c r="J461" s="4">
        <f t="shared" si="31"/>
        <v>54.038095238095238</v>
      </c>
      <c r="K461" t="s">
        <v>21</v>
      </c>
      <c r="L461" t="s">
        <v>22</v>
      </c>
      <c r="M461">
        <v>1419746400</v>
      </c>
      <c r="N461">
        <v>1421906400</v>
      </c>
      <c r="O461" s="9">
        <f t="shared" si="28"/>
        <v>42001.25</v>
      </c>
      <c r="P461" s="9">
        <f t="shared" si="29"/>
        <v>42026.25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30"/>
        <v>171.625</v>
      </c>
      <c r="G462" t="s">
        <v>20</v>
      </c>
      <c r="I462">
        <v>50</v>
      </c>
      <c r="J462" s="4">
        <f t="shared" si="31"/>
        <v>82.38</v>
      </c>
      <c r="K462" t="s">
        <v>21</v>
      </c>
      <c r="L462" t="s">
        <v>22</v>
      </c>
      <c r="M462">
        <v>1281330000</v>
      </c>
      <c r="N462">
        <v>1281589200</v>
      </c>
      <c r="O462" s="9">
        <f t="shared" si="28"/>
        <v>40399.208333333336</v>
      </c>
      <c r="P462" s="9">
        <f t="shared" si="29"/>
        <v>40402.208333333336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30"/>
        <v>141.04655870445345</v>
      </c>
      <c r="G463" t="s">
        <v>20</v>
      </c>
      <c r="I463">
        <v>2080</v>
      </c>
      <c r="J463" s="4">
        <f t="shared" si="31"/>
        <v>66.997115384615384</v>
      </c>
      <c r="K463" t="s">
        <v>21</v>
      </c>
      <c r="L463" t="s">
        <v>22</v>
      </c>
      <c r="M463">
        <v>1398661200</v>
      </c>
      <c r="N463">
        <v>1400389200</v>
      </c>
      <c r="O463" s="9">
        <f t="shared" si="28"/>
        <v>41757.208333333336</v>
      </c>
      <c r="P463" s="9">
        <f t="shared" si="29"/>
        <v>41777.208333333336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30"/>
        <v>30.57944915254237</v>
      </c>
      <c r="G464" t="s">
        <v>14</v>
      </c>
      <c r="I464">
        <v>535</v>
      </c>
      <c r="J464" s="4">
        <f t="shared" si="31"/>
        <v>107.91401869158878</v>
      </c>
      <c r="K464" t="s">
        <v>21</v>
      </c>
      <c r="L464" t="s">
        <v>22</v>
      </c>
      <c r="M464">
        <v>1359525600</v>
      </c>
      <c r="N464">
        <v>1362808800</v>
      </c>
      <c r="O464" s="9">
        <f t="shared" si="28"/>
        <v>41304.25</v>
      </c>
      <c r="P464" s="9">
        <f t="shared" si="29"/>
        <v>41342.25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30"/>
        <v>108.16455696202532</v>
      </c>
      <c r="G465" t="s">
        <v>20</v>
      </c>
      <c r="I465">
        <v>2105</v>
      </c>
      <c r="J465" s="4">
        <f t="shared" si="31"/>
        <v>69.009501187648453</v>
      </c>
      <c r="K465" t="s">
        <v>21</v>
      </c>
      <c r="L465" t="s">
        <v>22</v>
      </c>
      <c r="M465">
        <v>1388469600</v>
      </c>
      <c r="N465">
        <v>1388815200</v>
      </c>
      <c r="O465" s="9">
        <f t="shared" si="28"/>
        <v>41639.25</v>
      </c>
      <c r="P465" s="9">
        <f t="shared" si="29"/>
        <v>41643.25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30"/>
        <v>133.45505617977528</v>
      </c>
      <c r="G466" t="s">
        <v>20</v>
      </c>
      <c r="I466">
        <v>2436</v>
      </c>
      <c r="J466" s="4">
        <f t="shared" si="31"/>
        <v>39.006568144499177</v>
      </c>
      <c r="K466" t="s">
        <v>21</v>
      </c>
      <c r="L466" t="s">
        <v>22</v>
      </c>
      <c r="M466">
        <v>1518328800</v>
      </c>
      <c r="N466">
        <v>1519538400</v>
      </c>
      <c r="O466" s="9">
        <f t="shared" si="28"/>
        <v>43142.25</v>
      </c>
      <c r="P466" s="9">
        <f t="shared" si="29"/>
        <v>43156.25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30"/>
        <v>187.85106382978722</v>
      </c>
      <c r="G467" t="s">
        <v>20</v>
      </c>
      <c r="I467">
        <v>80</v>
      </c>
      <c r="J467" s="4">
        <f t="shared" si="31"/>
        <v>110.3625</v>
      </c>
      <c r="K467" t="s">
        <v>21</v>
      </c>
      <c r="L467" t="s">
        <v>22</v>
      </c>
      <c r="M467">
        <v>1517032800</v>
      </c>
      <c r="N467">
        <v>1517810400</v>
      </c>
      <c r="O467" s="9">
        <f t="shared" si="28"/>
        <v>43127.25</v>
      </c>
      <c r="P467" s="9">
        <f t="shared" si="29"/>
        <v>43136.25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30"/>
        <v>332</v>
      </c>
      <c r="G468" t="s">
        <v>20</v>
      </c>
      <c r="I468">
        <v>42</v>
      </c>
      <c r="J468" s="4">
        <f t="shared" si="31"/>
        <v>94.857142857142861</v>
      </c>
      <c r="K468" t="s">
        <v>21</v>
      </c>
      <c r="L468" t="s">
        <v>22</v>
      </c>
      <c r="M468">
        <v>1368594000</v>
      </c>
      <c r="N468">
        <v>1370581200</v>
      </c>
      <c r="O468" s="9">
        <f t="shared" si="28"/>
        <v>41409.208333333336</v>
      </c>
      <c r="P468" s="9">
        <f t="shared" si="29"/>
        <v>41432.208333333336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30"/>
        <v>575.21428571428578</v>
      </c>
      <c r="G469" t="s">
        <v>20</v>
      </c>
      <c r="I469">
        <v>139</v>
      </c>
      <c r="J469" s="4">
        <f t="shared" si="31"/>
        <v>57.935251798561154</v>
      </c>
      <c r="K469" t="s">
        <v>15</v>
      </c>
      <c r="L469" t="s">
        <v>16</v>
      </c>
      <c r="M469">
        <v>1448258400</v>
      </c>
      <c r="N469">
        <v>1448863200</v>
      </c>
      <c r="O469" s="9">
        <f t="shared" si="28"/>
        <v>42331.25</v>
      </c>
      <c r="P469" s="9">
        <f t="shared" si="29"/>
        <v>42338.25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30"/>
        <v>40.5</v>
      </c>
      <c r="G470" t="s">
        <v>14</v>
      </c>
      <c r="I470">
        <v>16</v>
      </c>
      <c r="J470" s="4">
        <f t="shared" si="31"/>
        <v>101.25</v>
      </c>
      <c r="K470" t="s">
        <v>21</v>
      </c>
      <c r="L470" t="s">
        <v>22</v>
      </c>
      <c r="M470">
        <v>1555218000</v>
      </c>
      <c r="N470">
        <v>1556600400</v>
      </c>
      <c r="O470" s="9">
        <f t="shared" si="28"/>
        <v>43569.208333333328</v>
      </c>
      <c r="P470" s="9">
        <f t="shared" si="29"/>
        <v>43585.208333333328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30"/>
        <v>184.42857142857144</v>
      </c>
      <c r="G471" t="s">
        <v>20</v>
      </c>
      <c r="I471">
        <v>159</v>
      </c>
      <c r="J471" s="4">
        <f t="shared" si="31"/>
        <v>64.95597484276729</v>
      </c>
      <c r="K471" t="s">
        <v>21</v>
      </c>
      <c r="L471" t="s">
        <v>22</v>
      </c>
      <c r="M471">
        <v>1431925200</v>
      </c>
      <c r="N471">
        <v>1432098000</v>
      </c>
      <c r="O471" s="9">
        <f t="shared" si="28"/>
        <v>42142.208333333328</v>
      </c>
      <c r="P471" s="9">
        <f t="shared" si="29"/>
        <v>42144.208333333328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30"/>
        <v>285.80555555555554</v>
      </c>
      <c r="G472" t="s">
        <v>20</v>
      </c>
      <c r="I472">
        <v>381</v>
      </c>
      <c r="J472" s="4">
        <f t="shared" si="31"/>
        <v>27.00524934383202</v>
      </c>
      <c r="K472" t="s">
        <v>21</v>
      </c>
      <c r="L472" t="s">
        <v>22</v>
      </c>
      <c r="M472">
        <v>1481522400</v>
      </c>
      <c r="N472">
        <v>1482127200</v>
      </c>
      <c r="O472" s="9">
        <f t="shared" si="28"/>
        <v>42716.25</v>
      </c>
      <c r="P472" s="9">
        <f t="shared" si="29"/>
        <v>42723.25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30"/>
        <v>319</v>
      </c>
      <c r="G473" t="s">
        <v>20</v>
      </c>
      <c r="I473">
        <v>194</v>
      </c>
      <c r="J473" s="4">
        <f t="shared" si="31"/>
        <v>50.97422680412371</v>
      </c>
      <c r="K473" t="s">
        <v>40</v>
      </c>
      <c r="L473" t="s">
        <v>41</v>
      </c>
      <c r="M473">
        <v>1335934800</v>
      </c>
      <c r="N473">
        <v>1335934800</v>
      </c>
      <c r="O473" s="9">
        <f t="shared" si="28"/>
        <v>41031.208333333336</v>
      </c>
      <c r="P473" s="9">
        <f t="shared" si="29"/>
        <v>41031.208333333336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30"/>
        <v>39.234070221066318</v>
      </c>
      <c r="G474" t="s">
        <v>14</v>
      </c>
      <c r="I474">
        <v>575</v>
      </c>
      <c r="J474" s="4">
        <f t="shared" si="31"/>
        <v>104.94260869565217</v>
      </c>
      <c r="K474" t="s">
        <v>21</v>
      </c>
      <c r="L474" t="s">
        <v>22</v>
      </c>
      <c r="M474">
        <v>1552280400</v>
      </c>
      <c r="N474">
        <v>1556946000</v>
      </c>
      <c r="O474" s="9">
        <f t="shared" si="28"/>
        <v>43535.208333333328</v>
      </c>
      <c r="P474" s="9">
        <f t="shared" si="29"/>
        <v>43589.208333333328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30"/>
        <v>178.14000000000001</v>
      </c>
      <c r="G475" t="s">
        <v>20</v>
      </c>
      <c r="I475">
        <v>106</v>
      </c>
      <c r="J475" s="4">
        <f t="shared" si="31"/>
        <v>84.028301886792448</v>
      </c>
      <c r="K475" t="s">
        <v>21</v>
      </c>
      <c r="L475" t="s">
        <v>22</v>
      </c>
      <c r="M475">
        <v>1529989200</v>
      </c>
      <c r="N475">
        <v>1530075600</v>
      </c>
      <c r="O475" s="9">
        <f t="shared" si="28"/>
        <v>43277.208333333328</v>
      </c>
      <c r="P475" s="9">
        <f t="shared" si="29"/>
        <v>43278.208333333328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30"/>
        <v>365.15</v>
      </c>
      <c r="G476" t="s">
        <v>20</v>
      </c>
      <c r="I476">
        <v>142</v>
      </c>
      <c r="J476" s="4">
        <f t="shared" si="31"/>
        <v>102.85915492957747</v>
      </c>
      <c r="K476" t="s">
        <v>21</v>
      </c>
      <c r="L476" t="s">
        <v>22</v>
      </c>
      <c r="M476">
        <v>1418709600</v>
      </c>
      <c r="N476">
        <v>1418796000</v>
      </c>
      <c r="O476" s="9">
        <f t="shared" si="28"/>
        <v>41989.25</v>
      </c>
      <c r="P476" s="9">
        <f t="shared" si="29"/>
        <v>41990.25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30"/>
        <v>113.94594594594594</v>
      </c>
      <c r="G477" t="s">
        <v>20</v>
      </c>
      <c r="I477">
        <v>211</v>
      </c>
      <c r="J477" s="4">
        <f t="shared" si="31"/>
        <v>39.962085308056871</v>
      </c>
      <c r="K477" t="s">
        <v>21</v>
      </c>
      <c r="L477" t="s">
        <v>22</v>
      </c>
      <c r="M477">
        <v>1372136400</v>
      </c>
      <c r="N477">
        <v>1372482000</v>
      </c>
      <c r="O477" s="9">
        <f t="shared" si="28"/>
        <v>41450.208333333336</v>
      </c>
      <c r="P477" s="9">
        <f t="shared" si="29"/>
        <v>41454.208333333336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30"/>
        <v>29.828720626631856</v>
      </c>
      <c r="G478" t="s">
        <v>14</v>
      </c>
      <c r="I478">
        <v>1120</v>
      </c>
      <c r="J478" s="4">
        <f t="shared" si="31"/>
        <v>51.001785714285717</v>
      </c>
      <c r="K478" t="s">
        <v>21</v>
      </c>
      <c r="L478" t="s">
        <v>22</v>
      </c>
      <c r="M478">
        <v>1533877200</v>
      </c>
      <c r="N478">
        <v>1534395600</v>
      </c>
      <c r="O478" s="9">
        <f t="shared" si="28"/>
        <v>43322.208333333328</v>
      </c>
      <c r="P478" s="9">
        <f t="shared" si="29"/>
        <v>43328.208333333328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30"/>
        <v>54.270588235294113</v>
      </c>
      <c r="G479" t="s">
        <v>14</v>
      </c>
      <c r="I479">
        <v>113</v>
      </c>
      <c r="J479" s="4">
        <f t="shared" si="31"/>
        <v>40.823008849557525</v>
      </c>
      <c r="K479" t="s">
        <v>21</v>
      </c>
      <c r="L479" t="s">
        <v>22</v>
      </c>
      <c r="M479">
        <v>1309064400</v>
      </c>
      <c r="N479">
        <v>1311397200</v>
      </c>
      <c r="O479" s="9">
        <f t="shared" si="28"/>
        <v>40720.208333333336</v>
      </c>
      <c r="P479" s="9">
        <f t="shared" si="29"/>
        <v>40747.208333333336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30"/>
        <v>236.34156976744185</v>
      </c>
      <c r="G480" t="s">
        <v>20</v>
      </c>
      <c r="I480">
        <v>2756</v>
      </c>
      <c r="J480" s="4">
        <f t="shared" si="31"/>
        <v>58.999637155297535</v>
      </c>
      <c r="K480" t="s">
        <v>21</v>
      </c>
      <c r="L480" t="s">
        <v>22</v>
      </c>
      <c r="M480">
        <v>1425877200</v>
      </c>
      <c r="N480">
        <v>1426914000</v>
      </c>
      <c r="O480" s="9">
        <f t="shared" si="28"/>
        <v>42072.208333333328</v>
      </c>
      <c r="P480" s="9">
        <f t="shared" si="29"/>
        <v>42084.208333333328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30"/>
        <v>512.91666666666663</v>
      </c>
      <c r="G481" t="s">
        <v>20</v>
      </c>
      <c r="I481">
        <v>173</v>
      </c>
      <c r="J481" s="4">
        <f t="shared" si="31"/>
        <v>71.156069364161851</v>
      </c>
      <c r="K481" t="s">
        <v>40</v>
      </c>
      <c r="L481" t="s">
        <v>41</v>
      </c>
      <c r="M481">
        <v>1501304400</v>
      </c>
      <c r="N481">
        <v>1501477200</v>
      </c>
      <c r="O481" s="9">
        <f t="shared" si="28"/>
        <v>42945.208333333328</v>
      </c>
      <c r="P481" s="9">
        <f t="shared" si="29"/>
        <v>42947.208333333328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30"/>
        <v>100.65116279069768</v>
      </c>
      <c r="G482" t="s">
        <v>20</v>
      </c>
      <c r="I482">
        <v>87</v>
      </c>
      <c r="J482" s="4">
        <f t="shared" si="31"/>
        <v>99.494252873563212</v>
      </c>
      <c r="K482" t="s">
        <v>21</v>
      </c>
      <c r="L482" t="s">
        <v>22</v>
      </c>
      <c r="M482">
        <v>1268287200</v>
      </c>
      <c r="N482">
        <v>1269061200</v>
      </c>
      <c r="O482" s="9">
        <f t="shared" si="28"/>
        <v>40248.25</v>
      </c>
      <c r="P482" s="9">
        <f t="shared" si="29"/>
        <v>40257.208333333336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30"/>
        <v>81.348423194303152</v>
      </c>
      <c r="G483" t="s">
        <v>14</v>
      </c>
      <c r="I483">
        <v>1538</v>
      </c>
      <c r="J483" s="4">
        <f t="shared" si="31"/>
        <v>103.98634590377114</v>
      </c>
      <c r="K483" t="s">
        <v>21</v>
      </c>
      <c r="L483" t="s">
        <v>22</v>
      </c>
      <c r="M483">
        <v>1412139600</v>
      </c>
      <c r="N483">
        <v>1415772000</v>
      </c>
      <c r="O483" s="9">
        <f t="shared" si="28"/>
        <v>41913.208333333336</v>
      </c>
      <c r="P483" s="9">
        <f t="shared" si="29"/>
        <v>41955.25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30"/>
        <v>16.404761904761905</v>
      </c>
      <c r="G484" t="s">
        <v>14</v>
      </c>
      <c r="I484">
        <v>9</v>
      </c>
      <c r="J484" s="4">
        <f t="shared" si="31"/>
        <v>76.555555555555557</v>
      </c>
      <c r="K484" t="s">
        <v>21</v>
      </c>
      <c r="L484" t="s">
        <v>22</v>
      </c>
      <c r="M484">
        <v>1330063200</v>
      </c>
      <c r="N484">
        <v>1331013600</v>
      </c>
      <c r="O484" s="9">
        <f t="shared" si="28"/>
        <v>40963.25</v>
      </c>
      <c r="P484" s="9">
        <f t="shared" si="29"/>
        <v>40974.25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30"/>
        <v>52.774617067833695</v>
      </c>
      <c r="G485" t="s">
        <v>14</v>
      </c>
      <c r="I485">
        <v>554</v>
      </c>
      <c r="J485" s="4">
        <f t="shared" si="31"/>
        <v>87.068592057761734</v>
      </c>
      <c r="K485" t="s">
        <v>21</v>
      </c>
      <c r="L485" t="s">
        <v>22</v>
      </c>
      <c r="M485">
        <v>1576130400</v>
      </c>
      <c r="N485">
        <v>1576735200</v>
      </c>
      <c r="O485" s="9">
        <f t="shared" si="28"/>
        <v>43811.25</v>
      </c>
      <c r="P485" s="9">
        <f t="shared" si="29"/>
        <v>43818.25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30"/>
        <v>260.20608108108109</v>
      </c>
      <c r="G486" t="s">
        <v>20</v>
      </c>
      <c r="I486">
        <v>1572</v>
      </c>
      <c r="J486" s="4">
        <f t="shared" si="31"/>
        <v>48.99554707379135</v>
      </c>
      <c r="K486" t="s">
        <v>40</v>
      </c>
      <c r="L486" t="s">
        <v>41</v>
      </c>
      <c r="M486">
        <v>1407128400</v>
      </c>
      <c r="N486">
        <v>1411362000</v>
      </c>
      <c r="O486" s="9">
        <f t="shared" si="28"/>
        <v>41855.208333333336</v>
      </c>
      <c r="P486" s="9">
        <f t="shared" si="29"/>
        <v>41904.208333333336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30"/>
        <v>30.73289183222958</v>
      </c>
      <c r="G487" t="s">
        <v>14</v>
      </c>
      <c r="I487">
        <v>648</v>
      </c>
      <c r="J487" s="4">
        <f t="shared" si="31"/>
        <v>42.969135802469133</v>
      </c>
      <c r="K487" t="s">
        <v>40</v>
      </c>
      <c r="L487" t="s">
        <v>41</v>
      </c>
      <c r="M487">
        <v>1560142800</v>
      </c>
      <c r="N487">
        <v>1563685200</v>
      </c>
      <c r="O487" s="9">
        <f t="shared" si="28"/>
        <v>43626.208333333328</v>
      </c>
      <c r="P487" s="9">
        <f t="shared" si="29"/>
        <v>43667.208333333328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30"/>
        <v>13.5</v>
      </c>
      <c r="G488" t="s">
        <v>14</v>
      </c>
      <c r="I488">
        <v>21</v>
      </c>
      <c r="J488" s="4">
        <f t="shared" si="31"/>
        <v>33.428571428571431</v>
      </c>
      <c r="K488" t="s">
        <v>40</v>
      </c>
      <c r="L488" t="s">
        <v>41</v>
      </c>
      <c r="M488">
        <v>1520575200</v>
      </c>
      <c r="N488">
        <v>1521867600</v>
      </c>
      <c r="O488" s="9">
        <f t="shared" si="28"/>
        <v>43168.25</v>
      </c>
      <c r="P488" s="9">
        <f t="shared" si="29"/>
        <v>43183.208333333328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30"/>
        <v>178.62556663644605</v>
      </c>
      <c r="G489" t="s">
        <v>20</v>
      </c>
      <c r="I489">
        <v>2346</v>
      </c>
      <c r="J489" s="4">
        <f t="shared" si="31"/>
        <v>83.982949701619773</v>
      </c>
      <c r="K489" t="s">
        <v>21</v>
      </c>
      <c r="L489" t="s">
        <v>22</v>
      </c>
      <c r="M489">
        <v>1492664400</v>
      </c>
      <c r="N489">
        <v>1495515600</v>
      </c>
      <c r="O489" s="9">
        <f t="shared" si="28"/>
        <v>42845.208333333328</v>
      </c>
      <c r="P489" s="9">
        <f t="shared" si="29"/>
        <v>42878.208333333328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30"/>
        <v>220.0566037735849</v>
      </c>
      <c r="G490" t="s">
        <v>20</v>
      </c>
      <c r="I490">
        <v>115</v>
      </c>
      <c r="J490" s="4">
        <f t="shared" si="31"/>
        <v>101.41739130434783</v>
      </c>
      <c r="K490" t="s">
        <v>21</v>
      </c>
      <c r="L490" t="s">
        <v>22</v>
      </c>
      <c r="M490">
        <v>1454479200</v>
      </c>
      <c r="N490">
        <v>1455948000</v>
      </c>
      <c r="O490" s="9">
        <f t="shared" si="28"/>
        <v>42403.25</v>
      </c>
      <c r="P490" s="9">
        <f t="shared" si="29"/>
        <v>42420.25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30"/>
        <v>101.5108695652174</v>
      </c>
      <c r="G491" t="s">
        <v>20</v>
      </c>
      <c r="I491">
        <v>85</v>
      </c>
      <c r="J491" s="4">
        <f t="shared" si="31"/>
        <v>109.87058823529412</v>
      </c>
      <c r="K491" t="s">
        <v>107</v>
      </c>
      <c r="L491" t="s">
        <v>108</v>
      </c>
      <c r="M491">
        <v>1281934800</v>
      </c>
      <c r="N491">
        <v>1282366800</v>
      </c>
      <c r="O491" s="9">
        <f t="shared" si="28"/>
        <v>40406.208333333336</v>
      </c>
      <c r="P491" s="9">
        <f t="shared" si="29"/>
        <v>40411.208333333336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30"/>
        <v>191.5</v>
      </c>
      <c r="G492" t="s">
        <v>20</v>
      </c>
      <c r="I492">
        <v>144</v>
      </c>
      <c r="J492" s="4">
        <f t="shared" si="31"/>
        <v>31.916666666666668</v>
      </c>
      <c r="K492" t="s">
        <v>21</v>
      </c>
      <c r="L492" t="s">
        <v>22</v>
      </c>
      <c r="M492">
        <v>1573970400</v>
      </c>
      <c r="N492">
        <v>1574575200</v>
      </c>
      <c r="O492" s="9">
        <f t="shared" si="28"/>
        <v>43786.25</v>
      </c>
      <c r="P492" s="9">
        <f t="shared" si="29"/>
        <v>43793.25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30"/>
        <v>305.34683098591546</v>
      </c>
      <c r="G493" t="s">
        <v>20</v>
      </c>
      <c r="I493">
        <v>2443</v>
      </c>
      <c r="J493" s="4">
        <f t="shared" si="31"/>
        <v>70.993450675399103</v>
      </c>
      <c r="K493" t="s">
        <v>21</v>
      </c>
      <c r="L493" t="s">
        <v>22</v>
      </c>
      <c r="M493">
        <v>1372654800</v>
      </c>
      <c r="N493">
        <v>1374901200</v>
      </c>
      <c r="O493" s="9">
        <f t="shared" si="28"/>
        <v>41456.208333333336</v>
      </c>
      <c r="P493" s="9">
        <f t="shared" si="29"/>
        <v>41482.208333333336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30"/>
        <v>23.995287958115181</v>
      </c>
      <c r="G494" t="s">
        <v>74</v>
      </c>
      <c r="I494">
        <v>595</v>
      </c>
      <c r="J494" s="4">
        <f t="shared" si="31"/>
        <v>77.026890756302521</v>
      </c>
      <c r="K494" t="s">
        <v>21</v>
      </c>
      <c r="L494" t="s">
        <v>22</v>
      </c>
      <c r="M494">
        <v>1275886800</v>
      </c>
      <c r="N494">
        <v>1278910800</v>
      </c>
      <c r="O494" s="9">
        <f t="shared" si="28"/>
        <v>40336.208333333336</v>
      </c>
      <c r="P494" s="9">
        <f t="shared" si="29"/>
        <v>40371.208333333336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30"/>
        <v>723.77777777777771</v>
      </c>
      <c r="G495" t="s">
        <v>20</v>
      </c>
      <c r="I495">
        <v>64</v>
      </c>
      <c r="J495" s="4">
        <f t="shared" si="31"/>
        <v>101.78125</v>
      </c>
      <c r="K495" t="s">
        <v>21</v>
      </c>
      <c r="L495" t="s">
        <v>22</v>
      </c>
      <c r="M495">
        <v>1561784400</v>
      </c>
      <c r="N495">
        <v>1562907600</v>
      </c>
      <c r="O495" s="9">
        <f t="shared" si="28"/>
        <v>43645.208333333328</v>
      </c>
      <c r="P495" s="9">
        <f t="shared" si="29"/>
        <v>43658.208333333328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30"/>
        <v>547.36</v>
      </c>
      <c r="G496" t="s">
        <v>20</v>
      </c>
      <c r="I496">
        <v>268</v>
      </c>
      <c r="J496" s="4">
        <f t="shared" si="31"/>
        <v>51.059701492537314</v>
      </c>
      <c r="K496" t="s">
        <v>21</v>
      </c>
      <c r="L496" t="s">
        <v>22</v>
      </c>
      <c r="M496">
        <v>1332392400</v>
      </c>
      <c r="N496">
        <v>1332478800</v>
      </c>
      <c r="O496" s="9">
        <f t="shared" si="28"/>
        <v>40990.208333333336</v>
      </c>
      <c r="P496" s="9">
        <f t="shared" si="29"/>
        <v>40991.208333333336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30"/>
        <v>414.49999999999994</v>
      </c>
      <c r="G497" t="s">
        <v>20</v>
      </c>
      <c r="I497">
        <v>195</v>
      </c>
      <c r="J497" s="4">
        <f t="shared" si="31"/>
        <v>68.02051282051282</v>
      </c>
      <c r="K497" t="s">
        <v>36</v>
      </c>
      <c r="L497" t="s">
        <v>37</v>
      </c>
      <c r="M497">
        <v>1402376400</v>
      </c>
      <c r="N497">
        <v>1402722000</v>
      </c>
      <c r="O497" s="9">
        <f t="shared" si="28"/>
        <v>41800.208333333336</v>
      </c>
      <c r="P497" s="9">
        <f t="shared" si="29"/>
        <v>41804.208333333336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30"/>
        <v>0.90696409140369971</v>
      </c>
      <c r="G498" t="s">
        <v>14</v>
      </c>
      <c r="I498">
        <v>54</v>
      </c>
      <c r="J498" s="4">
        <f t="shared" si="31"/>
        <v>30.87037037037037</v>
      </c>
      <c r="K498" t="s">
        <v>21</v>
      </c>
      <c r="L498" t="s">
        <v>22</v>
      </c>
      <c r="M498">
        <v>1495342800</v>
      </c>
      <c r="N498">
        <v>1496811600</v>
      </c>
      <c r="O498" s="9">
        <f t="shared" si="28"/>
        <v>42876.208333333328</v>
      </c>
      <c r="P498" s="9">
        <f t="shared" si="29"/>
        <v>42893.208333333328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30"/>
        <v>34.173469387755098</v>
      </c>
      <c r="G499" t="s">
        <v>14</v>
      </c>
      <c r="I499">
        <v>120</v>
      </c>
      <c r="J499" s="4">
        <f t="shared" si="31"/>
        <v>27.908333333333335</v>
      </c>
      <c r="K499" t="s">
        <v>21</v>
      </c>
      <c r="L499" t="s">
        <v>22</v>
      </c>
      <c r="M499">
        <v>1482213600</v>
      </c>
      <c r="N499">
        <v>1482213600</v>
      </c>
      <c r="O499" s="9">
        <f t="shared" si="28"/>
        <v>42724.25</v>
      </c>
      <c r="P499" s="9">
        <f t="shared" si="29"/>
        <v>42724.25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30"/>
        <v>23.948810754912099</v>
      </c>
      <c r="G500" t="s">
        <v>14</v>
      </c>
      <c r="I500">
        <v>579</v>
      </c>
      <c r="J500" s="4">
        <f t="shared" si="31"/>
        <v>79.994818652849744</v>
      </c>
      <c r="K500" t="s">
        <v>36</v>
      </c>
      <c r="L500" t="s">
        <v>37</v>
      </c>
      <c r="M500">
        <v>1420092000</v>
      </c>
      <c r="N500">
        <v>1420264800</v>
      </c>
      <c r="O500" s="9">
        <f t="shared" si="28"/>
        <v>42005.25</v>
      </c>
      <c r="P500" s="9">
        <f t="shared" si="29"/>
        <v>42007.25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30"/>
        <v>48.072649572649574</v>
      </c>
      <c r="G501" t="s">
        <v>14</v>
      </c>
      <c r="I501">
        <v>2072</v>
      </c>
      <c r="J501" s="4">
        <f t="shared" si="31"/>
        <v>38.003378378378379</v>
      </c>
      <c r="K501" t="s">
        <v>21</v>
      </c>
      <c r="L501" t="s">
        <v>22</v>
      </c>
      <c r="M501">
        <v>1458018000</v>
      </c>
      <c r="N501">
        <v>1458450000</v>
      </c>
      <c r="O501" s="9">
        <f t="shared" si="28"/>
        <v>42444.208333333328</v>
      </c>
      <c r="P501" s="9">
        <f t="shared" si="29"/>
        <v>42449.208333333328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30"/>
        <v>0</v>
      </c>
      <c r="G502" t="s">
        <v>14</v>
      </c>
      <c r="I502">
        <v>0</v>
      </c>
      <c r="J502" s="4" t="e">
        <f t="shared" si="31"/>
        <v>#DIV/0!</v>
      </c>
      <c r="K502" t="s">
        <v>21</v>
      </c>
      <c r="L502" t="s">
        <v>22</v>
      </c>
      <c r="M502">
        <v>1367384400</v>
      </c>
      <c r="N502">
        <v>1369803600</v>
      </c>
      <c r="O502" s="9">
        <f t="shared" si="28"/>
        <v>41395.208333333336</v>
      </c>
      <c r="P502" s="9">
        <f t="shared" si="29"/>
        <v>41423.208333333336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30"/>
        <v>70.145182291666657</v>
      </c>
      <c r="G503" t="s">
        <v>14</v>
      </c>
      <c r="I503">
        <v>1796</v>
      </c>
      <c r="J503" s="4">
        <f t="shared" si="31"/>
        <v>59.990534521158132</v>
      </c>
      <c r="K503" t="s">
        <v>21</v>
      </c>
      <c r="L503" t="s">
        <v>22</v>
      </c>
      <c r="M503">
        <v>1363064400</v>
      </c>
      <c r="N503">
        <v>1363237200</v>
      </c>
      <c r="O503" s="9">
        <f t="shared" si="28"/>
        <v>41345.208333333336</v>
      </c>
      <c r="P503" s="9">
        <f t="shared" si="29"/>
        <v>41347.208333333336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30"/>
        <v>529.92307692307691</v>
      </c>
      <c r="G504" t="s">
        <v>20</v>
      </c>
      <c r="I504">
        <v>186</v>
      </c>
      <c r="J504" s="4">
        <f t="shared" si="31"/>
        <v>37.037634408602152</v>
      </c>
      <c r="K504" t="s">
        <v>26</v>
      </c>
      <c r="L504" t="s">
        <v>27</v>
      </c>
      <c r="M504">
        <v>1343365200</v>
      </c>
      <c r="N504">
        <v>1345870800</v>
      </c>
      <c r="O504" s="9">
        <f t="shared" si="28"/>
        <v>41117.208333333336</v>
      </c>
      <c r="P504" s="9">
        <f t="shared" si="29"/>
        <v>41146.208333333336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30"/>
        <v>180.32549019607845</v>
      </c>
      <c r="G505" t="s">
        <v>20</v>
      </c>
      <c r="I505">
        <v>460</v>
      </c>
      <c r="J505" s="4">
        <f t="shared" si="31"/>
        <v>99.963043478260872</v>
      </c>
      <c r="K505" t="s">
        <v>21</v>
      </c>
      <c r="L505" t="s">
        <v>22</v>
      </c>
      <c r="M505">
        <v>1435726800</v>
      </c>
      <c r="N505">
        <v>1437454800</v>
      </c>
      <c r="O505" s="9">
        <f t="shared" si="28"/>
        <v>42186.208333333328</v>
      </c>
      <c r="P505" s="9">
        <f t="shared" si="29"/>
        <v>42206.208333333328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30"/>
        <v>92.320000000000007</v>
      </c>
      <c r="G506" t="s">
        <v>14</v>
      </c>
      <c r="I506">
        <v>62</v>
      </c>
      <c r="J506" s="4">
        <f t="shared" si="31"/>
        <v>111.6774193548387</v>
      </c>
      <c r="K506" t="s">
        <v>107</v>
      </c>
      <c r="L506" t="s">
        <v>108</v>
      </c>
      <c r="M506">
        <v>1431925200</v>
      </c>
      <c r="N506">
        <v>1432011600</v>
      </c>
      <c r="O506" s="9">
        <f t="shared" si="28"/>
        <v>42142.208333333328</v>
      </c>
      <c r="P506" s="9">
        <f t="shared" si="29"/>
        <v>42143.208333333328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30"/>
        <v>13.901001112347053</v>
      </c>
      <c r="G507" t="s">
        <v>14</v>
      </c>
      <c r="I507">
        <v>347</v>
      </c>
      <c r="J507" s="4">
        <f t="shared" si="31"/>
        <v>36.014409221902014</v>
      </c>
      <c r="K507" t="s">
        <v>21</v>
      </c>
      <c r="L507" t="s">
        <v>22</v>
      </c>
      <c r="M507">
        <v>1362722400</v>
      </c>
      <c r="N507">
        <v>1366347600</v>
      </c>
      <c r="O507" s="9">
        <f t="shared" si="28"/>
        <v>41341.25</v>
      </c>
      <c r="P507" s="9">
        <f t="shared" si="29"/>
        <v>41383.208333333336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30"/>
        <v>927.07777777777767</v>
      </c>
      <c r="G508" t="s">
        <v>20</v>
      </c>
      <c r="I508">
        <v>2528</v>
      </c>
      <c r="J508" s="4">
        <f t="shared" si="31"/>
        <v>66.010284810126578</v>
      </c>
      <c r="K508" t="s">
        <v>21</v>
      </c>
      <c r="L508" t="s">
        <v>22</v>
      </c>
      <c r="M508">
        <v>1511416800</v>
      </c>
      <c r="N508">
        <v>1512885600</v>
      </c>
      <c r="O508" s="9">
        <f t="shared" si="28"/>
        <v>43062.25</v>
      </c>
      <c r="P508" s="9">
        <f t="shared" si="29"/>
        <v>43079.25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30"/>
        <v>39.857142857142861</v>
      </c>
      <c r="G509" t="s">
        <v>14</v>
      </c>
      <c r="I509">
        <v>19</v>
      </c>
      <c r="J509" s="4">
        <f t="shared" si="31"/>
        <v>44.05263157894737</v>
      </c>
      <c r="K509" t="s">
        <v>21</v>
      </c>
      <c r="L509" t="s">
        <v>22</v>
      </c>
      <c r="M509">
        <v>1365483600</v>
      </c>
      <c r="N509">
        <v>1369717200</v>
      </c>
      <c r="O509" s="9">
        <f t="shared" si="28"/>
        <v>41373.208333333336</v>
      </c>
      <c r="P509" s="9">
        <f t="shared" si="29"/>
        <v>41422.208333333336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30"/>
        <v>112.22929936305732</v>
      </c>
      <c r="G510" t="s">
        <v>20</v>
      </c>
      <c r="I510">
        <v>3657</v>
      </c>
      <c r="J510" s="4">
        <f t="shared" si="31"/>
        <v>52.999726551818434</v>
      </c>
      <c r="K510" t="s">
        <v>21</v>
      </c>
      <c r="L510" t="s">
        <v>22</v>
      </c>
      <c r="M510">
        <v>1532840400</v>
      </c>
      <c r="N510">
        <v>1534654800</v>
      </c>
      <c r="O510" s="9">
        <f t="shared" si="28"/>
        <v>43310.208333333328</v>
      </c>
      <c r="P510" s="9">
        <f t="shared" si="29"/>
        <v>43331.208333333328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30"/>
        <v>70.925816023738875</v>
      </c>
      <c r="G511" t="s">
        <v>14</v>
      </c>
      <c r="I511">
        <v>1258</v>
      </c>
      <c r="J511" s="4">
        <f t="shared" si="31"/>
        <v>95</v>
      </c>
      <c r="K511" t="s">
        <v>21</v>
      </c>
      <c r="L511" t="s">
        <v>22</v>
      </c>
      <c r="M511">
        <v>1336194000</v>
      </c>
      <c r="N511">
        <v>1337058000</v>
      </c>
      <c r="O511" s="9">
        <f t="shared" si="28"/>
        <v>41034.208333333336</v>
      </c>
      <c r="P511" s="9">
        <f t="shared" si="29"/>
        <v>41044.208333333336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30"/>
        <v>119.08974358974358</v>
      </c>
      <c r="G512" t="s">
        <v>20</v>
      </c>
      <c r="I512">
        <v>131</v>
      </c>
      <c r="J512" s="4">
        <f t="shared" si="31"/>
        <v>70.908396946564892</v>
      </c>
      <c r="K512" t="s">
        <v>26</v>
      </c>
      <c r="L512" t="s">
        <v>27</v>
      </c>
      <c r="M512">
        <v>1527742800</v>
      </c>
      <c r="N512">
        <v>1529816400</v>
      </c>
      <c r="O512" s="9">
        <f t="shared" si="28"/>
        <v>43251.208333333328</v>
      </c>
      <c r="P512" s="9">
        <f t="shared" si="29"/>
        <v>43275.208333333328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30"/>
        <v>24.017591339648174</v>
      </c>
      <c r="G513" t="s">
        <v>14</v>
      </c>
      <c r="I513">
        <v>362</v>
      </c>
      <c r="J513" s="4">
        <f t="shared" si="31"/>
        <v>98.060773480662988</v>
      </c>
      <c r="K513" t="s">
        <v>21</v>
      </c>
      <c r="L513" t="s">
        <v>22</v>
      </c>
      <c r="M513">
        <v>1564030800</v>
      </c>
      <c r="N513">
        <v>1564894800</v>
      </c>
      <c r="O513" s="9">
        <f t="shared" si="28"/>
        <v>43671.208333333328</v>
      </c>
      <c r="P513" s="9">
        <f t="shared" si="29"/>
        <v>43681.208333333328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30"/>
        <v>139.31868131868131</v>
      </c>
      <c r="G514" t="s">
        <v>20</v>
      </c>
      <c r="I514">
        <v>239</v>
      </c>
      <c r="J514" s="4">
        <f t="shared" si="31"/>
        <v>53.046025104602514</v>
      </c>
      <c r="K514" t="s">
        <v>21</v>
      </c>
      <c r="L514" t="s">
        <v>22</v>
      </c>
      <c r="M514">
        <v>1404536400</v>
      </c>
      <c r="N514">
        <v>1404622800</v>
      </c>
      <c r="O514" s="9">
        <f t="shared" si="28"/>
        <v>41825.208333333336</v>
      </c>
      <c r="P514" s="9">
        <f t="shared" si="29"/>
        <v>41826.208333333336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0"/>
        <v>39.277108433734945</v>
      </c>
      <c r="G515" t="s">
        <v>74</v>
      </c>
      <c r="I515">
        <v>35</v>
      </c>
      <c r="J515" s="4">
        <f t="shared" si="31"/>
        <v>93.142857142857139</v>
      </c>
      <c r="K515" t="s">
        <v>21</v>
      </c>
      <c r="L515" t="s">
        <v>22</v>
      </c>
      <c r="M515">
        <v>1284008400</v>
      </c>
      <c r="N515">
        <v>1284181200</v>
      </c>
      <c r="O515" s="9">
        <f t="shared" ref="O515:O578" si="32">(((M515/60)/60)/24)+DATE(1970,1,1)</f>
        <v>40430.208333333336</v>
      </c>
      <c r="P515" s="9">
        <f t="shared" ref="P515:P578" si="33">(((N515/60)/60)/24)+DATE(1970,1,1)</f>
        <v>40432.208333333336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34">(E516/D516)*100</f>
        <v>22.439077144917089</v>
      </c>
      <c r="G516" t="s">
        <v>74</v>
      </c>
      <c r="I516">
        <v>528</v>
      </c>
      <c r="J516" s="4">
        <f t="shared" ref="J516:J579" si="35">AVERAGE(E516/I516)</f>
        <v>58.945075757575758</v>
      </c>
      <c r="K516" t="s">
        <v>98</v>
      </c>
      <c r="L516" t="s">
        <v>99</v>
      </c>
      <c r="M516">
        <v>1386309600</v>
      </c>
      <c r="N516">
        <v>1386741600</v>
      </c>
      <c r="O516" s="9">
        <f t="shared" si="32"/>
        <v>41614.25</v>
      </c>
      <c r="P516" s="9">
        <f t="shared" si="33"/>
        <v>41619.25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4"/>
        <v>55.779069767441861</v>
      </c>
      <c r="G517" t="s">
        <v>14</v>
      </c>
      <c r="I517">
        <v>133</v>
      </c>
      <c r="J517" s="4">
        <f t="shared" si="35"/>
        <v>36.067669172932334</v>
      </c>
      <c r="K517" t="s">
        <v>15</v>
      </c>
      <c r="L517" t="s">
        <v>16</v>
      </c>
      <c r="M517">
        <v>1324620000</v>
      </c>
      <c r="N517">
        <v>1324792800</v>
      </c>
      <c r="O517" s="9">
        <f t="shared" si="32"/>
        <v>40900.25</v>
      </c>
      <c r="P517" s="9">
        <f t="shared" si="33"/>
        <v>40902.25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4"/>
        <v>42.523125996810208</v>
      </c>
      <c r="G518" t="s">
        <v>14</v>
      </c>
      <c r="I518">
        <v>846</v>
      </c>
      <c r="J518" s="4">
        <f t="shared" si="35"/>
        <v>63.030732860520096</v>
      </c>
      <c r="K518" t="s">
        <v>21</v>
      </c>
      <c r="L518" t="s">
        <v>22</v>
      </c>
      <c r="M518">
        <v>1281070800</v>
      </c>
      <c r="N518">
        <v>1284354000</v>
      </c>
      <c r="O518" s="9">
        <f t="shared" si="32"/>
        <v>40396.208333333336</v>
      </c>
      <c r="P518" s="9">
        <f t="shared" si="33"/>
        <v>40434.208333333336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4"/>
        <v>112.00000000000001</v>
      </c>
      <c r="G519" t="s">
        <v>20</v>
      </c>
      <c r="I519">
        <v>78</v>
      </c>
      <c r="J519" s="4">
        <f t="shared" si="35"/>
        <v>84.717948717948715</v>
      </c>
      <c r="K519" t="s">
        <v>21</v>
      </c>
      <c r="L519" t="s">
        <v>22</v>
      </c>
      <c r="M519">
        <v>1493960400</v>
      </c>
      <c r="N519">
        <v>1494392400</v>
      </c>
      <c r="O519" s="9">
        <f t="shared" si="32"/>
        <v>42860.208333333328</v>
      </c>
      <c r="P519" s="9">
        <f t="shared" si="33"/>
        <v>42865.208333333328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4"/>
        <v>7.0681818181818183</v>
      </c>
      <c r="G520" t="s">
        <v>14</v>
      </c>
      <c r="I520">
        <v>10</v>
      </c>
      <c r="J520" s="4">
        <f t="shared" si="35"/>
        <v>62.2</v>
      </c>
      <c r="K520" t="s">
        <v>21</v>
      </c>
      <c r="L520" t="s">
        <v>22</v>
      </c>
      <c r="M520">
        <v>1519365600</v>
      </c>
      <c r="N520">
        <v>1519538400</v>
      </c>
      <c r="O520" s="9">
        <f t="shared" si="32"/>
        <v>43154.25</v>
      </c>
      <c r="P520" s="9">
        <f t="shared" si="33"/>
        <v>43156.25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4"/>
        <v>101.74563871693867</v>
      </c>
      <c r="G521" t="s">
        <v>20</v>
      </c>
      <c r="I521">
        <v>1773</v>
      </c>
      <c r="J521" s="4">
        <f t="shared" si="35"/>
        <v>101.97518330513255</v>
      </c>
      <c r="K521" t="s">
        <v>21</v>
      </c>
      <c r="L521" t="s">
        <v>22</v>
      </c>
      <c r="M521">
        <v>1420696800</v>
      </c>
      <c r="N521">
        <v>1421906400</v>
      </c>
      <c r="O521" s="9">
        <f t="shared" si="32"/>
        <v>42012.25</v>
      </c>
      <c r="P521" s="9">
        <f t="shared" si="33"/>
        <v>42026.25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4"/>
        <v>425.75</v>
      </c>
      <c r="G522" t="s">
        <v>20</v>
      </c>
      <c r="I522">
        <v>32</v>
      </c>
      <c r="J522" s="4">
        <f t="shared" si="35"/>
        <v>106.4375</v>
      </c>
      <c r="K522" t="s">
        <v>21</v>
      </c>
      <c r="L522" t="s">
        <v>22</v>
      </c>
      <c r="M522">
        <v>1555650000</v>
      </c>
      <c r="N522">
        <v>1555909200</v>
      </c>
      <c r="O522" s="9">
        <f t="shared" si="32"/>
        <v>43574.208333333328</v>
      </c>
      <c r="P522" s="9">
        <f t="shared" si="33"/>
        <v>43577.208333333328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4"/>
        <v>145.53947368421052</v>
      </c>
      <c r="G523" t="s">
        <v>20</v>
      </c>
      <c r="I523">
        <v>369</v>
      </c>
      <c r="J523" s="4">
        <f t="shared" si="35"/>
        <v>29.975609756097562</v>
      </c>
      <c r="K523" t="s">
        <v>21</v>
      </c>
      <c r="L523" t="s">
        <v>22</v>
      </c>
      <c r="M523">
        <v>1471928400</v>
      </c>
      <c r="N523">
        <v>1472446800</v>
      </c>
      <c r="O523" s="9">
        <f t="shared" si="32"/>
        <v>42605.208333333328</v>
      </c>
      <c r="P523" s="9">
        <f t="shared" si="33"/>
        <v>42611.208333333328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4"/>
        <v>32.453465346534657</v>
      </c>
      <c r="G524" t="s">
        <v>14</v>
      </c>
      <c r="I524">
        <v>191</v>
      </c>
      <c r="J524" s="4">
        <f t="shared" si="35"/>
        <v>85.806282722513089</v>
      </c>
      <c r="K524" t="s">
        <v>21</v>
      </c>
      <c r="L524" t="s">
        <v>22</v>
      </c>
      <c r="M524">
        <v>1341291600</v>
      </c>
      <c r="N524">
        <v>1342328400</v>
      </c>
      <c r="O524" s="9">
        <f t="shared" si="32"/>
        <v>41093.208333333336</v>
      </c>
      <c r="P524" s="9">
        <f t="shared" si="33"/>
        <v>41105.208333333336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4"/>
        <v>700.33333333333326</v>
      </c>
      <c r="G525" t="s">
        <v>20</v>
      </c>
      <c r="I525">
        <v>89</v>
      </c>
      <c r="J525" s="4">
        <f t="shared" si="35"/>
        <v>70.82022471910112</v>
      </c>
      <c r="K525" t="s">
        <v>21</v>
      </c>
      <c r="L525" t="s">
        <v>22</v>
      </c>
      <c r="M525">
        <v>1267682400</v>
      </c>
      <c r="N525">
        <v>1268114400</v>
      </c>
      <c r="O525" s="9">
        <f t="shared" si="32"/>
        <v>40241.25</v>
      </c>
      <c r="P525" s="9">
        <f t="shared" si="33"/>
        <v>40246.25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4"/>
        <v>83.904860392967933</v>
      </c>
      <c r="G526" t="s">
        <v>14</v>
      </c>
      <c r="I526">
        <v>1979</v>
      </c>
      <c r="J526" s="4">
        <f t="shared" si="35"/>
        <v>40.998484082870135</v>
      </c>
      <c r="K526" t="s">
        <v>21</v>
      </c>
      <c r="L526" t="s">
        <v>22</v>
      </c>
      <c r="M526">
        <v>1272258000</v>
      </c>
      <c r="N526">
        <v>1273381200</v>
      </c>
      <c r="O526" s="9">
        <f t="shared" si="32"/>
        <v>40294.208333333336</v>
      </c>
      <c r="P526" s="9">
        <f t="shared" si="33"/>
        <v>40307.208333333336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4"/>
        <v>84.19047619047619</v>
      </c>
      <c r="G527" t="s">
        <v>14</v>
      </c>
      <c r="I527">
        <v>63</v>
      </c>
      <c r="J527" s="4">
        <f t="shared" si="35"/>
        <v>28.063492063492063</v>
      </c>
      <c r="K527" t="s">
        <v>21</v>
      </c>
      <c r="L527" t="s">
        <v>22</v>
      </c>
      <c r="M527">
        <v>1290492000</v>
      </c>
      <c r="N527">
        <v>1290837600</v>
      </c>
      <c r="O527" s="9">
        <f t="shared" si="32"/>
        <v>40505.25</v>
      </c>
      <c r="P527" s="9">
        <f t="shared" si="33"/>
        <v>40509.25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4"/>
        <v>155.95180722891567</v>
      </c>
      <c r="G528" t="s">
        <v>20</v>
      </c>
      <c r="I528">
        <v>147</v>
      </c>
      <c r="J528" s="4">
        <f t="shared" si="35"/>
        <v>88.054421768707485</v>
      </c>
      <c r="K528" t="s">
        <v>21</v>
      </c>
      <c r="L528" t="s">
        <v>22</v>
      </c>
      <c r="M528">
        <v>1451109600</v>
      </c>
      <c r="N528">
        <v>1454306400</v>
      </c>
      <c r="O528" s="9">
        <f t="shared" si="32"/>
        <v>42364.25</v>
      </c>
      <c r="P528" s="9">
        <f t="shared" si="33"/>
        <v>42401.25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4"/>
        <v>99.619450317124731</v>
      </c>
      <c r="G529" t="s">
        <v>14</v>
      </c>
      <c r="I529">
        <v>6080</v>
      </c>
      <c r="J529" s="4">
        <f t="shared" si="35"/>
        <v>31</v>
      </c>
      <c r="K529" t="s">
        <v>15</v>
      </c>
      <c r="L529" t="s">
        <v>16</v>
      </c>
      <c r="M529">
        <v>1454652000</v>
      </c>
      <c r="N529">
        <v>1457762400</v>
      </c>
      <c r="O529" s="9">
        <f t="shared" si="32"/>
        <v>42405.25</v>
      </c>
      <c r="P529" s="9">
        <f t="shared" si="33"/>
        <v>42441.25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4"/>
        <v>80.300000000000011</v>
      </c>
      <c r="G530" t="s">
        <v>14</v>
      </c>
      <c r="I530">
        <v>80</v>
      </c>
      <c r="J530" s="4">
        <f t="shared" si="35"/>
        <v>90.337500000000006</v>
      </c>
      <c r="K530" t="s">
        <v>40</v>
      </c>
      <c r="L530" t="s">
        <v>41</v>
      </c>
      <c r="M530">
        <v>1385186400</v>
      </c>
      <c r="N530">
        <v>1389074400</v>
      </c>
      <c r="O530" s="9">
        <f t="shared" si="32"/>
        <v>41601.25</v>
      </c>
      <c r="P530" s="9">
        <f t="shared" si="33"/>
        <v>41646.25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4"/>
        <v>11.254901960784313</v>
      </c>
      <c r="G531" t="s">
        <v>14</v>
      </c>
      <c r="I531">
        <v>9</v>
      </c>
      <c r="J531" s="4">
        <f t="shared" si="35"/>
        <v>63.777777777777779</v>
      </c>
      <c r="K531" t="s">
        <v>21</v>
      </c>
      <c r="L531" t="s">
        <v>22</v>
      </c>
      <c r="M531">
        <v>1399698000</v>
      </c>
      <c r="N531">
        <v>1402117200</v>
      </c>
      <c r="O531" s="9">
        <f t="shared" si="32"/>
        <v>41769.208333333336</v>
      </c>
      <c r="P531" s="9">
        <f t="shared" si="33"/>
        <v>41797.208333333336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4"/>
        <v>91.740952380952379</v>
      </c>
      <c r="G532" t="s">
        <v>14</v>
      </c>
      <c r="I532">
        <v>1784</v>
      </c>
      <c r="J532" s="4">
        <f t="shared" si="35"/>
        <v>53.995515695067262</v>
      </c>
      <c r="K532" t="s">
        <v>21</v>
      </c>
      <c r="L532" t="s">
        <v>22</v>
      </c>
      <c r="M532">
        <v>1283230800</v>
      </c>
      <c r="N532">
        <v>1284440400</v>
      </c>
      <c r="O532" s="9">
        <f t="shared" si="32"/>
        <v>40421.208333333336</v>
      </c>
      <c r="P532" s="9">
        <f t="shared" si="33"/>
        <v>40435.208333333336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4"/>
        <v>95.521156936261391</v>
      </c>
      <c r="G533" t="s">
        <v>47</v>
      </c>
      <c r="I533">
        <v>3640</v>
      </c>
      <c r="J533" s="4">
        <f t="shared" si="35"/>
        <v>48.993956043956047</v>
      </c>
      <c r="K533" t="s">
        <v>98</v>
      </c>
      <c r="L533" t="s">
        <v>99</v>
      </c>
      <c r="M533">
        <v>1384149600</v>
      </c>
      <c r="N533">
        <v>1388988000</v>
      </c>
      <c r="O533" s="9">
        <f t="shared" si="32"/>
        <v>41589.25</v>
      </c>
      <c r="P533" s="9">
        <f t="shared" si="33"/>
        <v>41645.25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4"/>
        <v>502.87499999999994</v>
      </c>
      <c r="G534" t="s">
        <v>20</v>
      </c>
      <c r="I534">
        <v>126</v>
      </c>
      <c r="J534" s="4">
        <f t="shared" si="35"/>
        <v>63.857142857142854</v>
      </c>
      <c r="K534" t="s">
        <v>15</v>
      </c>
      <c r="L534" t="s">
        <v>16</v>
      </c>
      <c r="M534">
        <v>1516860000</v>
      </c>
      <c r="N534">
        <v>1516946400</v>
      </c>
      <c r="O534" s="9">
        <f t="shared" si="32"/>
        <v>43125.25</v>
      </c>
      <c r="P534" s="9">
        <f t="shared" si="33"/>
        <v>43126.25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4"/>
        <v>159.24394463667818</v>
      </c>
      <c r="G535" t="s">
        <v>20</v>
      </c>
      <c r="I535">
        <v>2218</v>
      </c>
      <c r="J535" s="4">
        <f t="shared" si="35"/>
        <v>82.996393146979258</v>
      </c>
      <c r="K535" t="s">
        <v>40</v>
      </c>
      <c r="L535" t="s">
        <v>41</v>
      </c>
      <c r="M535">
        <v>1374642000</v>
      </c>
      <c r="N535">
        <v>1377752400</v>
      </c>
      <c r="O535" s="9">
        <f t="shared" si="32"/>
        <v>41479.208333333336</v>
      </c>
      <c r="P535" s="9">
        <f t="shared" si="33"/>
        <v>41515.208333333336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4"/>
        <v>15.022446689113355</v>
      </c>
      <c r="G536" t="s">
        <v>14</v>
      </c>
      <c r="I536">
        <v>243</v>
      </c>
      <c r="J536" s="4">
        <f t="shared" si="35"/>
        <v>55.08230452674897</v>
      </c>
      <c r="K536" t="s">
        <v>21</v>
      </c>
      <c r="L536" t="s">
        <v>22</v>
      </c>
      <c r="M536">
        <v>1534482000</v>
      </c>
      <c r="N536">
        <v>1534568400</v>
      </c>
      <c r="O536" s="9">
        <f t="shared" si="32"/>
        <v>43329.208333333328</v>
      </c>
      <c r="P536" s="9">
        <f t="shared" si="33"/>
        <v>43330.208333333328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4"/>
        <v>482.03846153846149</v>
      </c>
      <c r="G537" t="s">
        <v>20</v>
      </c>
      <c r="I537">
        <v>202</v>
      </c>
      <c r="J537" s="4">
        <f t="shared" si="35"/>
        <v>62.044554455445542</v>
      </c>
      <c r="K537" t="s">
        <v>107</v>
      </c>
      <c r="L537" t="s">
        <v>108</v>
      </c>
      <c r="M537">
        <v>1528434000</v>
      </c>
      <c r="N537">
        <v>1528606800</v>
      </c>
      <c r="O537" s="9">
        <f t="shared" si="32"/>
        <v>43259.208333333328</v>
      </c>
      <c r="P537" s="9">
        <f t="shared" si="33"/>
        <v>43261.208333333328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4"/>
        <v>149.96938775510205</v>
      </c>
      <c r="G538" t="s">
        <v>20</v>
      </c>
      <c r="I538">
        <v>140</v>
      </c>
      <c r="J538" s="4">
        <f t="shared" si="35"/>
        <v>104.97857142857143</v>
      </c>
      <c r="K538" t="s">
        <v>107</v>
      </c>
      <c r="L538" t="s">
        <v>108</v>
      </c>
      <c r="M538">
        <v>1282626000</v>
      </c>
      <c r="N538">
        <v>1284872400</v>
      </c>
      <c r="O538" s="9">
        <f t="shared" si="32"/>
        <v>40414.208333333336</v>
      </c>
      <c r="P538" s="9">
        <f t="shared" si="33"/>
        <v>40440.208333333336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4"/>
        <v>117.22156398104266</v>
      </c>
      <c r="G539" t="s">
        <v>20</v>
      </c>
      <c r="I539">
        <v>1052</v>
      </c>
      <c r="J539" s="4">
        <f t="shared" si="35"/>
        <v>94.044676806083643</v>
      </c>
      <c r="K539" t="s">
        <v>36</v>
      </c>
      <c r="L539" t="s">
        <v>37</v>
      </c>
      <c r="M539">
        <v>1535605200</v>
      </c>
      <c r="N539">
        <v>1537592400</v>
      </c>
      <c r="O539" s="9">
        <f t="shared" si="32"/>
        <v>43342.208333333328</v>
      </c>
      <c r="P539" s="9">
        <f t="shared" si="33"/>
        <v>43365.208333333328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4"/>
        <v>37.695968274950431</v>
      </c>
      <c r="G540" t="s">
        <v>14</v>
      </c>
      <c r="I540">
        <v>1296</v>
      </c>
      <c r="J540" s="4">
        <f t="shared" si="35"/>
        <v>44.007716049382715</v>
      </c>
      <c r="K540" t="s">
        <v>21</v>
      </c>
      <c r="L540" t="s">
        <v>22</v>
      </c>
      <c r="M540">
        <v>1379826000</v>
      </c>
      <c r="N540">
        <v>1381208400</v>
      </c>
      <c r="O540" s="9">
        <f t="shared" si="32"/>
        <v>41539.208333333336</v>
      </c>
      <c r="P540" s="9">
        <f t="shared" si="33"/>
        <v>41555.208333333336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4"/>
        <v>72.653061224489804</v>
      </c>
      <c r="G541" t="s">
        <v>14</v>
      </c>
      <c r="I541">
        <v>77</v>
      </c>
      <c r="J541" s="4">
        <f t="shared" si="35"/>
        <v>92.467532467532465</v>
      </c>
      <c r="K541" t="s">
        <v>21</v>
      </c>
      <c r="L541" t="s">
        <v>22</v>
      </c>
      <c r="M541">
        <v>1561957200</v>
      </c>
      <c r="N541">
        <v>1562475600</v>
      </c>
      <c r="O541" s="9">
        <f t="shared" si="32"/>
        <v>43647.208333333328</v>
      </c>
      <c r="P541" s="9">
        <f t="shared" si="33"/>
        <v>43653.208333333328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4"/>
        <v>265.98113207547169</v>
      </c>
      <c r="G542" t="s">
        <v>20</v>
      </c>
      <c r="I542">
        <v>247</v>
      </c>
      <c r="J542" s="4">
        <f t="shared" si="35"/>
        <v>57.072874493927124</v>
      </c>
      <c r="K542" t="s">
        <v>21</v>
      </c>
      <c r="L542" t="s">
        <v>22</v>
      </c>
      <c r="M542">
        <v>1525496400</v>
      </c>
      <c r="N542">
        <v>1527397200</v>
      </c>
      <c r="O542" s="9">
        <f t="shared" si="32"/>
        <v>43225.208333333328</v>
      </c>
      <c r="P542" s="9">
        <f t="shared" si="33"/>
        <v>43247.208333333328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4"/>
        <v>24.205617977528089</v>
      </c>
      <c r="G543" t="s">
        <v>14</v>
      </c>
      <c r="I543">
        <v>395</v>
      </c>
      <c r="J543" s="4">
        <f t="shared" si="35"/>
        <v>109.07848101265823</v>
      </c>
      <c r="K543" t="s">
        <v>107</v>
      </c>
      <c r="L543" t="s">
        <v>108</v>
      </c>
      <c r="M543">
        <v>1433912400</v>
      </c>
      <c r="N543">
        <v>1436158800</v>
      </c>
      <c r="O543" s="9">
        <f t="shared" si="32"/>
        <v>42165.208333333328</v>
      </c>
      <c r="P543" s="9">
        <f t="shared" si="33"/>
        <v>42191.208333333328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4"/>
        <v>2.5064935064935066</v>
      </c>
      <c r="G544" t="s">
        <v>14</v>
      </c>
      <c r="I544">
        <v>49</v>
      </c>
      <c r="J544" s="4">
        <f t="shared" si="35"/>
        <v>39.387755102040813</v>
      </c>
      <c r="K544" t="s">
        <v>40</v>
      </c>
      <c r="L544" t="s">
        <v>41</v>
      </c>
      <c r="M544">
        <v>1453442400</v>
      </c>
      <c r="N544">
        <v>1456034400</v>
      </c>
      <c r="O544" s="9">
        <f t="shared" si="32"/>
        <v>42391.25</v>
      </c>
      <c r="P544" s="9">
        <f t="shared" si="33"/>
        <v>42421.25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4"/>
        <v>16.329799764428738</v>
      </c>
      <c r="G545" t="s">
        <v>14</v>
      </c>
      <c r="I545">
        <v>180</v>
      </c>
      <c r="J545" s="4">
        <f t="shared" si="35"/>
        <v>77.022222222222226</v>
      </c>
      <c r="K545" t="s">
        <v>21</v>
      </c>
      <c r="L545" t="s">
        <v>22</v>
      </c>
      <c r="M545">
        <v>1378875600</v>
      </c>
      <c r="N545">
        <v>1380171600</v>
      </c>
      <c r="O545" s="9">
        <f t="shared" si="32"/>
        <v>41528.208333333336</v>
      </c>
      <c r="P545" s="9">
        <f t="shared" si="33"/>
        <v>41543.208333333336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4"/>
        <v>276.5</v>
      </c>
      <c r="G546" t="s">
        <v>20</v>
      </c>
      <c r="I546">
        <v>84</v>
      </c>
      <c r="J546" s="4">
        <f t="shared" si="35"/>
        <v>92.166666666666671</v>
      </c>
      <c r="K546" t="s">
        <v>21</v>
      </c>
      <c r="L546" t="s">
        <v>22</v>
      </c>
      <c r="M546">
        <v>1452232800</v>
      </c>
      <c r="N546">
        <v>1453356000</v>
      </c>
      <c r="O546" s="9">
        <f t="shared" si="32"/>
        <v>42377.25</v>
      </c>
      <c r="P546" s="9">
        <f t="shared" si="33"/>
        <v>42390.25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4"/>
        <v>88.803571428571431</v>
      </c>
      <c r="G547" t="s">
        <v>14</v>
      </c>
      <c r="I547">
        <v>2690</v>
      </c>
      <c r="J547" s="4">
        <f t="shared" si="35"/>
        <v>61.007063197026021</v>
      </c>
      <c r="K547" t="s">
        <v>21</v>
      </c>
      <c r="L547" t="s">
        <v>22</v>
      </c>
      <c r="M547">
        <v>1577253600</v>
      </c>
      <c r="N547">
        <v>1578981600</v>
      </c>
      <c r="O547" s="9">
        <f t="shared" si="32"/>
        <v>43824.25</v>
      </c>
      <c r="P547" s="9">
        <f t="shared" si="33"/>
        <v>43844.25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4"/>
        <v>163.57142857142856</v>
      </c>
      <c r="G548" t="s">
        <v>20</v>
      </c>
      <c r="I548">
        <v>88</v>
      </c>
      <c r="J548" s="4">
        <f t="shared" si="35"/>
        <v>78.068181818181813</v>
      </c>
      <c r="K548" t="s">
        <v>21</v>
      </c>
      <c r="L548" t="s">
        <v>22</v>
      </c>
      <c r="M548">
        <v>1537160400</v>
      </c>
      <c r="N548">
        <v>1537419600</v>
      </c>
      <c r="O548" s="9">
        <f t="shared" si="32"/>
        <v>43360.208333333328</v>
      </c>
      <c r="P548" s="9">
        <f t="shared" si="33"/>
        <v>43363.208333333328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4"/>
        <v>969</v>
      </c>
      <c r="G549" t="s">
        <v>20</v>
      </c>
      <c r="I549">
        <v>156</v>
      </c>
      <c r="J549" s="4">
        <f t="shared" si="35"/>
        <v>80.75</v>
      </c>
      <c r="K549" t="s">
        <v>21</v>
      </c>
      <c r="L549" t="s">
        <v>22</v>
      </c>
      <c r="M549">
        <v>1422165600</v>
      </c>
      <c r="N549">
        <v>1423202400</v>
      </c>
      <c r="O549" s="9">
        <f t="shared" si="32"/>
        <v>42029.25</v>
      </c>
      <c r="P549" s="9">
        <f t="shared" si="33"/>
        <v>42041.25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4"/>
        <v>270.91376701966715</v>
      </c>
      <c r="G550" t="s">
        <v>20</v>
      </c>
      <c r="I550">
        <v>2985</v>
      </c>
      <c r="J550" s="4">
        <f t="shared" si="35"/>
        <v>59.991289782244557</v>
      </c>
      <c r="K550" t="s">
        <v>21</v>
      </c>
      <c r="L550" t="s">
        <v>22</v>
      </c>
      <c r="M550">
        <v>1459486800</v>
      </c>
      <c r="N550">
        <v>1460610000</v>
      </c>
      <c r="O550" s="9">
        <f t="shared" si="32"/>
        <v>42461.208333333328</v>
      </c>
      <c r="P550" s="9">
        <f t="shared" si="33"/>
        <v>42474.208333333328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4"/>
        <v>284.21355932203392</v>
      </c>
      <c r="G551" t="s">
        <v>20</v>
      </c>
      <c r="I551">
        <v>762</v>
      </c>
      <c r="J551" s="4">
        <f t="shared" si="35"/>
        <v>110.03018372703411</v>
      </c>
      <c r="K551" t="s">
        <v>21</v>
      </c>
      <c r="L551" t="s">
        <v>22</v>
      </c>
      <c r="M551">
        <v>1369717200</v>
      </c>
      <c r="N551">
        <v>1370494800</v>
      </c>
      <c r="O551" s="9">
        <f t="shared" si="32"/>
        <v>41422.208333333336</v>
      </c>
      <c r="P551" s="9">
        <f t="shared" si="33"/>
        <v>41431.208333333336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4"/>
        <v>4</v>
      </c>
      <c r="G552" t="s">
        <v>74</v>
      </c>
      <c r="I552">
        <v>1</v>
      </c>
      <c r="J552" s="4">
        <f t="shared" si="35"/>
        <v>4</v>
      </c>
      <c r="K552" t="s">
        <v>98</v>
      </c>
      <c r="L552" t="s">
        <v>99</v>
      </c>
      <c r="M552">
        <v>1330495200</v>
      </c>
      <c r="N552">
        <v>1332306000</v>
      </c>
      <c r="O552" s="9">
        <f t="shared" si="32"/>
        <v>40968.25</v>
      </c>
      <c r="P552" s="9">
        <f t="shared" si="33"/>
        <v>40989.208333333336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4"/>
        <v>58.6329816768462</v>
      </c>
      <c r="G553" t="s">
        <v>14</v>
      </c>
      <c r="I553">
        <v>2779</v>
      </c>
      <c r="J553" s="4">
        <f t="shared" si="35"/>
        <v>37.99856063332134</v>
      </c>
      <c r="K553" t="s">
        <v>26</v>
      </c>
      <c r="L553" t="s">
        <v>27</v>
      </c>
      <c r="M553">
        <v>1419055200</v>
      </c>
      <c r="N553">
        <v>1422511200</v>
      </c>
      <c r="O553" s="9">
        <f t="shared" si="32"/>
        <v>41993.25</v>
      </c>
      <c r="P553" s="9">
        <f t="shared" si="33"/>
        <v>42033.25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4"/>
        <v>98.51111111111112</v>
      </c>
      <c r="G554" t="s">
        <v>14</v>
      </c>
      <c r="I554">
        <v>92</v>
      </c>
      <c r="J554" s="4">
        <f t="shared" si="35"/>
        <v>96.369565217391298</v>
      </c>
      <c r="K554" t="s">
        <v>21</v>
      </c>
      <c r="L554" t="s">
        <v>22</v>
      </c>
      <c r="M554">
        <v>1480140000</v>
      </c>
      <c r="N554">
        <v>1480312800</v>
      </c>
      <c r="O554" s="9">
        <f t="shared" si="32"/>
        <v>42700.25</v>
      </c>
      <c r="P554" s="9">
        <f t="shared" si="33"/>
        <v>42702.25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4"/>
        <v>43.975381008206334</v>
      </c>
      <c r="G555" t="s">
        <v>14</v>
      </c>
      <c r="I555">
        <v>1028</v>
      </c>
      <c r="J555" s="4">
        <f t="shared" si="35"/>
        <v>72.978599221789878</v>
      </c>
      <c r="K555" t="s">
        <v>21</v>
      </c>
      <c r="L555" t="s">
        <v>22</v>
      </c>
      <c r="M555">
        <v>1293948000</v>
      </c>
      <c r="N555">
        <v>1294034400</v>
      </c>
      <c r="O555" s="9">
        <f t="shared" si="32"/>
        <v>40545.25</v>
      </c>
      <c r="P555" s="9">
        <f t="shared" si="33"/>
        <v>40546.25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4"/>
        <v>151.66315789473683</v>
      </c>
      <c r="G556" t="s">
        <v>20</v>
      </c>
      <c r="I556">
        <v>554</v>
      </c>
      <c r="J556" s="4">
        <f t="shared" si="35"/>
        <v>26.007220216606498</v>
      </c>
      <c r="K556" t="s">
        <v>15</v>
      </c>
      <c r="L556" t="s">
        <v>16</v>
      </c>
      <c r="M556">
        <v>1482127200</v>
      </c>
      <c r="N556">
        <v>1482645600</v>
      </c>
      <c r="O556" s="9">
        <f t="shared" si="32"/>
        <v>42723.25</v>
      </c>
      <c r="P556" s="9">
        <f t="shared" si="33"/>
        <v>42729.25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4"/>
        <v>223.63492063492063</v>
      </c>
      <c r="G557" t="s">
        <v>20</v>
      </c>
      <c r="I557">
        <v>135</v>
      </c>
      <c r="J557" s="4">
        <f t="shared" si="35"/>
        <v>104.36296296296297</v>
      </c>
      <c r="K557" t="s">
        <v>36</v>
      </c>
      <c r="L557" t="s">
        <v>37</v>
      </c>
      <c r="M557">
        <v>1396414800</v>
      </c>
      <c r="N557">
        <v>1399093200</v>
      </c>
      <c r="O557" s="9">
        <f t="shared" si="32"/>
        <v>41731.208333333336</v>
      </c>
      <c r="P557" s="9">
        <f t="shared" si="33"/>
        <v>41762.208333333336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4"/>
        <v>239.75</v>
      </c>
      <c r="G558" t="s">
        <v>20</v>
      </c>
      <c r="I558">
        <v>122</v>
      </c>
      <c r="J558" s="4">
        <f t="shared" si="35"/>
        <v>102.18852459016394</v>
      </c>
      <c r="K558" t="s">
        <v>21</v>
      </c>
      <c r="L558" t="s">
        <v>22</v>
      </c>
      <c r="M558">
        <v>1315285200</v>
      </c>
      <c r="N558">
        <v>1315890000</v>
      </c>
      <c r="O558" s="9">
        <f t="shared" si="32"/>
        <v>40792.208333333336</v>
      </c>
      <c r="P558" s="9">
        <f t="shared" si="33"/>
        <v>40799.208333333336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4"/>
        <v>199.33333333333334</v>
      </c>
      <c r="G559" t="s">
        <v>20</v>
      </c>
      <c r="I559">
        <v>221</v>
      </c>
      <c r="J559" s="4">
        <f t="shared" si="35"/>
        <v>54.117647058823529</v>
      </c>
      <c r="K559" t="s">
        <v>21</v>
      </c>
      <c r="L559" t="s">
        <v>22</v>
      </c>
      <c r="M559">
        <v>1443762000</v>
      </c>
      <c r="N559">
        <v>1444021200</v>
      </c>
      <c r="O559" s="9">
        <f t="shared" si="32"/>
        <v>42279.208333333328</v>
      </c>
      <c r="P559" s="9">
        <f t="shared" si="33"/>
        <v>42282.208333333328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4"/>
        <v>137.34482758620689</v>
      </c>
      <c r="G560" t="s">
        <v>20</v>
      </c>
      <c r="I560">
        <v>126</v>
      </c>
      <c r="J560" s="4">
        <f t="shared" si="35"/>
        <v>63.222222222222221</v>
      </c>
      <c r="K560" t="s">
        <v>21</v>
      </c>
      <c r="L560" t="s">
        <v>22</v>
      </c>
      <c r="M560">
        <v>1456293600</v>
      </c>
      <c r="N560">
        <v>1460005200</v>
      </c>
      <c r="O560" s="9">
        <f t="shared" si="32"/>
        <v>42424.25</v>
      </c>
      <c r="P560" s="9">
        <f t="shared" si="33"/>
        <v>42467.208333333328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4"/>
        <v>100.9696106362773</v>
      </c>
      <c r="G561" t="s">
        <v>20</v>
      </c>
      <c r="I561">
        <v>1022</v>
      </c>
      <c r="J561" s="4">
        <f t="shared" si="35"/>
        <v>104.03228962818004</v>
      </c>
      <c r="K561" t="s">
        <v>21</v>
      </c>
      <c r="L561" t="s">
        <v>22</v>
      </c>
      <c r="M561">
        <v>1470114000</v>
      </c>
      <c r="N561">
        <v>1470718800</v>
      </c>
      <c r="O561" s="9">
        <f t="shared" si="32"/>
        <v>42584.208333333328</v>
      </c>
      <c r="P561" s="9">
        <f t="shared" si="33"/>
        <v>42591.208333333328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4"/>
        <v>794.16</v>
      </c>
      <c r="G562" t="s">
        <v>20</v>
      </c>
      <c r="I562">
        <v>3177</v>
      </c>
      <c r="J562" s="4">
        <f t="shared" si="35"/>
        <v>49.994334277620396</v>
      </c>
      <c r="K562" t="s">
        <v>21</v>
      </c>
      <c r="L562" t="s">
        <v>22</v>
      </c>
      <c r="M562">
        <v>1321596000</v>
      </c>
      <c r="N562">
        <v>1325052000</v>
      </c>
      <c r="O562" s="9">
        <f t="shared" si="32"/>
        <v>40865.25</v>
      </c>
      <c r="P562" s="9">
        <f t="shared" si="33"/>
        <v>40905.25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4"/>
        <v>369.7</v>
      </c>
      <c r="G563" t="s">
        <v>20</v>
      </c>
      <c r="I563">
        <v>198</v>
      </c>
      <c r="J563" s="4">
        <f t="shared" si="35"/>
        <v>56.015151515151516</v>
      </c>
      <c r="K563" t="s">
        <v>98</v>
      </c>
      <c r="L563" t="s">
        <v>99</v>
      </c>
      <c r="M563">
        <v>1318827600</v>
      </c>
      <c r="N563">
        <v>1319000400</v>
      </c>
      <c r="O563" s="9">
        <f t="shared" si="32"/>
        <v>40833.208333333336</v>
      </c>
      <c r="P563" s="9">
        <f t="shared" si="33"/>
        <v>40835.208333333336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4"/>
        <v>12.818181818181817</v>
      </c>
      <c r="G564" t="s">
        <v>14</v>
      </c>
      <c r="I564">
        <v>26</v>
      </c>
      <c r="J564" s="4">
        <f t="shared" si="35"/>
        <v>48.807692307692307</v>
      </c>
      <c r="K564" t="s">
        <v>98</v>
      </c>
      <c r="L564" t="s">
        <v>99</v>
      </c>
      <c r="M564">
        <v>1552366800</v>
      </c>
      <c r="N564">
        <v>1552539600</v>
      </c>
      <c r="O564" s="9">
        <f t="shared" si="32"/>
        <v>43536.208333333328</v>
      </c>
      <c r="P564" s="9">
        <f t="shared" si="33"/>
        <v>43538.208333333328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4"/>
        <v>138.02702702702703</v>
      </c>
      <c r="G565" t="s">
        <v>20</v>
      </c>
      <c r="I565">
        <v>85</v>
      </c>
      <c r="J565" s="4">
        <f t="shared" si="35"/>
        <v>60.082352941176474</v>
      </c>
      <c r="K565" t="s">
        <v>26</v>
      </c>
      <c r="L565" t="s">
        <v>27</v>
      </c>
      <c r="M565">
        <v>1542088800</v>
      </c>
      <c r="N565">
        <v>1543816800</v>
      </c>
      <c r="O565" s="9">
        <f t="shared" si="32"/>
        <v>43417.25</v>
      </c>
      <c r="P565" s="9">
        <f t="shared" si="33"/>
        <v>43437.25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4"/>
        <v>83.813278008298752</v>
      </c>
      <c r="G566" t="s">
        <v>14</v>
      </c>
      <c r="I566">
        <v>1790</v>
      </c>
      <c r="J566" s="4">
        <f t="shared" si="35"/>
        <v>78.990502793296088</v>
      </c>
      <c r="K566" t="s">
        <v>21</v>
      </c>
      <c r="L566" t="s">
        <v>22</v>
      </c>
      <c r="M566">
        <v>1426395600</v>
      </c>
      <c r="N566">
        <v>1427086800</v>
      </c>
      <c r="O566" s="9">
        <f t="shared" si="32"/>
        <v>42078.208333333328</v>
      </c>
      <c r="P566" s="9">
        <f t="shared" si="33"/>
        <v>42086.208333333328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4"/>
        <v>204.60063224446787</v>
      </c>
      <c r="G567" t="s">
        <v>20</v>
      </c>
      <c r="I567">
        <v>3596</v>
      </c>
      <c r="J567" s="4">
        <f t="shared" si="35"/>
        <v>53.99499443826474</v>
      </c>
      <c r="K567" t="s">
        <v>21</v>
      </c>
      <c r="L567" t="s">
        <v>22</v>
      </c>
      <c r="M567">
        <v>1321336800</v>
      </c>
      <c r="N567">
        <v>1323064800</v>
      </c>
      <c r="O567" s="9">
        <f t="shared" si="32"/>
        <v>40862.25</v>
      </c>
      <c r="P567" s="9">
        <f t="shared" si="33"/>
        <v>40882.25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4"/>
        <v>44.344086021505376</v>
      </c>
      <c r="G568" t="s">
        <v>14</v>
      </c>
      <c r="I568">
        <v>37</v>
      </c>
      <c r="J568" s="4">
        <f t="shared" si="35"/>
        <v>111.45945945945945</v>
      </c>
      <c r="K568" t="s">
        <v>21</v>
      </c>
      <c r="L568" t="s">
        <v>22</v>
      </c>
      <c r="M568">
        <v>1456293600</v>
      </c>
      <c r="N568">
        <v>1458277200</v>
      </c>
      <c r="O568" s="9">
        <f t="shared" si="32"/>
        <v>42424.25</v>
      </c>
      <c r="P568" s="9">
        <f t="shared" si="33"/>
        <v>42447.208333333328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4"/>
        <v>218.60294117647058</v>
      </c>
      <c r="G569" t="s">
        <v>20</v>
      </c>
      <c r="I569">
        <v>244</v>
      </c>
      <c r="J569" s="4">
        <f t="shared" si="35"/>
        <v>60.922131147540981</v>
      </c>
      <c r="K569" t="s">
        <v>21</v>
      </c>
      <c r="L569" t="s">
        <v>22</v>
      </c>
      <c r="M569">
        <v>1404968400</v>
      </c>
      <c r="N569">
        <v>1405141200</v>
      </c>
      <c r="O569" s="9">
        <f t="shared" si="32"/>
        <v>41830.208333333336</v>
      </c>
      <c r="P569" s="9">
        <f t="shared" si="33"/>
        <v>41832.208333333336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4"/>
        <v>186.03314917127071</v>
      </c>
      <c r="G570" t="s">
        <v>20</v>
      </c>
      <c r="I570">
        <v>5180</v>
      </c>
      <c r="J570" s="4">
        <f t="shared" si="35"/>
        <v>26.0015444015444</v>
      </c>
      <c r="K570" t="s">
        <v>21</v>
      </c>
      <c r="L570" t="s">
        <v>22</v>
      </c>
      <c r="M570">
        <v>1279170000</v>
      </c>
      <c r="N570">
        <v>1283058000</v>
      </c>
      <c r="O570" s="9">
        <f t="shared" si="32"/>
        <v>40374.208333333336</v>
      </c>
      <c r="P570" s="9">
        <f t="shared" si="33"/>
        <v>40419.208333333336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4"/>
        <v>237.33830845771143</v>
      </c>
      <c r="G571" t="s">
        <v>20</v>
      </c>
      <c r="I571">
        <v>589</v>
      </c>
      <c r="J571" s="4">
        <f t="shared" si="35"/>
        <v>80.993208828522924</v>
      </c>
      <c r="K571" t="s">
        <v>107</v>
      </c>
      <c r="L571" t="s">
        <v>108</v>
      </c>
      <c r="M571">
        <v>1294725600</v>
      </c>
      <c r="N571">
        <v>1295762400</v>
      </c>
      <c r="O571" s="9">
        <f t="shared" si="32"/>
        <v>40554.25</v>
      </c>
      <c r="P571" s="9">
        <f t="shared" si="33"/>
        <v>40566.25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4"/>
        <v>305.65384615384613</v>
      </c>
      <c r="G572" t="s">
        <v>20</v>
      </c>
      <c r="I572">
        <v>2725</v>
      </c>
      <c r="J572" s="4">
        <f t="shared" si="35"/>
        <v>34.995963302752294</v>
      </c>
      <c r="K572" t="s">
        <v>21</v>
      </c>
      <c r="L572" t="s">
        <v>22</v>
      </c>
      <c r="M572">
        <v>1419055200</v>
      </c>
      <c r="N572">
        <v>1419573600</v>
      </c>
      <c r="O572" s="9">
        <f t="shared" si="32"/>
        <v>41993.25</v>
      </c>
      <c r="P572" s="9">
        <f t="shared" si="33"/>
        <v>41999.25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4"/>
        <v>94.142857142857139</v>
      </c>
      <c r="G573" t="s">
        <v>14</v>
      </c>
      <c r="I573">
        <v>35</v>
      </c>
      <c r="J573" s="4">
        <f t="shared" si="35"/>
        <v>94.142857142857139</v>
      </c>
      <c r="K573" t="s">
        <v>107</v>
      </c>
      <c r="L573" t="s">
        <v>108</v>
      </c>
      <c r="M573">
        <v>1434690000</v>
      </c>
      <c r="N573">
        <v>1438750800</v>
      </c>
      <c r="O573" s="9">
        <f t="shared" si="32"/>
        <v>42174.208333333328</v>
      </c>
      <c r="P573" s="9">
        <f t="shared" si="33"/>
        <v>42221.208333333328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4"/>
        <v>54.400000000000006</v>
      </c>
      <c r="G574" t="s">
        <v>74</v>
      </c>
      <c r="I574">
        <v>94</v>
      </c>
      <c r="J574" s="4">
        <f t="shared" si="35"/>
        <v>52.085106382978722</v>
      </c>
      <c r="K574" t="s">
        <v>21</v>
      </c>
      <c r="L574" t="s">
        <v>22</v>
      </c>
      <c r="M574">
        <v>1443416400</v>
      </c>
      <c r="N574">
        <v>1444798800</v>
      </c>
      <c r="O574" s="9">
        <f t="shared" si="32"/>
        <v>42275.208333333328</v>
      </c>
      <c r="P574" s="9">
        <f t="shared" si="33"/>
        <v>42291.208333333328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4"/>
        <v>111.88059701492537</v>
      </c>
      <c r="G575" t="s">
        <v>20</v>
      </c>
      <c r="I575">
        <v>300</v>
      </c>
      <c r="J575" s="4">
        <f t="shared" si="35"/>
        <v>24.986666666666668</v>
      </c>
      <c r="K575" t="s">
        <v>21</v>
      </c>
      <c r="L575" t="s">
        <v>22</v>
      </c>
      <c r="M575">
        <v>1399006800</v>
      </c>
      <c r="N575">
        <v>1399179600</v>
      </c>
      <c r="O575" s="9">
        <f t="shared" si="32"/>
        <v>41761.208333333336</v>
      </c>
      <c r="P575" s="9">
        <f t="shared" si="33"/>
        <v>41763.208333333336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4"/>
        <v>369.14814814814815</v>
      </c>
      <c r="G576" t="s">
        <v>20</v>
      </c>
      <c r="I576">
        <v>144</v>
      </c>
      <c r="J576" s="4">
        <f t="shared" si="35"/>
        <v>69.215277777777771</v>
      </c>
      <c r="K576" t="s">
        <v>21</v>
      </c>
      <c r="L576" t="s">
        <v>22</v>
      </c>
      <c r="M576">
        <v>1575698400</v>
      </c>
      <c r="N576">
        <v>1576562400</v>
      </c>
      <c r="O576" s="9">
        <f t="shared" si="32"/>
        <v>43806.25</v>
      </c>
      <c r="P576" s="9">
        <f t="shared" si="33"/>
        <v>43816.25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4"/>
        <v>62.930372148859547</v>
      </c>
      <c r="G577" t="s">
        <v>14</v>
      </c>
      <c r="I577">
        <v>558</v>
      </c>
      <c r="J577" s="4">
        <f t="shared" si="35"/>
        <v>93.944444444444443</v>
      </c>
      <c r="K577" t="s">
        <v>21</v>
      </c>
      <c r="L577" t="s">
        <v>22</v>
      </c>
      <c r="M577">
        <v>1400562000</v>
      </c>
      <c r="N577">
        <v>1400821200</v>
      </c>
      <c r="O577" s="9">
        <f t="shared" si="32"/>
        <v>41779.208333333336</v>
      </c>
      <c r="P577" s="9">
        <f t="shared" si="33"/>
        <v>41782.208333333336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4"/>
        <v>64.927835051546396</v>
      </c>
      <c r="G578" t="s">
        <v>14</v>
      </c>
      <c r="I578">
        <v>64</v>
      </c>
      <c r="J578" s="4">
        <f t="shared" si="35"/>
        <v>98.40625</v>
      </c>
      <c r="K578" t="s">
        <v>21</v>
      </c>
      <c r="L578" t="s">
        <v>22</v>
      </c>
      <c r="M578">
        <v>1509512400</v>
      </c>
      <c r="N578">
        <v>1510984800</v>
      </c>
      <c r="O578" s="9">
        <f t="shared" si="32"/>
        <v>43040.208333333328</v>
      </c>
      <c r="P578" s="9">
        <f t="shared" si="33"/>
        <v>43057.25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4"/>
        <v>18.853658536585368</v>
      </c>
      <c r="G579" t="s">
        <v>74</v>
      </c>
      <c r="I579">
        <v>37</v>
      </c>
      <c r="J579" s="4">
        <f t="shared" si="35"/>
        <v>41.783783783783782</v>
      </c>
      <c r="K579" t="s">
        <v>21</v>
      </c>
      <c r="L579" t="s">
        <v>22</v>
      </c>
      <c r="M579">
        <v>1299823200</v>
      </c>
      <c r="N579">
        <v>1302066000</v>
      </c>
      <c r="O579" s="9">
        <f t="shared" ref="O579:O642" si="36">(((M579/60)/60)/24)+DATE(1970,1,1)</f>
        <v>40613.25</v>
      </c>
      <c r="P579" s="9">
        <f t="shared" ref="P579:P642" si="37">(((N579/60)/60)/24)+DATE(1970,1,1)</f>
        <v>40639.208333333336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38">(E580/D580)*100</f>
        <v>16.754404145077721</v>
      </c>
      <c r="G580" t="s">
        <v>14</v>
      </c>
      <c r="I580">
        <v>245</v>
      </c>
      <c r="J580" s="4">
        <f t="shared" ref="J580:J643" si="39">AVERAGE(E580/I580)</f>
        <v>65.991836734693877</v>
      </c>
      <c r="K580" t="s">
        <v>21</v>
      </c>
      <c r="L580" t="s">
        <v>22</v>
      </c>
      <c r="M580">
        <v>1322719200</v>
      </c>
      <c r="N580">
        <v>1322978400</v>
      </c>
      <c r="O580" s="9">
        <f t="shared" si="36"/>
        <v>40878.25</v>
      </c>
      <c r="P580" s="9">
        <f t="shared" si="37"/>
        <v>40881.25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8"/>
        <v>101.11290322580646</v>
      </c>
      <c r="G581" t="s">
        <v>20</v>
      </c>
      <c r="I581">
        <v>87</v>
      </c>
      <c r="J581" s="4">
        <f t="shared" si="39"/>
        <v>72.05747126436782</v>
      </c>
      <c r="K581" t="s">
        <v>21</v>
      </c>
      <c r="L581" t="s">
        <v>22</v>
      </c>
      <c r="M581">
        <v>1312693200</v>
      </c>
      <c r="N581">
        <v>1313730000</v>
      </c>
      <c r="O581" s="9">
        <f t="shared" si="36"/>
        <v>40762.208333333336</v>
      </c>
      <c r="P581" s="9">
        <f t="shared" si="37"/>
        <v>40774.208333333336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8"/>
        <v>341.5022831050228</v>
      </c>
      <c r="G582" t="s">
        <v>20</v>
      </c>
      <c r="I582">
        <v>3116</v>
      </c>
      <c r="J582" s="4">
        <f t="shared" si="39"/>
        <v>48.003209242618745</v>
      </c>
      <c r="K582" t="s">
        <v>21</v>
      </c>
      <c r="L582" t="s">
        <v>22</v>
      </c>
      <c r="M582">
        <v>1393394400</v>
      </c>
      <c r="N582">
        <v>1394085600</v>
      </c>
      <c r="O582" s="9">
        <f t="shared" si="36"/>
        <v>41696.25</v>
      </c>
      <c r="P582" s="9">
        <f t="shared" si="37"/>
        <v>41704.25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8"/>
        <v>64.016666666666666</v>
      </c>
      <c r="G583" t="s">
        <v>14</v>
      </c>
      <c r="I583">
        <v>71</v>
      </c>
      <c r="J583" s="4">
        <f t="shared" si="39"/>
        <v>54.098591549295776</v>
      </c>
      <c r="K583" t="s">
        <v>21</v>
      </c>
      <c r="L583" t="s">
        <v>22</v>
      </c>
      <c r="M583">
        <v>1304053200</v>
      </c>
      <c r="N583">
        <v>1305349200</v>
      </c>
      <c r="O583" s="9">
        <f t="shared" si="36"/>
        <v>40662.208333333336</v>
      </c>
      <c r="P583" s="9">
        <f t="shared" si="37"/>
        <v>40677.208333333336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8"/>
        <v>52.080459770114942</v>
      </c>
      <c r="G584" t="s">
        <v>14</v>
      </c>
      <c r="I584">
        <v>42</v>
      </c>
      <c r="J584" s="4">
        <f t="shared" si="39"/>
        <v>107.88095238095238</v>
      </c>
      <c r="K584" t="s">
        <v>21</v>
      </c>
      <c r="L584" t="s">
        <v>22</v>
      </c>
      <c r="M584">
        <v>1433912400</v>
      </c>
      <c r="N584">
        <v>1434344400</v>
      </c>
      <c r="O584" s="9">
        <f t="shared" si="36"/>
        <v>42165.208333333328</v>
      </c>
      <c r="P584" s="9">
        <f t="shared" si="37"/>
        <v>42170.208333333328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8"/>
        <v>322.40211640211641</v>
      </c>
      <c r="G585" t="s">
        <v>20</v>
      </c>
      <c r="I585">
        <v>909</v>
      </c>
      <c r="J585" s="4">
        <f t="shared" si="39"/>
        <v>67.034103410341032</v>
      </c>
      <c r="K585" t="s">
        <v>21</v>
      </c>
      <c r="L585" t="s">
        <v>22</v>
      </c>
      <c r="M585">
        <v>1329717600</v>
      </c>
      <c r="N585">
        <v>1331186400</v>
      </c>
      <c r="O585" s="9">
        <f t="shared" si="36"/>
        <v>40959.25</v>
      </c>
      <c r="P585" s="9">
        <f t="shared" si="37"/>
        <v>40976.25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8"/>
        <v>119.50810185185186</v>
      </c>
      <c r="G586" t="s">
        <v>20</v>
      </c>
      <c r="I586">
        <v>1613</v>
      </c>
      <c r="J586" s="4">
        <f t="shared" si="39"/>
        <v>64.01425914445133</v>
      </c>
      <c r="K586" t="s">
        <v>21</v>
      </c>
      <c r="L586" t="s">
        <v>22</v>
      </c>
      <c r="M586">
        <v>1335330000</v>
      </c>
      <c r="N586">
        <v>1336539600</v>
      </c>
      <c r="O586" s="9">
        <f t="shared" si="36"/>
        <v>41024.208333333336</v>
      </c>
      <c r="P586" s="9">
        <f t="shared" si="37"/>
        <v>41038.208333333336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8"/>
        <v>146.79775280898878</v>
      </c>
      <c r="G587" t="s">
        <v>20</v>
      </c>
      <c r="I587">
        <v>136</v>
      </c>
      <c r="J587" s="4">
        <f t="shared" si="39"/>
        <v>96.066176470588232</v>
      </c>
      <c r="K587" t="s">
        <v>21</v>
      </c>
      <c r="L587" t="s">
        <v>22</v>
      </c>
      <c r="M587">
        <v>1268888400</v>
      </c>
      <c r="N587">
        <v>1269752400</v>
      </c>
      <c r="O587" s="9">
        <f t="shared" si="36"/>
        <v>40255.208333333336</v>
      </c>
      <c r="P587" s="9">
        <f t="shared" si="37"/>
        <v>40265.208333333336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8"/>
        <v>950.57142857142856</v>
      </c>
      <c r="G588" t="s">
        <v>20</v>
      </c>
      <c r="I588">
        <v>130</v>
      </c>
      <c r="J588" s="4">
        <f t="shared" si="39"/>
        <v>51.184615384615384</v>
      </c>
      <c r="K588" t="s">
        <v>21</v>
      </c>
      <c r="L588" t="s">
        <v>22</v>
      </c>
      <c r="M588">
        <v>1289973600</v>
      </c>
      <c r="N588">
        <v>1291615200</v>
      </c>
      <c r="O588" s="9">
        <f t="shared" si="36"/>
        <v>40499.25</v>
      </c>
      <c r="P588" s="9">
        <f t="shared" si="37"/>
        <v>40518.25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8"/>
        <v>72.893617021276597</v>
      </c>
      <c r="G589" t="s">
        <v>14</v>
      </c>
      <c r="I589">
        <v>156</v>
      </c>
      <c r="J589" s="4">
        <f t="shared" si="39"/>
        <v>43.92307692307692</v>
      </c>
      <c r="K589" t="s">
        <v>15</v>
      </c>
      <c r="L589" t="s">
        <v>16</v>
      </c>
      <c r="M589">
        <v>1547877600</v>
      </c>
      <c r="N589">
        <v>1552366800</v>
      </c>
      <c r="O589" s="9">
        <f t="shared" si="36"/>
        <v>43484.25</v>
      </c>
      <c r="P589" s="9">
        <f t="shared" si="37"/>
        <v>43536.208333333328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8"/>
        <v>79.008248730964468</v>
      </c>
      <c r="G590" t="s">
        <v>14</v>
      </c>
      <c r="I590">
        <v>1368</v>
      </c>
      <c r="J590" s="4">
        <f t="shared" si="39"/>
        <v>91.021198830409361</v>
      </c>
      <c r="K590" t="s">
        <v>40</v>
      </c>
      <c r="L590" t="s">
        <v>41</v>
      </c>
      <c r="M590">
        <v>1269493200</v>
      </c>
      <c r="N590">
        <v>1272171600</v>
      </c>
      <c r="O590" s="9">
        <f t="shared" si="36"/>
        <v>40262.208333333336</v>
      </c>
      <c r="P590" s="9">
        <f t="shared" si="37"/>
        <v>40293.208333333336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8"/>
        <v>64.721518987341781</v>
      </c>
      <c r="G591" t="s">
        <v>14</v>
      </c>
      <c r="I591">
        <v>102</v>
      </c>
      <c r="J591" s="4">
        <f t="shared" si="39"/>
        <v>50.127450980392155</v>
      </c>
      <c r="K591" t="s">
        <v>21</v>
      </c>
      <c r="L591" t="s">
        <v>22</v>
      </c>
      <c r="M591">
        <v>1436072400</v>
      </c>
      <c r="N591">
        <v>1436677200</v>
      </c>
      <c r="O591" s="9">
        <f t="shared" si="36"/>
        <v>42190.208333333328</v>
      </c>
      <c r="P591" s="9">
        <f t="shared" si="37"/>
        <v>42197.208333333328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8"/>
        <v>82.028169014084511</v>
      </c>
      <c r="G592" t="s">
        <v>14</v>
      </c>
      <c r="I592">
        <v>86</v>
      </c>
      <c r="J592" s="4">
        <f t="shared" si="39"/>
        <v>67.720930232558146</v>
      </c>
      <c r="K592" t="s">
        <v>26</v>
      </c>
      <c r="L592" t="s">
        <v>27</v>
      </c>
      <c r="M592">
        <v>1419141600</v>
      </c>
      <c r="N592">
        <v>1420092000</v>
      </c>
      <c r="O592" s="9">
        <f t="shared" si="36"/>
        <v>41994.25</v>
      </c>
      <c r="P592" s="9">
        <f t="shared" si="37"/>
        <v>42005.25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8"/>
        <v>1037.6666666666667</v>
      </c>
      <c r="G593" t="s">
        <v>20</v>
      </c>
      <c r="I593">
        <v>102</v>
      </c>
      <c r="J593" s="4">
        <f t="shared" si="39"/>
        <v>61.03921568627451</v>
      </c>
      <c r="K593" t="s">
        <v>21</v>
      </c>
      <c r="L593" t="s">
        <v>22</v>
      </c>
      <c r="M593">
        <v>1279083600</v>
      </c>
      <c r="N593">
        <v>1279947600</v>
      </c>
      <c r="O593" s="9">
        <f t="shared" si="36"/>
        <v>40373.208333333336</v>
      </c>
      <c r="P593" s="9">
        <f t="shared" si="37"/>
        <v>40383.208333333336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8"/>
        <v>12.910076530612244</v>
      </c>
      <c r="G594" t="s">
        <v>14</v>
      </c>
      <c r="I594">
        <v>253</v>
      </c>
      <c r="J594" s="4">
        <f t="shared" si="39"/>
        <v>80.011857707509876</v>
      </c>
      <c r="K594" t="s">
        <v>21</v>
      </c>
      <c r="L594" t="s">
        <v>22</v>
      </c>
      <c r="M594">
        <v>1401426000</v>
      </c>
      <c r="N594">
        <v>1402203600</v>
      </c>
      <c r="O594" s="9">
        <f t="shared" si="36"/>
        <v>41789.208333333336</v>
      </c>
      <c r="P594" s="9">
        <f t="shared" si="37"/>
        <v>41798.208333333336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8"/>
        <v>154.84210526315789</v>
      </c>
      <c r="G595" t="s">
        <v>20</v>
      </c>
      <c r="I595">
        <v>4006</v>
      </c>
      <c r="J595" s="4">
        <f t="shared" si="39"/>
        <v>47.001497753369947</v>
      </c>
      <c r="K595" t="s">
        <v>21</v>
      </c>
      <c r="L595" t="s">
        <v>22</v>
      </c>
      <c r="M595">
        <v>1395810000</v>
      </c>
      <c r="N595">
        <v>1396933200</v>
      </c>
      <c r="O595" s="9">
        <f t="shared" si="36"/>
        <v>41724.208333333336</v>
      </c>
      <c r="P595" s="9">
        <f t="shared" si="37"/>
        <v>41737.208333333336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8"/>
        <v>7.0991735537190088</v>
      </c>
      <c r="G596" t="s">
        <v>14</v>
      </c>
      <c r="I596">
        <v>157</v>
      </c>
      <c r="J596" s="4">
        <f t="shared" si="39"/>
        <v>71.127388535031841</v>
      </c>
      <c r="K596" t="s">
        <v>21</v>
      </c>
      <c r="L596" t="s">
        <v>22</v>
      </c>
      <c r="M596">
        <v>1467003600</v>
      </c>
      <c r="N596">
        <v>1467262800</v>
      </c>
      <c r="O596" s="9">
        <f t="shared" si="36"/>
        <v>42548.208333333328</v>
      </c>
      <c r="P596" s="9">
        <f t="shared" si="37"/>
        <v>42551.208333333328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8"/>
        <v>208.52773826458036</v>
      </c>
      <c r="G597" t="s">
        <v>20</v>
      </c>
      <c r="I597">
        <v>1629</v>
      </c>
      <c r="J597" s="4">
        <f t="shared" si="39"/>
        <v>89.99079189686924</v>
      </c>
      <c r="K597" t="s">
        <v>21</v>
      </c>
      <c r="L597" t="s">
        <v>22</v>
      </c>
      <c r="M597">
        <v>1268715600</v>
      </c>
      <c r="N597">
        <v>1270530000</v>
      </c>
      <c r="O597" s="9">
        <f t="shared" si="36"/>
        <v>40253.208333333336</v>
      </c>
      <c r="P597" s="9">
        <f t="shared" si="37"/>
        <v>40274.208333333336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8"/>
        <v>99.683544303797461</v>
      </c>
      <c r="G598" t="s">
        <v>14</v>
      </c>
      <c r="I598">
        <v>183</v>
      </c>
      <c r="J598" s="4">
        <f t="shared" si="39"/>
        <v>43.032786885245905</v>
      </c>
      <c r="K598" t="s">
        <v>21</v>
      </c>
      <c r="L598" t="s">
        <v>22</v>
      </c>
      <c r="M598">
        <v>1457157600</v>
      </c>
      <c r="N598">
        <v>1457762400</v>
      </c>
      <c r="O598" s="9">
        <f t="shared" si="36"/>
        <v>42434.25</v>
      </c>
      <c r="P598" s="9">
        <f t="shared" si="37"/>
        <v>42441.25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8"/>
        <v>201.59756097560978</v>
      </c>
      <c r="G599" t="s">
        <v>20</v>
      </c>
      <c r="I599">
        <v>2188</v>
      </c>
      <c r="J599" s="4">
        <f t="shared" si="39"/>
        <v>67.997714808043881</v>
      </c>
      <c r="K599" t="s">
        <v>21</v>
      </c>
      <c r="L599" t="s">
        <v>22</v>
      </c>
      <c r="M599">
        <v>1573970400</v>
      </c>
      <c r="N599">
        <v>1575525600</v>
      </c>
      <c r="O599" s="9">
        <f t="shared" si="36"/>
        <v>43786.25</v>
      </c>
      <c r="P599" s="9">
        <f t="shared" si="37"/>
        <v>43804.25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8"/>
        <v>162.09032258064516</v>
      </c>
      <c r="G600" t="s">
        <v>20</v>
      </c>
      <c r="I600">
        <v>2409</v>
      </c>
      <c r="J600" s="4">
        <f t="shared" si="39"/>
        <v>73.004566210045667</v>
      </c>
      <c r="K600" t="s">
        <v>107</v>
      </c>
      <c r="L600" t="s">
        <v>108</v>
      </c>
      <c r="M600">
        <v>1276578000</v>
      </c>
      <c r="N600">
        <v>1279083600</v>
      </c>
      <c r="O600" s="9">
        <f t="shared" si="36"/>
        <v>40344.208333333336</v>
      </c>
      <c r="P600" s="9">
        <f t="shared" si="37"/>
        <v>40373.208333333336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8"/>
        <v>3.6436208125445471</v>
      </c>
      <c r="G601" t="s">
        <v>14</v>
      </c>
      <c r="I601">
        <v>82</v>
      </c>
      <c r="J601" s="4">
        <f t="shared" si="39"/>
        <v>62.341463414634148</v>
      </c>
      <c r="K601" t="s">
        <v>36</v>
      </c>
      <c r="L601" t="s">
        <v>37</v>
      </c>
      <c r="M601">
        <v>1423720800</v>
      </c>
      <c r="N601">
        <v>1424412000</v>
      </c>
      <c r="O601" s="9">
        <f t="shared" si="36"/>
        <v>42047.25</v>
      </c>
      <c r="P601" s="9">
        <f t="shared" si="37"/>
        <v>42055.25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8"/>
        <v>5</v>
      </c>
      <c r="G602" t="s">
        <v>14</v>
      </c>
      <c r="I602">
        <v>1</v>
      </c>
      <c r="J602" s="4">
        <f t="shared" si="39"/>
        <v>5</v>
      </c>
      <c r="K602" t="s">
        <v>40</v>
      </c>
      <c r="L602" t="s">
        <v>41</v>
      </c>
      <c r="M602">
        <v>1375160400</v>
      </c>
      <c r="N602">
        <v>1376197200</v>
      </c>
      <c r="O602" s="9">
        <f t="shared" si="36"/>
        <v>41485.208333333336</v>
      </c>
      <c r="P602" s="9">
        <f t="shared" si="37"/>
        <v>41497.208333333336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8"/>
        <v>206.63492063492063</v>
      </c>
      <c r="G603" t="s">
        <v>20</v>
      </c>
      <c r="I603">
        <v>194</v>
      </c>
      <c r="J603" s="4">
        <f t="shared" si="39"/>
        <v>67.103092783505161</v>
      </c>
      <c r="K603" t="s">
        <v>21</v>
      </c>
      <c r="L603" t="s">
        <v>22</v>
      </c>
      <c r="M603">
        <v>1401426000</v>
      </c>
      <c r="N603">
        <v>1402894800</v>
      </c>
      <c r="O603" s="9">
        <f t="shared" si="36"/>
        <v>41789.208333333336</v>
      </c>
      <c r="P603" s="9">
        <f t="shared" si="37"/>
        <v>41806.208333333336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8"/>
        <v>128.23628691983123</v>
      </c>
      <c r="G604" t="s">
        <v>20</v>
      </c>
      <c r="I604">
        <v>1140</v>
      </c>
      <c r="J604" s="4">
        <f t="shared" si="39"/>
        <v>79.978947368421046</v>
      </c>
      <c r="K604" t="s">
        <v>21</v>
      </c>
      <c r="L604" t="s">
        <v>22</v>
      </c>
      <c r="M604">
        <v>1433480400</v>
      </c>
      <c r="N604">
        <v>1434430800</v>
      </c>
      <c r="O604" s="9">
        <f t="shared" si="36"/>
        <v>42160.208333333328</v>
      </c>
      <c r="P604" s="9">
        <f t="shared" si="37"/>
        <v>42171.208333333328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8"/>
        <v>119.66037735849055</v>
      </c>
      <c r="G605" t="s">
        <v>20</v>
      </c>
      <c r="I605">
        <v>102</v>
      </c>
      <c r="J605" s="4">
        <f t="shared" si="39"/>
        <v>62.176470588235297</v>
      </c>
      <c r="K605" t="s">
        <v>21</v>
      </c>
      <c r="L605" t="s">
        <v>22</v>
      </c>
      <c r="M605">
        <v>1555563600</v>
      </c>
      <c r="N605">
        <v>1557896400</v>
      </c>
      <c r="O605" s="9">
        <f t="shared" si="36"/>
        <v>43573.208333333328</v>
      </c>
      <c r="P605" s="9">
        <f t="shared" si="37"/>
        <v>43600.208333333328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8"/>
        <v>170.73055242390078</v>
      </c>
      <c r="G606" t="s">
        <v>20</v>
      </c>
      <c r="I606">
        <v>2857</v>
      </c>
      <c r="J606" s="4">
        <f t="shared" si="39"/>
        <v>53.005950297514879</v>
      </c>
      <c r="K606" t="s">
        <v>21</v>
      </c>
      <c r="L606" t="s">
        <v>22</v>
      </c>
      <c r="M606">
        <v>1295676000</v>
      </c>
      <c r="N606">
        <v>1297490400</v>
      </c>
      <c r="O606" s="9">
        <f t="shared" si="36"/>
        <v>40565.25</v>
      </c>
      <c r="P606" s="9">
        <f t="shared" si="37"/>
        <v>40586.25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8"/>
        <v>187.21212121212122</v>
      </c>
      <c r="G607" t="s">
        <v>20</v>
      </c>
      <c r="I607">
        <v>107</v>
      </c>
      <c r="J607" s="4">
        <f t="shared" si="39"/>
        <v>57.738317757009348</v>
      </c>
      <c r="K607" t="s">
        <v>21</v>
      </c>
      <c r="L607" t="s">
        <v>22</v>
      </c>
      <c r="M607">
        <v>1443848400</v>
      </c>
      <c r="N607">
        <v>1447394400</v>
      </c>
      <c r="O607" s="9">
        <f t="shared" si="36"/>
        <v>42280.208333333328</v>
      </c>
      <c r="P607" s="9">
        <f t="shared" si="37"/>
        <v>42321.25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8"/>
        <v>188.38235294117646</v>
      </c>
      <c r="G608" t="s">
        <v>20</v>
      </c>
      <c r="I608">
        <v>160</v>
      </c>
      <c r="J608" s="4">
        <f t="shared" si="39"/>
        <v>40.03125</v>
      </c>
      <c r="K608" t="s">
        <v>40</v>
      </c>
      <c r="L608" t="s">
        <v>41</v>
      </c>
      <c r="M608">
        <v>1457330400</v>
      </c>
      <c r="N608">
        <v>1458277200</v>
      </c>
      <c r="O608" s="9">
        <f t="shared" si="36"/>
        <v>42436.25</v>
      </c>
      <c r="P608" s="9">
        <f t="shared" si="37"/>
        <v>42447.208333333328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8"/>
        <v>131.29869186046511</v>
      </c>
      <c r="G609" t="s">
        <v>20</v>
      </c>
      <c r="I609">
        <v>2230</v>
      </c>
      <c r="J609" s="4">
        <f t="shared" si="39"/>
        <v>81.016591928251117</v>
      </c>
      <c r="K609" t="s">
        <v>21</v>
      </c>
      <c r="L609" t="s">
        <v>22</v>
      </c>
      <c r="M609">
        <v>1395550800</v>
      </c>
      <c r="N609">
        <v>1395723600</v>
      </c>
      <c r="O609" s="9">
        <f t="shared" si="36"/>
        <v>41721.208333333336</v>
      </c>
      <c r="P609" s="9">
        <f t="shared" si="37"/>
        <v>41723.208333333336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8"/>
        <v>283.97435897435901</v>
      </c>
      <c r="G610" t="s">
        <v>20</v>
      </c>
      <c r="I610">
        <v>316</v>
      </c>
      <c r="J610" s="4">
        <f t="shared" si="39"/>
        <v>35.047468354430379</v>
      </c>
      <c r="K610" t="s">
        <v>21</v>
      </c>
      <c r="L610" t="s">
        <v>22</v>
      </c>
      <c r="M610">
        <v>1551852000</v>
      </c>
      <c r="N610">
        <v>1552197600</v>
      </c>
      <c r="O610" s="9">
        <f t="shared" si="36"/>
        <v>43530.25</v>
      </c>
      <c r="P610" s="9">
        <f t="shared" si="37"/>
        <v>43534.25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8"/>
        <v>120.41999999999999</v>
      </c>
      <c r="G611" t="s">
        <v>20</v>
      </c>
      <c r="I611">
        <v>117</v>
      </c>
      <c r="J611" s="4">
        <f t="shared" si="39"/>
        <v>102.92307692307692</v>
      </c>
      <c r="K611" t="s">
        <v>21</v>
      </c>
      <c r="L611" t="s">
        <v>22</v>
      </c>
      <c r="M611">
        <v>1547618400</v>
      </c>
      <c r="N611">
        <v>1549087200</v>
      </c>
      <c r="O611" s="9">
        <f t="shared" si="36"/>
        <v>43481.25</v>
      </c>
      <c r="P611" s="9">
        <f t="shared" si="37"/>
        <v>43498.25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8"/>
        <v>419.0560747663551</v>
      </c>
      <c r="G612" t="s">
        <v>20</v>
      </c>
      <c r="I612">
        <v>6406</v>
      </c>
      <c r="J612" s="4">
        <f t="shared" si="39"/>
        <v>27.998126756166094</v>
      </c>
      <c r="K612" t="s">
        <v>21</v>
      </c>
      <c r="L612" t="s">
        <v>22</v>
      </c>
      <c r="M612">
        <v>1355637600</v>
      </c>
      <c r="N612">
        <v>1356847200</v>
      </c>
      <c r="O612" s="9">
        <f t="shared" si="36"/>
        <v>41259.25</v>
      </c>
      <c r="P612" s="9">
        <f t="shared" si="37"/>
        <v>41273.25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8"/>
        <v>13.853658536585368</v>
      </c>
      <c r="G613" t="s">
        <v>74</v>
      </c>
      <c r="I613">
        <v>15</v>
      </c>
      <c r="J613" s="4">
        <f t="shared" si="39"/>
        <v>75.733333333333334</v>
      </c>
      <c r="K613" t="s">
        <v>21</v>
      </c>
      <c r="L613" t="s">
        <v>22</v>
      </c>
      <c r="M613">
        <v>1374728400</v>
      </c>
      <c r="N613">
        <v>1375765200</v>
      </c>
      <c r="O613" s="9">
        <f t="shared" si="36"/>
        <v>41480.208333333336</v>
      </c>
      <c r="P613" s="9">
        <f t="shared" si="37"/>
        <v>41492.208333333336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8"/>
        <v>139.43548387096774</v>
      </c>
      <c r="G614" t="s">
        <v>20</v>
      </c>
      <c r="I614">
        <v>192</v>
      </c>
      <c r="J614" s="4">
        <f t="shared" si="39"/>
        <v>45.026041666666664</v>
      </c>
      <c r="K614" t="s">
        <v>21</v>
      </c>
      <c r="L614" t="s">
        <v>22</v>
      </c>
      <c r="M614">
        <v>1287810000</v>
      </c>
      <c r="N614">
        <v>1289800800</v>
      </c>
      <c r="O614" s="9">
        <f t="shared" si="36"/>
        <v>40474.208333333336</v>
      </c>
      <c r="P614" s="9">
        <f t="shared" si="37"/>
        <v>40497.25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8"/>
        <v>174</v>
      </c>
      <c r="G615" t="s">
        <v>20</v>
      </c>
      <c r="I615">
        <v>26</v>
      </c>
      <c r="J615" s="4">
        <f t="shared" si="39"/>
        <v>73.615384615384613</v>
      </c>
      <c r="K615" t="s">
        <v>15</v>
      </c>
      <c r="L615" t="s">
        <v>16</v>
      </c>
      <c r="M615">
        <v>1503723600</v>
      </c>
      <c r="N615">
        <v>1504501200</v>
      </c>
      <c r="O615" s="9">
        <f t="shared" si="36"/>
        <v>42973.208333333328</v>
      </c>
      <c r="P615" s="9">
        <f t="shared" si="37"/>
        <v>42982.208333333328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8"/>
        <v>155.49056603773585</v>
      </c>
      <c r="G616" t="s">
        <v>20</v>
      </c>
      <c r="I616">
        <v>723</v>
      </c>
      <c r="J616" s="4">
        <f t="shared" si="39"/>
        <v>56.991701244813278</v>
      </c>
      <c r="K616" t="s">
        <v>21</v>
      </c>
      <c r="L616" t="s">
        <v>22</v>
      </c>
      <c r="M616">
        <v>1484114400</v>
      </c>
      <c r="N616">
        <v>1485669600</v>
      </c>
      <c r="O616" s="9">
        <f t="shared" si="36"/>
        <v>42746.25</v>
      </c>
      <c r="P616" s="9">
        <f t="shared" si="37"/>
        <v>42764.25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8"/>
        <v>170.44705882352943</v>
      </c>
      <c r="G617" t="s">
        <v>20</v>
      </c>
      <c r="I617">
        <v>170</v>
      </c>
      <c r="J617" s="4">
        <f t="shared" si="39"/>
        <v>85.223529411764702</v>
      </c>
      <c r="K617" t="s">
        <v>107</v>
      </c>
      <c r="L617" t="s">
        <v>108</v>
      </c>
      <c r="M617">
        <v>1461906000</v>
      </c>
      <c r="N617">
        <v>1462770000</v>
      </c>
      <c r="O617" s="9">
        <f t="shared" si="36"/>
        <v>42489.208333333328</v>
      </c>
      <c r="P617" s="9">
        <f t="shared" si="37"/>
        <v>42499.208333333328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8"/>
        <v>189.515625</v>
      </c>
      <c r="G618" t="s">
        <v>20</v>
      </c>
      <c r="I618">
        <v>238</v>
      </c>
      <c r="J618" s="4">
        <f t="shared" si="39"/>
        <v>50.962184873949582</v>
      </c>
      <c r="K618" t="s">
        <v>40</v>
      </c>
      <c r="L618" t="s">
        <v>41</v>
      </c>
      <c r="M618">
        <v>1379653200</v>
      </c>
      <c r="N618">
        <v>1379739600</v>
      </c>
      <c r="O618" s="9">
        <f t="shared" si="36"/>
        <v>41537.208333333336</v>
      </c>
      <c r="P618" s="9">
        <f t="shared" si="37"/>
        <v>41538.208333333336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8"/>
        <v>249.71428571428572</v>
      </c>
      <c r="G619" t="s">
        <v>20</v>
      </c>
      <c r="I619">
        <v>55</v>
      </c>
      <c r="J619" s="4">
        <f t="shared" si="39"/>
        <v>63.563636363636363</v>
      </c>
      <c r="K619" t="s">
        <v>21</v>
      </c>
      <c r="L619" t="s">
        <v>22</v>
      </c>
      <c r="M619">
        <v>1401858000</v>
      </c>
      <c r="N619">
        <v>1402722000</v>
      </c>
      <c r="O619" s="9">
        <f t="shared" si="36"/>
        <v>41794.208333333336</v>
      </c>
      <c r="P619" s="9">
        <f t="shared" si="37"/>
        <v>41804.208333333336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8"/>
        <v>48.860523665659613</v>
      </c>
      <c r="G620" t="s">
        <v>14</v>
      </c>
      <c r="I620">
        <v>1198</v>
      </c>
      <c r="J620" s="4">
        <f t="shared" si="39"/>
        <v>80.999165275459092</v>
      </c>
      <c r="K620" t="s">
        <v>21</v>
      </c>
      <c r="L620" t="s">
        <v>22</v>
      </c>
      <c r="M620">
        <v>1367470800</v>
      </c>
      <c r="N620">
        <v>1369285200</v>
      </c>
      <c r="O620" s="9">
        <f t="shared" si="36"/>
        <v>41396.208333333336</v>
      </c>
      <c r="P620" s="9">
        <f t="shared" si="37"/>
        <v>41417.208333333336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8"/>
        <v>28.461970393057683</v>
      </c>
      <c r="G621" t="s">
        <v>14</v>
      </c>
      <c r="I621">
        <v>648</v>
      </c>
      <c r="J621" s="4">
        <f t="shared" si="39"/>
        <v>86.044753086419746</v>
      </c>
      <c r="K621" t="s">
        <v>21</v>
      </c>
      <c r="L621" t="s">
        <v>22</v>
      </c>
      <c r="M621">
        <v>1304658000</v>
      </c>
      <c r="N621">
        <v>1304744400</v>
      </c>
      <c r="O621" s="9">
        <f t="shared" si="36"/>
        <v>40669.208333333336</v>
      </c>
      <c r="P621" s="9">
        <f t="shared" si="37"/>
        <v>40670.208333333336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8"/>
        <v>268.02325581395348</v>
      </c>
      <c r="G622" t="s">
        <v>20</v>
      </c>
      <c r="I622">
        <v>128</v>
      </c>
      <c r="J622" s="4">
        <f t="shared" si="39"/>
        <v>90.0390625</v>
      </c>
      <c r="K622" t="s">
        <v>26</v>
      </c>
      <c r="L622" t="s">
        <v>27</v>
      </c>
      <c r="M622">
        <v>1467954000</v>
      </c>
      <c r="N622">
        <v>1468299600</v>
      </c>
      <c r="O622" s="9">
        <f t="shared" si="36"/>
        <v>42559.208333333328</v>
      </c>
      <c r="P622" s="9">
        <f t="shared" si="37"/>
        <v>42563.208333333328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8"/>
        <v>619.80078125</v>
      </c>
      <c r="G623" t="s">
        <v>20</v>
      </c>
      <c r="I623">
        <v>2144</v>
      </c>
      <c r="J623" s="4">
        <f t="shared" si="39"/>
        <v>74.006063432835816</v>
      </c>
      <c r="K623" t="s">
        <v>21</v>
      </c>
      <c r="L623" t="s">
        <v>22</v>
      </c>
      <c r="M623">
        <v>1473742800</v>
      </c>
      <c r="N623">
        <v>1474174800</v>
      </c>
      <c r="O623" s="9">
        <f t="shared" si="36"/>
        <v>42626.208333333328</v>
      </c>
      <c r="P623" s="9">
        <f t="shared" si="37"/>
        <v>42631.208333333328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8"/>
        <v>3.1301587301587301</v>
      </c>
      <c r="G624" t="s">
        <v>14</v>
      </c>
      <c r="I624">
        <v>64</v>
      </c>
      <c r="J624" s="4">
        <f t="shared" si="39"/>
        <v>92.4375</v>
      </c>
      <c r="K624" t="s">
        <v>21</v>
      </c>
      <c r="L624" t="s">
        <v>22</v>
      </c>
      <c r="M624">
        <v>1523768400</v>
      </c>
      <c r="N624">
        <v>1526014800</v>
      </c>
      <c r="O624" s="9">
        <f t="shared" si="36"/>
        <v>43205.208333333328</v>
      </c>
      <c r="P624" s="9">
        <f t="shared" si="37"/>
        <v>43231.208333333328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8"/>
        <v>159.92152704135739</v>
      </c>
      <c r="G625" t="s">
        <v>20</v>
      </c>
      <c r="I625">
        <v>2693</v>
      </c>
      <c r="J625" s="4">
        <f t="shared" si="39"/>
        <v>55.999257333828446</v>
      </c>
      <c r="K625" t="s">
        <v>40</v>
      </c>
      <c r="L625" t="s">
        <v>41</v>
      </c>
      <c r="M625">
        <v>1437022800</v>
      </c>
      <c r="N625">
        <v>1437454800</v>
      </c>
      <c r="O625" s="9">
        <f t="shared" si="36"/>
        <v>42201.208333333328</v>
      </c>
      <c r="P625" s="9">
        <f t="shared" si="37"/>
        <v>42206.208333333328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8"/>
        <v>279.39215686274508</v>
      </c>
      <c r="G626" t="s">
        <v>20</v>
      </c>
      <c r="I626">
        <v>432</v>
      </c>
      <c r="J626" s="4">
        <f t="shared" si="39"/>
        <v>32.983796296296298</v>
      </c>
      <c r="K626" t="s">
        <v>21</v>
      </c>
      <c r="L626" t="s">
        <v>22</v>
      </c>
      <c r="M626">
        <v>1422165600</v>
      </c>
      <c r="N626">
        <v>1422684000</v>
      </c>
      <c r="O626" s="9">
        <f t="shared" si="36"/>
        <v>42029.25</v>
      </c>
      <c r="P626" s="9">
        <f t="shared" si="37"/>
        <v>42035.25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8"/>
        <v>77.373333333333335</v>
      </c>
      <c r="G627" t="s">
        <v>14</v>
      </c>
      <c r="I627">
        <v>62</v>
      </c>
      <c r="J627" s="4">
        <f t="shared" si="39"/>
        <v>93.596774193548384</v>
      </c>
      <c r="K627" t="s">
        <v>21</v>
      </c>
      <c r="L627" t="s">
        <v>22</v>
      </c>
      <c r="M627">
        <v>1580104800</v>
      </c>
      <c r="N627">
        <v>1581314400</v>
      </c>
      <c r="O627" s="9">
        <f t="shared" si="36"/>
        <v>43857.25</v>
      </c>
      <c r="P627" s="9">
        <f t="shared" si="37"/>
        <v>43871.25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8"/>
        <v>206.32812500000003</v>
      </c>
      <c r="G628" t="s">
        <v>20</v>
      </c>
      <c r="I628">
        <v>189</v>
      </c>
      <c r="J628" s="4">
        <f t="shared" si="39"/>
        <v>69.867724867724874</v>
      </c>
      <c r="K628" t="s">
        <v>21</v>
      </c>
      <c r="L628" t="s">
        <v>22</v>
      </c>
      <c r="M628">
        <v>1285650000</v>
      </c>
      <c r="N628">
        <v>1286427600</v>
      </c>
      <c r="O628" s="9">
        <f t="shared" si="36"/>
        <v>40449.208333333336</v>
      </c>
      <c r="P628" s="9">
        <f t="shared" si="37"/>
        <v>40458.208333333336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8"/>
        <v>694.25</v>
      </c>
      <c r="G629" t="s">
        <v>20</v>
      </c>
      <c r="I629">
        <v>154</v>
      </c>
      <c r="J629" s="4">
        <f t="shared" si="39"/>
        <v>72.129870129870127</v>
      </c>
      <c r="K629" t="s">
        <v>40</v>
      </c>
      <c r="L629" t="s">
        <v>41</v>
      </c>
      <c r="M629">
        <v>1276664400</v>
      </c>
      <c r="N629">
        <v>1278738000</v>
      </c>
      <c r="O629" s="9">
        <f t="shared" si="36"/>
        <v>40345.208333333336</v>
      </c>
      <c r="P629" s="9">
        <f t="shared" si="37"/>
        <v>40369.208333333336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8"/>
        <v>151.78947368421052</v>
      </c>
      <c r="G630" t="s">
        <v>20</v>
      </c>
      <c r="I630">
        <v>96</v>
      </c>
      <c r="J630" s="4">
        <f t="shared" si="39"/>
        <v>30.041666666666668</v>
      </c>
      <c r="K630" t="s">
        <v>21</v>
      </c>
      <c r="L630" t="s">
        <v>22</v>
      </c>
      <c r="M630">
        <v>1286168400</v>
      </c>
      <c r="N630">
        <v>1286427600</v>
      </c>
      <c r="O630" s="9">
        <f t="shared" si="36"/>
        <v>40455.208333333336</v>
      </c>
      <c r="P630" s="9">
        <f t="shared" si="37"/>
        <v>40458.208333333336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8"/>
        <v>64.58207217694995</v>
      </c>
      <c r="G631" t="s">
        <v>14</v>
      </c>
      <c r="I631">
        <v>750</v>
      </c>
      <c r="J631" s="4">
        <f t="shared" si="39"/>
        <v>73.968000000000004</v>
      </c>
      <c r="K631" t="s">
        <v>21</v>
      </c>
      <c r="L631" t="s">
        <v>22</v>
      </c>
      <c r="M631">
        <v>1467781200</v>
      </c>
      <c r="N631">
        <v>1467954000</v>
      </c>
      <c r="O631" s="9">
        <f t="shared" si="36"/>
        <v>42557.208333333328</v>
      </c>
      <c r="P631" s="9">
        <f t="shared" si="37"/>
        <v>42559.208333333328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8"/>
        <v>62.873684210526314</v>
      </c>
      <c r="G632" t="s">
        <v>74</v>
      </c>
      <c r="I632">
        <v>87</v>
      </c>
      <c r="J632" s="4">
        <f t="shared" si="39"/>
        <v>68.65517241379311</v>
      </c>
      <c r="K632" t="s">
        <v>21</v>
      </c>
      <c r="L632" t="s">
        <v>22</v>
      </c>
      <c r="M632">
        <v>1556686800</v>
      </c>
      <c r="N632">
        <v>1557637200</v>
      </c>
      <c r="O632" s="9">
        <f t="shared" si="36"/>
        <v>43586.208333333328</v>
      </c>
      <c r="P632" s="9">
        <f t="shared" si="37"/>
        <v>43597.208333333328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8"/>
        <v>310.39864864864865</v>
      </c>
      <c r="G633" t="s">
        <v>20</v>
      </c>
      <c r="I633">
        <v>3063</v>
      </c>
      <c r="J633" s="4">
        <f t="shared" si="39"/>
        <v>59.992164544564154</v>
      </c>
      <c r="K633" t="s">
        <v>21</v>
      </c>
      <c r="L633" t="s">
        <v>22</v>
      </c>
      <c r="M633">
        <v>1553576400</v>
      </c>
      <c r="N633">
        <v>1553922000</v>
      </c>
      <c r="O633" s="9">
        <f t="shared" si="36"/>
        <v>43550.208333333328</v>
      </c>
      <c r="P633" s="9">
        <f t="shared" si="37"/>
        <v>43554.208333333328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8"/>
        <v>42.859916782246884</v>
      </c>
      <c r="G634" t="s">
        <v>47</v>
      </c>
      <c r="I634">
        <v>278</v>
      </c>
      <c r="J634" s="4">
        <f t="shared" si="39"/>
        <v>111.15827338129496</v>
      </c>
      <c r="K634" t="s">
        <v>21</v>
      </c>
      <c r="L634" t="s">
        <v>22</v>
      </c>
      <c r="M634">
        <v>1414904400</v>
      </c>
      <c r="N634">
        <v>1416463200</v>
      </c>
      <c r="O634" s="9">
        <f t="shared" si="36"/>
        <v>41945.208333333336</v>
      </c>
      <c r="P634" s="9">
        <f t="shared" si="37"/>
        <v>41963.25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8"/>
        <v>83.119402985074629</v>
      </c>
      <c r="G635" t="s">
        <v>14</v>
      </c>
      <c r="I635">
        <v>105</v>
      </c>
      <c r="J635" s="4">
        <f t="shared" si="39"/>
        <v>53.038095238095238</v>
      </c>
      <c r="K635" t="s">
        <v>21</v>
      </c>
      <c r="L635" t="s">
        <v>22</v>
      </c>
      <c r="M635">
        <v>1446876000</v>
      </c>
      <c r="N635">
        <v>1447221600</v>
      </c>
      <c r="O635" s="9">
        <f t="shared" si="36"/>
        <v>42315.25</v>
      </c>
      <c r="P635" s="9">
        <f t="shared" si="37"/>
        <v>42319.25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8"/>
        <v>78.531302876480552</v>
      </c>
      <c r="G636" t="s">
        <v>74</v>
      </c>
      <c r="I636">
        <v>1658</v>
      </c>
      <c r="J636" s="4">
        <f t="shared" si="39"/>
        <v>55.985524728588658</v>
      </c>
      <c r="K636" t="s">
        <v>21</v>
      </c>
      <c r="L636" t="s">
        <v>22</v>
      </c>
      <c r="M636">
        <v>1490418000</v>
      </c>
      <c r="N636">
        <v>1491627600</v>
      </c>
      <c r="O636" s="9">
        <f t="shared" si="36"/>
        <v>42819.208333333328</v>
      </c>
      <c r="P636" s="9">
        <f t="shared" si="37"/>
        <v>42833.208333333328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8"/>
        <v>114.09352517985612</v>
      </c>
      <c r="G637" t="s">
        <v>20</v>
      </c>
      <c r="I637">
        <v>2266</v>
      </c>
      <c r="J637" s="4">
        <f t="shared" si="39"/>
        <v>69.986760812003524</v>
      </c>
      <c r="K637" t="s">
        <v>21</v>
      </c>
      <c r="L637" t="s">
        <v>22</v>
      </c>
      <c r="M637">
        <v>1360389600</v>
      </c>
      <c r="N637">
        <v>1363150800</v>
      </c>
      <c r="O637" s="9">
        <f t="shared" si="36"/>
        <v>41314.25</v>
      </c>
      <c r="P637" s="9">
        <f t="shared" si="37"/>
        <v>41346.208333333336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8"/>
        <v>64.537683358624179</v>
      </c>
      <c r="G638" t="s">
        <v>14</v>
      </c>
      <c r="I638">
        <v>2604</v>
      </c>
      <c r="J638" s="4">
        <f t="shared" si="39"/>
        <v>48.998079877112133</v>
      </c>
      <c r="K638" t="s">
        <v>36</v>
      </c>
      <c r="L638" t="s">
        <v>37</v>
      </c>
      <c r="M638">
        <v>1326866400</v>
      </c>
      <c r="N638">
        <v>1330754400</v>
      </c>
      <c r="O638" s="9">
        <f t="shared" si="36"/>
        <v>40926.25</v>
      </c>
      <c r="P638" s="9">
        <f t="shared" si="37"/>
        <v>40971.25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8"/>
        <v>79.411764705882348</v>
      </c>
      <c r="G639" t="s">
        <v>14</v>
      </c>
      <c r="I639">
        <v>65</v>
      </c>
      <c r="J639" s="4">
        <f t="shared" si="39"/>
        <v>103.84615384615384</v>
      </c>
      <c r="K639" t="s">
        <v>21</v>
      </c>
      <c r="L639" t="s">
        <v>22</v>
      </c>
      <c r="M639">
        <v>1479103200</v>
      </c>
      <c r="N639">
        <v>1479794400</v>
      </c>
      <c r="O639" s="9">
        <f t="shared" si="36"/>
        <v>42688.25</v>
      </c>
      <c r="P639" s="9">
        <f t="shared" si="37"/>
        <v>42696.25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8"/>
        <v>11.419117647058824</v>
      </c>
      <c r="G640" t="s">
        <v>14</v>
      </c>
      <c r="I640">
        <v>94</v>
      </c>
      <c r="J640" s="4">
        <f t="shared" si="39"/>
        <v>99.127659574468083</v>
      </c>
      <c r="K640" t="s">
        <v>21</v>
      </c>
      <c r="L640" t="s">
        <v>22</v>
      </c>
      <c r="M640">
        <v>1280206800</v>
      </c>
      <c r="N640">
        <v>1281243600</v>
      </c>
      <c r="O640" s="9">
        <f t="shared" si="36"/>
        <v>40386.208333333336</v>
      </c>
      <c r="P640" s="9">
        <f t="shared" si="37"/>
        <v>40398.208333333336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8"/>
        <v>56.186046511627907</v>
      </c>
      <c r="G641" t="s">
        <v>47</v>
      </c>
      <c r="I641">
        <v>45</v>
      </c>
      <c r="J641" s="4">
        <f t="shared" si="39"/>
        <v>107.37777777777778</v>
      </c>
      <c r="K641" t="s">
        <v>21</v>
      </c>
      <c r="L641" t="s">
        <v>22</v>
      </c>
      <c r="M641">
        <v>1532754000</v>
      </c>
      <c r="N641">
        <v>1532754000</v>
      </c>
      <c r="O641" s="9">
        <f t="shared" si="36"/>
        <v>43309.208333333328</v>
      </c>
      <c r="P641" s="9">
        <f t="shared" si="37"/>
        <v>43309.208333333328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8"/>
        <v>16.501669449081803</v>
      </c>
      <c r="G642" t="s">
        <v>14</v>
      </c>
      <c r="I642">
        <v>257</v>
      </c>
      <c r="J642" s="4">
        <f t="shared" si="39"/>
        <v>76.922178988326849</v>
      </c>
      <c r="K642" t="s">
        <v>21</v>
      </c>
      <c r="L642" t="s">
        <v>22</v>
      </c>
      <c r="M642">
        <v>1453096800</v>
      </c>
      <c r="N642">
        <v>1453356000</v>
      </c>
      <c r="O642" s="9">
        <f t="shared" si="36"/>
        <v>42387.25</v>
      </c>
      <c r="P642" s="9">
        <f t="shared" si="37"/>
        <v>42390.25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8"/>
        <v>119.96808510638297</v>
      </c>
      <c r="G643" t="s">
        <v>20</v>
      </c>
      <c r="I643">
        <v>194</v>
      </c>
      <c r="J643" s="4">
        <f t="shared" si="39"/>
        <v>58.128865979381445</v>
      </c>
      <c r="K643" t="s">
        <v>98</v>
      </c>
      <c r="L643" t="s">
        <v>99</v>
      </c>
      <c r="M643">
        <v>1487570400</v>
      </c>
      <c r="N643">
        <v>1489986000</v>
      </c>
      <c r="O643" s="9">
        <f t="shared" ref="O643:O706" si="40">(((M643/60)/60)/24)+DATE(1970,1,1)</f>
        <v>42786.25</v>
      </c>
      <c r="P643" s="9">
        <f t="shared" ref="P643:P706" si="41">(((N643/60)/60)/24)+DATE(1970,1,1)</f>
        <v>42814.208333333328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42">(E644/D644)*100</f>
        <v>145.45652173913044</v>
      </c>
      <c r="G644" t="s">
        <v>20</v>
      </c>
      <c r="I644">
        <v>129</v>
      </c>
      <c r="J644" s="4">
        <f t="shared" ref="J644:J707" si="43">AVERAGE(E644/I644)</f>
        <v>103.73643410852713</v>
      </c>
      <c r="K644" t="s">
        <v>15</v>
      </c>
      <c r="L644" t="s">
        <v>16</v>
      </c>
      <c r="M644">
        <v>1545026400</v>
      </c>
      <c r="N644">
        <v>1545804000</v>
      </c>
      <c r="O644" s="9">
        <f t="shared" si="40"/>
        <v>43451.25</v>
      </c>
      <c r="P644" s="9">
        <f t="shared" si="41"/>
        <v>43460.25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2"/>
        <v>221.38255033557047</v>
      </c>
      <c r="G645" t="s">
        <v>20</v>
      </c>
      <c r="I645">
        <v>375</v>
      </c>
      <c r="J645" s="4">
        <f t="shared" si="43"/>
        <v>87.962666666666664</v>
      </c>
      <c r="K645" t="s">
        <v>21</v>
      </c>
      <c r="L645" t="s">
        <v>22</v>
      </c>
      <c r="M645">
        <v>1488348000</v>
      </c>
      <c r="N645">
        <v>1489899600</v>
      </c>
      <c r="O645" s="9">
        <f t="shared" si="40"/>
        <v>42795.25</v>
      </c>
      <c r="P645" s="9">
        <f t="shared" si="41"/>
        <v>42813.208333333328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2"/>
        <v>48.396694214876035</v>
      </c>
      <c r="G646" t="s">
        <v>14</v>
      </c>
      <c r="I646">
        <v>2928</v>
      </c>
      <c r="J646" s="4">
        <f t="shared" si="43"/>
        <v>28</v>
      </c>
      <c r="K646" t="s">
        <v>15</v>
      </c>
      <c r="L646" t="s">
        <v>16</v>
      </c>
      <c r="M646">
        <v>1545112800</v>
      </c>
      <c r="N646">
        <v>1546495200</v>
      </c>
      <c r="O646" s="9">
        <f t="shared" si="40"/>
        <v>43452.25</v>
      </c>
      <c r="P646" s="9">
        <f t="shared" si="41"/>
        <v>43468.25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2"/>
        <v>92.911504424778755</v>
      </c>
      <c r="G647" t="s">
        <v>14</v>
      </c>
      <c r="I647">
        <v>4697</v>
      </c>
      <c r="J647" s="4">
        <f t="shared" si="43"/>
        <v>37.999361294443261</v>
      </c>
      <c r="K647" t="s">
        <v>21</v>
      </c>
      <c r="L647" t="s">
        <v>22</v>
      </c>
      <c r="M647">
        <v>1537938000</v>
      </c>
      <c r="N647">
        <v>1539752400</v>
      </c>
      <c r="O647" s="9">
        <f t="shared" si="40"/>
        <v>43369.208333333328</v>
      </c>
      <c r="P647" s="9">
        <f t="shared" si="41"/>
        <v>43390.208333333328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2"/>
        <v>88.599797365754824</v>
      </c>
      <c r="G648" t="s">
        <v>14</v>
      </c>
      <c r="I648">
        <v>2915</v>
      </c>
      <c r="J648" s="4">
        <f t="shared" si="43"/>
        <v>29.999313893653515</v>
      </c>
      <c r="K648" t="s">
        <v>21</v>
      </c>
      <c r="L648" t="s">
        <v>22</v>
      </c>
      <c r="M648">
        <v>1363150800</v>
      </c>
      <c r="N648">
        <v>1364101200</v>
      </c>
      <c r="O648" s="9">
        <f t="shared" si="40"/>
        <v>41346.208333333336</v>
      </c>
      <c r="P648" s="9">
        <f t="shared" si="41"/>
        <v>41357.208333333336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2"/>
        <v>41.4</v>
      </c>
      <c r="G649" t="s">
        <v>14</v>
      </c>
      <c r="I649">
        <v>18</v>
      </c>
      <c r="J649" s="4">
        <f t="shared" si="43"/>
        <v>103.5</v>
      </c>
      <c r="K649" t="s">
        <v>21</v>
      </c>
      <c r="L649" t="s">
        <v>22</v>
      </c>
      <c r="M649">
        <v>1523250000</v>
      </c>
      <c r="N649">
        <v>1525323600</v>
      </c>
      <c r="O649" s="9">
        <f t="shared" si="40"/>
        <v>43199.208333333328</v>
      </c>
      <c r="P649" s="9">
        <f t="shared" si="41"/>
        <v>43223.208333333328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2"/>
        <v>63.056795131845846</v>
      </c>
      <c r="G650" t="s">
        <v>74</v>
      </c>
      <c r="I650">
        <v>723</v>
      </c>
      <c r="J650" s="4">
        <f t="shared" si="43"/>
        <v>85.994467496542185</v>
      </c>
      <c r="K650" t="s">
        <v>21</v>
      </c>
      <c r="L650" t="s">
        <v>22</v>
      </c>
      <c r="M650">
        <v>1499317200</v>
      </c>
      <c r="N650">
        <v>1500872400</v>
      </c>
      <c r="O650" s="9">
        <f t="shared" si="40"/>
        <v>42922.208333333328</v>
      </c>
      <c r="P650" s="9">
        <f t="shared" si="41"/>
        <v>42940.208333333328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2"/>
        <v>48.482333607230892</v>
      </c>
      <c r="G651" t="s">
        <v>14</v>
      </c>
      <c r="I651">
        <v>602</v>
      </c>
      <c r="J651" s="4">
        <f t="shared" si="43"/>
        <v>98.011627906976742</v>
      </c>
      <c r="K651" t="s">
        <v>98</v>
      </c>
      <c r="L651" t="s">
        <v>99</v>
      </c>
      <c r="M651">
        <v>1287550800</v>
      </c>
      <c r="N651">
        <v>1288501200</v>
      </c>
      <c r="O651" s="9">
        <f t="shared" si="40"/>
        <v>40471.208333333336</v>
      </c>
      <c r="P651" s="9">
        <f t="shared" si="41"/>
        <v>40482.208333333336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2"/>
        <v>2</v>
      </c>
      <c r="G652" t="s">
        <v>14</v>
      </c>
      <c r="I652">
        <v>1</v>
      </c>
      <c r="J652" s="4">
        <f t="shared" si="43"/>
        <v>2</v>
      </c>
      <c r="K652" t="s">
        <v>21</v>
      </c>
      <c r="L652" t="s">
        <v>22</v>
      </c>
      <c r="M652">
        <v>1404795600</v>
      </c>
      <c r="N652">
        <v>1407128400</v>
      </c>
      <c r="O652" s="9">
        <f t="shared" si="40"/>
        <v>41828.208333333336</v>
      </c>
      <c r="P652" s="9">
        <f t="shared" si="41"/>
        <v>41855.208333333336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2"/>
        <v>88.47941026944585</v>
      </c>
      <c r="G653" t="s">
        <v>14</v>
      </c>
      <c r="I653">
        <v>3868</v>
      </c>
      <c r="J653" s="4">
        <f t="shared" si="43"/>
        <v>44.994570837642193</v>
      </c>
      <c r="K653" t="s">
        <v>107</v>
      </c>
      <c r="L653" t="s">
        <v>108</v>
      </c>
      <c r="M653">
        <v>1393048800</v>
      </c>
      <c r="N653">
        <v>1394344800</v>
      </c>
      <c r="O653" s="9">
        <f t="shared" si="40"/>
        <v>41692.25</v>
      </c>
      <c r="P653" s="9">
        <f t="shared" si="41"/>
        <v>41707.25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2"/>
        <v>126.84</v>
      </c>
      <c r="G654" t="s">
        <v>20</v>
      </c>
      <c r="I654">
        <v>409</v>
      </c>
      <c r="J654" s="4">
        <f t="shared" si="43"/>
        <v>31.012224938875306</v>
      </c>
      <c r="K654" t="s">
        <v>21</v>
      </c>
      <c r="L654" t="s">
        <v>22</v>
      </c>
      <c r="M654">
        <v>1470373200</v>
      </c>
      <c r="N654">
        <v>1474088400</v>
      </c>
      <c r="O654" s="9">
        <f t="shared" si="40"/>
        <v>42587.208333333328</v>
      </c>
      <c r="P654" s="9">
        <f t="shared" si="41"/>
        <v>42630.208333333328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2"/>
        <v>2338.833333333333</v>
      </c>
      <c r="G655" t="s">
        <v>20</v>
      </c>
      <c r="I655">
        <v>234</v>
      </c>
      <c r="J655" s="4">
        <f t="shared" si="43"/>
        <v>59.970085470085472</v>
      </c>
      <c r="K655" t="s">
        <v>21</v>
      </c>
      <c r="L655" t="s">
        <v>22</v>
      </c>
      <c r="M655">
        <v>1460091600</v>
      </c>
      <c r="N655">
        <v>1460264400</v>
      </c>
      <c r="O655" s="9">
        <f t="shared" si="40"/>
        <v>42468.208333333328</v>
      </c>
      <c r="P655" s="9">
        <f t="shared" si="41"/>
        <v>42470.208333333328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2"/>
        <v>508.38857142857148</v>
      </c>
      <c r="G656" t="s">
        <v>20</v>
      </c>
      <c r="I656">
        <v>3016</v>
      </c>
      <c r="J656" s="4">
        <f t="shared" si="43"/>
        <v>58.9973474801061</v>
      </c>
      <c r="K656" t="s">
        <v>21</v>
      </c>
      <c r="L656" t="s">
        <v>22</v>
      </c>
      <c r="M656">
        <v>1440392400</v>
      </c>
      <c r="N656">
        <v>1440824400</v>
      </c>
      <c r="O656" s="9">
        <f t="shared" si="40"/>
        <v>42240.208333333328</v>
      </c>
      <c r="P656" s="9">
        <f t="shared" si="41"/>
        <v>42245.208333333328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2"/>
        <v>191.47826086956522</v>
      </c>
      <c r="G657" t="s">
        <v>20</v>
      </c>
      <c r="I657">
        <v>264</v>
      </c>
      <c r="J657" s="4">
        <f t="shared" si="43"/>
        <v>50.045454545454547</v>
      </c>
      <c r="K657" t="s">
        <v>21</v>
      </c>
      <c r="L657" t="s">
        <v>22</v>
      </c>
      <c r="M657">
        <v>1488434400</v>
      </c>
      <c r="N657">
        <v>1489554000</v>
      </c>
      <c r="O657" s="9">
        <f t="shared" si="40"/>
        <v>42796.25</v>
      </c>
      <c r="P657" s="9">
        <f t="shared" si="41"/>
        <v>42809.208333333328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2"/>
        <v>42.127533783783782</v>
      </c>
      <c r="G658" t="s">
        <v>14</v>
      </c>
      <c r="I658">
        <v>504</v>
      </c>
      <c r="J658" s="4">
        <f t="shared" si="43"/>
        <v>98.966269841269835</v>
      </c>
      <c r="K658" t="s">
        <v>26</v>
      </c>
      <c r="L658" t="s">
        <v>27</v>
      </c>
      <c r="M658">
        <v>1514440800</v>
      </c>
      <c r="N658">
        <v>1514872800</v>
      </c>
      <c r="O658" s="9">
        <f t="shared" si="40"/>
        <v>43097.25</v>
      </c>
      <c r="P658" s="9">
        <f t="shared" si="41"/>
        <v>43102.25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2"/>
        <v>8.24</v>
      </c>
      <c r="G659" t="s">
        <v>14</v>
      </c>
      <c r="I659">
        <v>14</v>
      </c>
      <c r="J659" s="4">
        <f t="shared" si="43"/>
        <v>58.857142857142854</v>
      </c>
      <c r="K659" t="s">
        <v>21</v>
      </c>
      <c r="L659" t="s">
        <v>22</v>
      </c>
      <c r="M659">
        <v>1514354400</v>
      </c>
      <c r="N659">
        <v>1515736800</v>
      </c>
      <c r="O659" s="9">
        <f t="shared" si="40"/>
        <v>43096.25</v>
      </c>
      <c r="P659" s="9">
        <f t="shared" si="41"/>
        <v>43112.25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2"/>
        <v>60.064638783269963</v>
      </c>
      <c r="G660" t="s">
        <v>74</v>
      </c>
      <c r="I660">
        <v>390</v>
      </c>
      <c r="J660" s="4">
        <f t="shared" si="43"/>
        <v>81.010256410256417</v>
      </c>
      <c r="K660" t="s">
        <v>21</v>
      </c>
      <c r="L660" t="s">
        <v>22</v>
      </c>
      <c r="M660">
        <v>1440910800</v>
      </c>
      <c r="N660">
        <v>1442898000</v>
      </c>
      <c r="O660" s="9">
        <f t="shared" si="40"/>
        <v>42246.208333333328</v>
      </c>
      <c r="P660" s="9">
        <f t="shared" si="41"/>
        <v>42269.208333333328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2"/>
        <v>47.232808616404313</v>
      </c>
      <c r="G661" t="s">
        <v>14</v>
      </c>
      <c r="I661">
        <v>750</v>
      </c>
      <c r="J661" s="4">
        <f t="shared" si="43"/>
        <v>76.013333333333335</v>
      </c>
      <c r="K661" t="s">
        <v>40</v>
      </c>
      <c r="L661" t="s">
        <v>41</v>
      </c>
      <c r="M661">
        <v>1296108000</v>
      </c>
      <c r="N661">
        <v>1296194400</v>
      </c>
      <c r="O661" s="9">
        <f t="shared" si="40"/>
        <v>40570.25</v>
      </c>
      <c r="P661" s="9">
        <f t="shared" si="41"/>
        <v>40571.25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2"/>
        <v>81.736263736263737</v>
      </c>
      <c r="G662" t="s">
        <v>14</v>
      </c>
      <c r="I662">
        <v>77</v>
      </c>
      <c r="J662" s="4">
        <f t="shared" si="43"/>
        <v>96.597402597402592</v>
      </c>
      <c r="K662" t="s">
        <v>21</v>
      </c>
      <c r="L662" t="s">
        <v>22</v>
      </c>
      <c r="M662">
        <v>1440133200</v>
      </c>
      <c r="N662">
        <v>1440910800</v>
      </c>
      <c r="O662" s="9">
        <f t="shared" si="40"/>
        <v>42237.208333333328</v>
      </c>
      <c r="P662" s="9">
        <f t="shared" si="41"/>
        <v>42246.208333333328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2"/>
        <v>54.187265917603</v>
      </c>
      <c r="G663" t="s">
        <v>14</v>
      </c>
      <c r="I663">
        <v>752</v>
      </c>
      <c r="J663" s="4">
        <f t="shared" si="43"/>
        <v>76.957446808510639</v>
      </c>
      <c r="K663" t="s">
        <v>36</v>
      </c>
      <c r="L663" t="s">
        <v>37</v>
      </c>
      <c r="M663">
        <v>1332910800</v>
      </c>
      <c r="N663">
        <v>1335502800</v>
      </c>
      <c r="O663" s="9">
        <f t="shared" si="40"/>
        <v>40996.208333333336</v>
      </c>
      <c r="P663" s="9">
        <f t="shared" si="41"/>
        <v>41026.208333333336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2"/>
        <v>97.868131868131869</v>
      </c>
      <c r="G664" t="s">
        <v>14</v>
      </c>
      <c r="I664">
        <v>131</v>
      </c>
      <c r="J664" s="4">
        <f t="shared" si="43"/>
        <v>67.984732824427482</v>
      </c>
      <c r="K664" t="s">
        <v>21</v>
      </c>
      <c r="L664" t="s">
        <v>22</v>
      </c>
      <c r="M664">
        <v>1544335200</v>
      </c>
      <c r="N664">
        <v>1544680800</v>
      </c>
      <c r="O664" s="9">
        <f t="shared" si="40"/>
        <v>43443.25</v>
      </c>
      <c r="P664" s="9">
        <f t="shared" si="41"/>
        <v>43447.25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2"/>
        <v>77.239999999999995</v>
      </c>
      <c r="G665" t="s">
        <v>14</v>
      </c>
      <c r="I665">
        <v>87</v>
      </c>
      <c r="J665" s="4">
        <f t="shared" si="43"/>
        <v>88.781609195402297</v>
      </c>
      <c r="K665" t="s">
        <v>21</v>
      </c>
      <c r="L665" t="s">
        <v>22</v>
      </c>
      <c r="M665">
        <v>1286427600</v>
      </c>
      <c r="N665">
        <v>1288414800</v>
      </c>
      <c r="O665" s="9">
        <f t="shared" si="40"/>
        <v>40458.208333333336</v>
      </c>
      <c r="P665" s="9">
        <f t="shared" si="41"/>
        <v>40481.208333333336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2"/>
        <v>33.464735516372798</v>
      </c>
      <c r="G666" t="s">
        <v>14</v>
      </c>
      <c r="I666">
        <v>1063</v>
      </c>
      <c r="J666" s="4">
        <f t="shared" si="43"/>
        <v>24.99623706491063</v>
      </c>
      <c r="K666" t="s">
        <v>21</v>
      </c>
      <c r="L666" t="s">
        <v>22</v>
      </c>
      <c r="M666">
        <v>1329717600</v>
      </c>
      <c r="N666">
        <v>1330581600</v>
      </c>
      <c r="O666" s="9">
        <f t="shared" si="40"/>
        <v>40959.25</v>
      </c>
      <c r="P666" s="9">
        <f t="shared" si="41"/>
        <v>40969.25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2"/>
        <v>239.58823529411765</v>
      </c>
      <c r="G667" t="s">
        <v>20</v>
      </c>
      <c r="I667">
        <v>272</v>
      </c>
      <c r="J667" s="4">
        <f t="shared" si="43"/>
        <v>44.922794117647058</v>
      </c>
      <c r="K667" t="s">
        <v>21</v>
      </c>
      <c r="L667" t="s">
        <v>22</v>
      </c>
      <c r="M667">
        <v>1310187600</v>
      </c>
      <c r="N667">
        <v>1311397200</v>
      </c>
      <c r="O667" s="9">
        <f t="shared" si="40"/>
        <v>40733.208333333336</v>
      </c>
      <c r="P667" s="9">
        <f t="shared" si="41"/>
        <v>40747.208333333336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2"/>
        <v>64.032258064516128</v>
      </c>
      <c r="G668" t="s">
        <v>74</v>
      </c>
      <c r="I668">
        <v>25</v>
      </c>
      <c r="J668" s="4">
        <f t="shared" si="43"/>
        <v>79.400000000000006</v>
      </c>
      <c r="K668" t="s">
        <v>21</v>
      </c>
      <c r="L668" t="s">
        <v>22</v>
      </c>
      <c r="M668">
        <v>1377838800</v>
      </c>
      <c r="N668">
        <v>1378357200</v>
      </c>
      <c r="O668" s="9">
        <f t="shared" si="40"/>
        <v>41516.208333333336</v>
      </c>
      <c r="P668" s="9">
        <f t="shared" si="41"/>
        <v>41522.208333333336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2"/>
        <v>176.15942028985506</v>
      </c>
      <c r="G669" t="s">
        <v>20</v>
      </c>
      <c r="I669">
        <v>419</v>
      </c>
      <c r="J669" s="4">
        <f t="shared" si="43"/>
        <v>29.009546539379475</v>
      </c>
      <c r="K669" t="s">
        <v>21</v>
      </c>
      <c r="L669" t="s">
        <v>22</v>
      </c>
      <c r="M669">
        <v>1410325200</v>
      </c>
      <c r="N669">
        <v>1411102800</v>
      </c>
      <c r="O669" s="9">
        <f t="shared" si="40"/>
        <v>41892.208333333336</v>
      </c>
      <c r="P669" s="9">
        <f t="shared" si="41"/>
        <v>41901.208333333336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2"/>
        <v>20.33818181818182</v>
      </c>
      <c r="G670" t="s">
        <v>14</v>
      </c>
      <c r="I670">
        <v>76</v>
      </c>
      <c r="J670" s="4">
        <f t="shared" si="43"/>
        <v>73.59210526315789</v>
      </c>
      <c r="K670" t="s">
        <v>21</v>
      </c>
      <c r="L670" t="s">
        <v>22</v>
      </c>
      <c r="M670">
        <v>1343797200</v>
      </c>
      <c r="N670">
        <v>1344834000</v>
      </c>
      <c r="O670" s="9">
        <f t="shared" si="40"/>
        <v>41122.208333333336</v>
      </c>
      <c r="P670" s="9">
        <f t="shared" si="41"/>
        <v>41134.208333333336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2"/>
        <v>358.64754098360658</v>
      </c>
      <c r="G671" t="s">
        <v>20</v>
      </c>
      <c r="I671">
        <v>1621</v>
      </c>
      <c r="J671" s="4">
        <f t="shared" si="43"/>
        <v>107.97038864898211</v>
      </c>
      <c r="K671" t="s">
        <v>107</v>
      </c>
      <c r="L671" t="s">
        <v>108</v>
      </c>
      <c r="M671">
        <v>1498453200</v>
      </c>
      <c r="N671">
        <v>1499230800</v>
      </c>
      <c r="O671" s="9">
        <f t="shared" si="40"/>
        <v>42912.208333333328</v>
      </c>
      <c r="P671" s="9">
        <f t="shared" si="41"/>
        <v>42921.208333333328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2"/>
        <v>468.85802469135803</v>
      </c>
      <c r="G672" t="s">
        <v>20</v>
      </c>
      <c r="I672">
        <v>1101</v>
      </c>
      <c r="J672" s="4">
        <f t="shared" si="43"/>
        <v>68.987284287011803</v>
      </c>
      <c r="K672" t="s">
        <v>21</v>
      </c>
      <c r="L672" t="s">
        <v>22</v>
      </c>
      <c r="M672">
        <v>1456380000</v>
      </c>
      <c r="N672">
        <v>1457416800</v>
      </c>
      <c r="O672" s="9">
        <f t="shared" si="40"/>
        <v>42425.25</v>
      </c>
      <c r="P672" s="9">
        <f t="shared" si="41"/>
        <v>42437.25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2"/>
        <v>122.05635245901641</v>
      </c>
      <c r="G673" t="s">
        <v>20</v>
      </c>
      <c r="I673">
        <v>1073</v>
      </c>
      <c r="J673" s="4">
        <f t="shared" si="43"/>
        <v>111.02236719478098</v>
      </c>
      <c r="K673" t="s">
        <v>21</v>
      </c>
      <c r="L673" t="s">
        <v>22</v>
      </c>
      <c r="M673">
        <v>1280552400</v>
      </c>
      <c r="N673">
        <v>1280898000</v>
      </c>
      <c r="O673" s="9">
        <f t="shared" si="40"/>
        <v>40390.208333333336</v>
      </c>
      <c r="P673" s="9">
        <f t="shared" si="41"/>
        <v>40394.208333333336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2"/>
        <v>55.931783729156137</v>
      </c>
      <c r="G674" t="s">
        <v>14</v>
      </c>
      <c r="I674">
        <v>4428</v>
      </c>
      <c r="J674" s="4">
        <f t="shared" si="43"/>
        <v>24.997515808491418</v>
      </c>
      <c r="K674" t="s">
        <v>26</v>
      </c>
      <c r="L674" t="s">
        <v>27</v>
      </c>
      <c r="M674">
        <v>1521608400</v>
      </c>
      <c r="N674">
        <v>1522472400</v>
      </c>
      <c r="O674" s="9">
        <f t="shared" si="40"/>
        <v>43180.208333333328</v>
      </c>
      <c r="P674" s="9">
        <f t="shared" si="41"/>
        <v>43190.208333333328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2"/>
        <v>43.660714285714285</v>
      </c>
      <c r="G675" t="s">
        <v>14</v>
      </c>
      <c r="I675">
        <v>58</v>
      </c>
      <c r="J675" s="4">
        <f t="shared" si="43"/>
        <v>42.155172413793103</v>
      </c>
      <c r="K675" t="s">
        <v>107</v>
      </c>
      <c r="L675" t="s">
        <v>108</v>
      </c>
      <c r="M675">
        <v>1460696400</v>
      </c>
      <c r="N675">
        <v>1462510800</v>
      </c>
      <c r="O675" s="9">
        <f t="shared" si="40"/>
        <v>42475.208333333328</v>
      </c>
      <c r="P675" s="9">
        <f t="shared" si="41"/>
        <v>42496.208333333328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2"/>
        <v>33.53837141183363</v>
      </c>
      <c r="G676" t="s">
        <v>74</v>
      </c>
      <c r="I676">
        <v>1218</v>
      </c>
      <c r="J676" s="4">
        <f t="shared" si="43"/>
        <v>47.003284072249592</v>
      </c>
      <c r="K676" t="s">
        <v>21</v>
      </c>
      <c r="L676" t="s">
        <v>22</v>
      </c>
      <c r="M676">
        <v>1313730000</v>
      </c>
      <c r="N676">
        <v>1317790800</v>
      </c>
      <c r="O676" s="9">
        <f t="shared" si="40"/>
        <v>40774.208333333336</v>
      </c>
      <c r="P676" s="9">
        <f t="shared" si="41"/>
        <v>40821.208333333336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2"/>
        <v>122.97938144329896</v>
      </c>
      <c r="G677" t="s">
        <v>20</v>
      </c>
      <c r="I677">
        <v>331</v>
      </c>
      <c r="J677" s="4">
        <f t="shared" si="43"/>
        <v>36.0392749244713</v>
      </c>
      <c r="K677" t="s">
        <v>21</v>
      </c>
      <c r="L677" t="s">
        <v>22</v>
      </c>
      <c r="M677">
        <v>1568178000</v>
      </c>
      <c r="N677">
        <v>1568782800</v>
      </c>
      <c r="O677" s="9">
        <f t="shared" si="40"/>
        <v>43719.208333333328</v>
      </c>
      <c r="P677" s="9">
        <f t="shared" si="41"/>
        <v>43726.208333333328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2"/>
        <v>189.74959871589084</v>
      </c>
      <c r="G678" t="s">
        <v>20</v>
      </c>
      <c r="I678">
        <v>1170</v>
      </c>
      <c r="J678" s="4">
        <f t="shared" si="43"/>
        <v>101.03760683760684</v>
      </c>
      <c r="K678" t="s">
        <v>21</v>
      </c>
      <c r="L678" t="s">
        <v>22</v>
      </c>
      <c r="M678">
        <v>1348635600</v>
      </c>
      <c r="N678">
        <v>1349413200</v>
      </c>
      <c r="O678" s="9">
        <f t="shared" si="40"/>
        <v>41178.208333333336</v>
      </c>
      <c r="P678" s="9">
        <f t="shared" si="41"/>
        <v>41187.208333333336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2"/>
        <v>83.622641509433961</v>
      </c>
      <c r="G679" t="s">
        <v>14</v>
      </c>
      <c r="I679">
        <v>111</v>
      </c>
      <c r="J679" s="4">
        <f t="shared" si="43"/>
        <v>39.927927927927925</v>
      </c>
      <c r="K679" t="s">
        <v>21</v>
      </c>
      <c r="L679" t="s">
        <v>22</v>
      </c>
      <c r="M679">
        <v>1468126800</v>
      </c>
      <c r="N679">
        <v>1472446800</v>
      </c>
      <c r="O679" s="9">
        <f t="shared" si="40"/>
        <v>42561.208333333328</v>
      </c>
      <c r="P679" s="9">
        <f t="shared" si="41"/>
        <v>42611.208333333328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2"/>
        <v>17.968844221105527</v>
      </c>
      <c r="G680" t="s">
        <v>74</v>
      </c>
      <c r="I680">
        <v>215</v>
      </c>
      <c r="J680" s="4">
        <f t="shared" si="43"/>
        <v>83.158139534883716</v>
      </c>
      <c r="K680" t="s">
        <v>21</v>
      </c>
      <c r="L680" t="s">
        <v>22</v>
      </c>
      <c r="M680">
        <v>1547877600</v>
      </c>
      <c r="N680">
        <v>1548050400</v>
      </c>
      <c r="O680" s="9">
        <f t="shared" si="40"/>
        <v>43484.25</v>
      </c>
      <c r="P680" s="9">
        <f t="shared" si="41"/>
        <v>43486.25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2"/>
        <v>1036.5</v>
      </c>
      <c r="G681" t="s">
        <v>20</v>
      </c>
      <c r="I681">
        <v>363</v>
      </c>
      <c r="J681" s="4">
        <f t="shared" si="43"/>
        <v>39.97520661157025</v>
      </c>
      <c r="K681" t="s">
        <v>21</v>
      </c>
      <c r="L681" t="s">
        <v>22</v>
      </c>
      <c r="M681">
        <v>1571374800</v>
      </c>
      <c r="N681">
        <v>1571806800</v>
      </c>
      <c r="O681" s="9">
        <f t="shared" si="40"/>
        <v>43756.208333333328</v>
      </c>
      <c r="P681" s="9">
        <f t="shared" si="41"/>
        <v>43761.208333333328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2"/>
        <v>97.405219780219781</v>
      </c>
      <c r="G682" t="s">
        <v>14</v>
      </c>
      <c r="I682">
        <v>2955</v>
      </c>
      <c r="J682" s="4">
        <f t="shared" si="43"/>
        <v>47.993908629441627</v>
      </c>
      <c r="K682" t="s">
        <v>21</v>
      </c>
      <c r="L682" t="s">
        <v>22</v>
      </c>
      <c r="M682">
        <v>1576303200</v>
      </c>
      <c r="N682">
        <v>1576476000</v>
      </c>
      <c r="O682" s="9">
        <f t="shared" si="40"/>
        <v>43813.25</v>
      </c>
      <c r="P682" s="9">
        <f t="shared" si="41"/>
        <v>43815.25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2"/>
        <v>86.386203150461711</v>
      </c>
      <c r="G683" t="s">
        <v>14</v>
      </c>
      <c r="I683">
        <v>1657</v>
      </c>
      <c r="J683" s="4">
        <f t="shared" si="43"/>
        <v>95.978877489438744</v>
      </c>
      <c r="K683" t="s">
        <v>21</v>
      </c>
      <c r="L683" t="s">
        <v>22</v>
      </c>
      <c r="M683">
        <v>1324447200</v>
      </c>
      <c r="N683">
        <v>1324965600</v>
      </c>
      <c r="O683" s="9">
        <f t="shared" si="40"/>
        <v>40898.25</v>
      </c>
      <c r="P683" s="9">
        <f t="shared" si="41"/>
        <v>40904.25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2"/>
        <v>150.16666666666666</v>
      </c>
      <c r="G684" t="s">
        <v>20</v>
      </c>
      <c r="I684">
        <v>103</v>
      </c>
      <c r="J684" s="4">
        <f t="shared" si="43"/>
        <v>78.728155339805824</v>
      </c>
      <c r="K684" t="s">
        <v>21</v>
      </c>
      <c r="L684" t="s">
        <v>22</v>
      </c>
      <c r="M684">
        <v>1386741600</v>
      </c>
      <c r="N684">
        <v>1387519200</v>
      </c>
      <c r="O684" s="9">
        <f t="shared" si="40"/>
        <v>41619.25</v>
      </c>
      <c r="P684" s="9">
        <f t="shared" si="41"/>
        <v>41628.25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2"/>
        <v>358.43478260869563</v>
      </c>
      <c r="G685" t="s">
        <v>20</v>
      </c>
      <c r="I685">
        <v>147</v>
      </c>
      <c r="J685" s="4">
        <f t="shared" si="43"/>
        <v>56.081632653061227</v>
      </c>
      <c r="K685" t="s">
        <v>21</v>
      </c>
      <c r="L685" t="s">
        <v>22</v>
      </c>
      <c r="M685">
        <v>1537074000</v>
      </c>
      <c r="N685">
        <v>1537246800</v>
      </c>
      <c r="O685" s="9">
        <f t="shared" si="40"/>
        <v>43359.208333333328</v>
      </c>
      <c r="P685" s="9">
        <f t="shared" si="41"/>
        <v>43361.208333333328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2"/>
        <v>542.85714285714289</v>
      </c>
      <c r="G686" t="s">
        <v>20</v>
      </c>
      <c r="I686">
        <v>110</v>
      </c>
      <c r="J686" s="4">
        <f t="shared" si="43"/>
        <v>69.090909090909093</v>
      </c>
      <c r="K686" t="s">
        <v>15</v>
      </c>
      <c r="L686" t="s">
        <v>16</v>
      </c>
      <c r="M686">
        <v>1277787600</v>
      </c>
      <c r="N686">
        <v>1279515600</v>
      </c>
      <c r="O686" s="9">
        <f t="shared" si="40"/>
        <v>40358.208333333336</v>
      </c>
      <c r="P686" s="9">
        <f t="shared" si="41"/>
        <v>40378.208333333336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2"/>
        <v>67.500714285714281</v>
      </c>
      <c r="G687" t="s">
        <v>14</v>
      </c>
      <c r="I687">
        <v>926</v>
      </c>
      <c r="J687" s="4">
        <f t="shared" si="43"/>
        <v>102.05291576673866</v>
      </c>
      <c r="K687" t="s">
        <v>15</v>
      </c>
      <c r="L687" t="s">
        <v>16</v>
      </c>
      <c r="M687">
        <v>1440306000</v>
      </c>
      <c r="N687">
        <v>1442379600</v>
      </c>
      <c r="O687" s="9">
        <f t="shared" si="40"/>
        <v>42239.208333333328</v>
      </c>
      <c r="P687" s="9">
        <f t="shared" si="41"/>
        <v>42263.208333333328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2"/>
        <v>191.74666666666667</v>
      </c>
      <c r="G688" t="s">
        <v>20</v>
      </c>
      <c r="I688">
        <v>134</v>
      </c>
      <c r="J688" s="4">
        <f t="shared" si="43"/>
        <v>107.32089552238806</v>
      </c>
      <c r="K688" t="s">
        <v>21</v>
      </c>
      <c r="L688" t="s">
        <v>22</v>
      </c>
      <c r="M688">
        <v>1522126800</v>
      </c>
      <c r="N688">
        <v>1523077200</v>
      </c>
      <c r="O688" s="9">
        <f t="shared" si="40"/>
        <v>43186.208333333328</v>
      </c>
      <c r="P688" s="9">
        <f t="shared" si="41"/>
        <v>43197.208333333328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2"/>
        <v>932</v>
      </c>
      <c r="G689" t="s">
        <v>20</v>
      </c>
      <c r="I689">
        <v>269</v>
      </c>
      <c r="J689" s="4">
        <f t="shared" si="43"/>
        <v>51.970260223048328</v>
      </c>
      <c r="K689" t="s">
        <v>21</v>
      </c>
      <c r="L689" t="s">
        <v>22</v>
      </c>
      <c r="M689">
        <v>1489298400</v>
      </c>
      <c r="N689">
        <v>1489554000</v>
      </c>
      <c r="O689" s="9">
        <f t="shared" si="40"/>
        <v>42806.25</v>
      </c>
      <c r="P689" s="9">
        <f t="shared" si="41"/>
        <v>42809.208333333328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2"/>
        <v>429.27586206896552</v>
      </c>
      <c r="G690" t="s">
        <v>20</v>
      </c>
      <c r="I690">
        <v>175</v>
      </c>
      <c r="J690" s="4">
        <f t="shared" si="43"/>
        <v>71.137142857142862</v>
      </c>
      <c r="K690" t="s">
        <v>21</v>
      </c>
      <c r="L690" t="s">
        <v>22</v>
      </c>
      <c r="M690">
        <v>1547100000</v>
      </c>
      <c r="N690">
        <v>1548482400</v>
      </c>
      <c r="O690" s="9">
        <f t="shared" si="40"/>
        <v>43475.25</v>
      </c>
      <c r="P690" s="9">
        <f t="shared" si="41"/>
        <v>43491.25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2"/>
        <v>100.65753424657535</v>
      </c>
      <c r="G691" t="s">
        <v>20</v>
      </c>
      <c r="I691">
        <v>69</v>
      </c>
      <c r="J691" s="4">
        <f t="shared" si="43"/>
        <v>106.49275362318841</v>
      </c>
      <c r="K691" t="s">
        <v>21</v>
      </c>
      <c r="L691" t="s">
        <v>22</v>
      </c>
      <c r="M691">
        <v>1383022800</v>
      </c>
      <c r="N691">
        <v>1384063200</v>
      </c>
      <c r="O691" s="9">
        <f t="shared" si="40"/>
        <v>41576.208333333336</v>
      </c>
      <c r="P691" s="9">
        <f t="shared" si="41"/>
        <v>41588.25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2"/>
        <v>226.61111111111109</v>
      </c>
      <c r="G692" t="s">
        <v>20</v>
      </c>
      <c r="I692">
        <v>190</v>
      </c>
      <c r="J692" s="4">
        <f t="shared" si="43"/>
        <v>42.93684210526316</v>
      </c>
      <c r="K692" t="s">
        <v>21</v>
      </c>
      <c r="L692" t="s">
        <v>22</v>
      </c>
      <c r="M692">
        <v>1322373600</v>
      </c>
      <c r="N692">
        <v>1322892000</v>
      </c>
      <c r="O692" s="9">
        <f t="shared" si="40"/>
        <v>40874.25</v>
      </c>
      <c r="P692" s="9">
        <f t="shared" si="41"/>
        <v>40880.25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2"/>
        <v>142.38</v>
      </c>
      <c r="G693" t="s">
        <v>20</v>
      </c>
      <c r="I693">
        <v>237</v>
      </c>
      <c r="J693" s="4">
        <f t="shared" si="43"/>
        <v>30.037974683544302</v>
      </c>
      <c r="K693" t="s">
        <v>21</v>
      </c>
      <c r="L693" t="s">
        <v>22</v>
      </c>
      <c r="M693">
        <v>1349240400</v>
      </c>
      <c r="N693">
        <v>1350709200</v>
      </c>
      <c r="O693" s="9">
        <f t="shared" si="40"/>
        <v>41185.208333333336</v>
      </c>
      <c r="P693" s="9">
        <f t="shared" si="41"/>
        <v>41202.208333333336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2"/>
        <v>90.633333333333326</v>
      </c>
      <c r="G694" t="s">
        <v>14</v>
      </c>
      <c r="I694">
        <v>77</v>
      </c>
      <c r="J694" s="4">
        <f t="shared" si="43"/>
        <v>70.623376623376629</v>
      </c>
      <c r="K694" t="s">
        <v>40</v>
      </c>
      <c r="L694" t="s">
        <v>41</v>
      </c>
      <c r="M694">
        <v>1562648400</v>
      </c>
      <c r="N694">
        <v>1564203600</v>
      </c>
      <c r="O694" s="9">
        <f t="shared" si="40"/>
        <v>43655.208333333328</v>
      </c>
      <c r="P694" s="9">
        <f t="shared" si="41"/>
        <v>43673.208333333328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2"/>
        <v>63.966740576496676</v>
      </c>
      <c r="G695" t="s">
        <v>14</v>
      </c>
      <c r="I695">
        <v>1748</v>
      </c>
      <c r="J695" s="4">
        <f t="shared" si="43"/>
        <v>66.016018306636155</v>
      </c>
      <c r="K695" t="s">
        <v>21</v>
      </c>
      <c r="L695" t="s">
        <v>22</v>
      </c>
      <c r="M695">
        <v>1508216400</v>
      </c>
      <c r="N695">
        <v>1509685200</v>
      </c>
      <c r="O695" s="9">
        <f t="shared" si="40"/>
        <v>43025.208333333328</v>
      </c>
      <c r="P695" s="9">
        <f t="shared" si="41"/>
        <v>43042.208333333328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2"/>
        <v>84.131868131868131</v>
      </c>
      <c r="G696" t="s">
        <v>14</v>
      </c>
      <c r="I696">
        <v>79</v>
      </c>
      <c r="J696" s="4">
        <f t="shared" si="43"/>
        <v>96.911392405063296</v>
      </c>
      <c r="K696" t="s">
        <v>21</v>
      </c>
      <c r="L696" t="s">
        <v>22</v>
      </c>
      <c r="M696">
        <v>1511762400</v>
      </c>
      <c r="N696">
        <v>1514959200</v>
      </c>
      <c r="O696" s="9">
        <f t="shared" si="40"/>
        <v>43066.25</v>
      </c>
      <c r="P696" s="9">
        <f t="shared" si="41"/>
        <v>43103.25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2"/>
        <v>133.93478260869566</v>
      </c>
      <c r="G697" t="s">
        <v>20</v>
      </c>
      <c r="I697">
        <v>196</v>
      </c>
      <c r="J697" s="4">
        <f t="shared" si="43"/>
        <v>62.867346938775512</v>
      </c>
      <c r="K697" t="s">
        <v>107</v>
      </c>
      <c r="L697" t="s">
        <v>108</v>
      </c>
      <c r="M697">
        <v>1447480800</v>
      </c>
      <c r="N697">
        <v>1448863200</v>
      </c>
      <c r="O697" s="9">
        <f t="shared" si="40"/>
        <v>42322.25</v>
      </c>
      <c r="P697" s="9">
        <f t="shared" si="41"/>
        <v>42338.25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2"/>
        <v>59.042047531992694</v>
      </c>
      <c r="G698" t="s">
        <v>14</v>
      </c>
      <c r="I698">
        <v>889</v>
      </c>
      <c r="J698" s="4">
        <f t="shared" si="43"/>
        <v>108.98537682789652</v>
      </c>
      <c r="K698" t="s">
        <v>21</v>
      </c>
      <c r="L698" t="s">
        <v>22</v>
      </c>
      <c r="M698">
        <v>1429506000</v>
      </c>
      <c r="N698">
        <v>1429592400</v>
      </c>
      <c r="O698" s="9">
        <f t="shared" si="40"/>
        <v>42114.208333333328</v>
      </c>
      <c r="P698" s="9">
        <f t="shared" si="41"/>
        <v>42115.208333333328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2"/>
        <v>152.80062063615205</v>
      </c>
      <c r="G699" t="s">
        <v>20</v>
      </c>
      <c r="I699">
        <v>7295</v>
      </c>
      <c r="J699" s="4">
        <f t="shared" si="43"/>
        <v>26.999314599040439</v>
      </c>
      <c r="K699" t="s">
        <v>21</v>
      </c>
      <c r="L699" t="s">
        <v>22</v>
      </c>
      <c r="M699">
        <v>1522472400</v>
      </c>
      <c r="N699">
        <v>1522645200</v>
      </c>
      <c r="O699" s="9">
        <f t="shared" si="40"/>
        <v>43190.208333333328</v>
      </c>
      <c r="P699" s="9">
        <f t="shared" si="41"/>
        <v>43192.208333333328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2"/>
        <v>446.69121140142522</v>
      </c>
      <c r="G700" t="s">
        <v>20</v>
      </c>
      <c r="I700">
        <v>2893</v>
      </c>
      <c r="J700" s="4">
        <f t="shared" si="43"/>
        <v>65.004147943311438</v>
      </c>
      <c r="K700" t="s">
        <v>15</v>
      </c>
      <c r="L700" t="s">
        <v>16</v>
      </c>
      <c r="M700">
        <v>1322114400</v>
      </c>
      <c r="N700">
        <v>1323324000</v>
      </c>
      <c r="O700" s="9">
        <f t="shared" si="40"/>
        <v>40871.25</v>
      </c>
      <c r="P700" s="9">
        <f t="shared" si="41"/>
        <v>40885.25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2"/>
        <v>84.391891891891888</v>
      </c>
      <c r="G701" t="s">
        <v>14</v>
      </c>
      <c r="I701">
        <v>56</v>
      </c>
      <c r="J701" s="4">
        <f t="shared" si="43"/>
        <v>111.51785714285714</v>
      </c>
      <c r="K701" t="s">
        <v>21</v>
      </c>
      <c r="L701" t="s">
        <v>22</v>
      </c>
      <c r="M701">
        <v>1561438800</v>
      </c>
      <c r="N701">
        <v>1561525200</v>
      </c>
      <c r="O701" s="9">
        <f t="shared" si="40"/>
        <v>43641.208333333328</v>
      </c>
      <c r="P701" s="9">
        <f t="shared" si="41"/>
        <v>43642.208333333328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2"/>
        <v>3</v>
      </c>
      <c r="G702" t="s">
        <v>14</v>
      </c>
      <c r="I702">
        <v>1</v>
      </c>
      <c r="J702" s="4">
        <f t="shared" si="43"/>
        <v>3</v>
      </c>
      <c r="K702" t="s">
        <v>21</v>
      </c>
      <c r="L702" t="s">
        <v>22</v>
      </c>
      <c r="M702">
        <v>1264399200</v>
      </c>
      <c r="N702">
        <v>1265695200</v>
      </c>
      <c r="O702" s="9">
        <f t="shared" si="40"/>
        <v>40203.25</v>
      </c>
      <c r="P702" s="9">
        <f t="shared" si="41"/>
        <v>40218.25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2"/>
        <v>175.02692307692308</v>
      </c>
      <c r="G703" t="s">
        <v>20</v>
      </c>
      <c r="I703">
        <v>820</v>
      </c>
      <c r="J703" s="4">
        <f t="shared" si="43"/>
        <v>110.99268292682927</v>
      </c>
      <c r="K703" t="s">
        <v>21</v>
      </c>
      <c r="L703" t="s">
        <v>22</v>
      </c>
      <c r="M703">
        <v>1301202000</v>
      </c>
      <c r="N703">
        <v>1301806800</v>
      </c>
      <c r="O703" s="9">
        <f t="shared" si="40"/>
        <v>40629.208333333336</v>
      </c>
      <c r="P703" s="9">
        <f t="shared" si="41"/>
        <v>40636.208333333336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2"/>
        <v>54.137931034482754</v>
      </c>
      <c r="G704" t="s">
        <v>14</v>
      </c>
      <c r="I704">
        <v>83</v>
      </c>
      <c r="J704" s="4">
        <f t="shared" si="43"/>
        <v>56.746987951807228</v>
      </c>
      <c r="K704" t="s">
        <v>21</v>
      </c>
      <c r="L704" t="s">
        <v>22</v>
      </c>
      <c r="M704">
        <v>1374469200</v>
      </c>
      <c r="N704">
        <v>1374901200</v>
      </c>
      <c r="O704" s="9">
        <f t="shared" si="40"/>
        <v>41477.208333333336</v>
      </c>
      <c r="P704" s="9">
        <f t="shared" si="41"/>
        <v>41482.208333333336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2"/>
        <v>311.87381703470032</v>
      </c>
      <c r="G705" t="s">
        <v>20</v>
      </c>
      <c r="I705">
        <v>2038</v>
      </c>
      <c r="J705" s="4">
        <f t="shared" si="43"/>
        <v>97.020608439646708</v>
      </c>
      <c r="K705" t="s">
        <v>21</v>
      </c>
      <c r="L705" t="s">
        <v>22</v>
      </c>
      <c r="M705">
        <v>1334984400</v>
      </c>
      <c r="N705">
        <v>1336453200</v>
      </c>
      <c r="O705" s="9">
        <f t="shared" si="40"/>
        <v>41020.208333333336</v>
      </c>
      <c r="P705" s="9">
        <f t="shared" si="41"/>
        <v>41037.208333333336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2"/>
        <v>122.78160919540231</v>
      </c>
      <c r="G706" t="s">
        <v>20</v>
      </c>
      <c r="I706">
        <v>116</v>
      </c>
      <c r="J706" s="4">
        <f t="shared" si="43"/>
        <v>92.08620689655173</v>
      </c>
      <c r="K706" t="s">
        <v>21</v>
      </c>
      <c r="L706" t="s">
        <v>22</v>
      </c>
      <c r="M706">
        <v>1467608400</v>
      </c>
      <c r="N706">
        <v>1468904400</v>
      </c>
      <c r="O706" s="9">
        <f t="shared" si="40"/>
        <v>42555.208333333328</v>
      </c>
      <c r="P706" s="9">
        <f t="shared" si="41"/>
        <v>42570.208333333328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2"/>
        <v>99.026517383618156</v>
      </c>
      <c r="G707" t="s">
        <v>14</v>
      </c>
      <c r="I707">
        <v>2025</v>
      </c>
      <c r="J707" s="4">
        <f t="shared" si="43"/>
        <v>82.986666666666665</v>
      </c>
      <c r="K707" t="s">
        <v>40</v>
      </c>
      <c r="L707" t="s">
        <v>41</v>
      </c>
      <c r="M707">
        <v>1386741600</v>
      </c>
      <c r="N707">
        <v>1387087200</v>
      </c>
      <c r="O707" s="9">
        <f t="shared" ref="O707:O770" si="44">(((M707/60)/60)/24)+DATE(1970,1,1)</f>
        <v>41619.25</v>
      </c>
      <c r="P707" s="9">
        <f t="shared" ref="P707:P770" si="45">(((N707/60)/60)/24)+DATE(1970,1,1)</f>
        <v>41623.25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46">(E708/D708)*100</f>
        <v>127.84686346863469</v>
      </c>
      <c r="G708" t="s">
        <v>20</v>
      </c>
      <c r="I708">
        <v>1345</v>
      </c>
      <c r="J708" s="4">
        <f t="shared" ref="J708:J771" si="47">AVERAGE(E708/I708)</f>
        <v>103.03791821561339</v>
      </c>
      <c r="K708" t="s">
        <v>26</v>
      </c>
      <c r="L708" t="s">
        <v>27</v>
      </c>
      <c r="M708">
        <v>1546754400</v>
      </c>
      <c r="N708">
        <v>1547445600</v>
      </c>
      <c r="O708" s="9">
        <f t="shared" si="44"/>
        <v>43471.25</v>
      </c>
      <c r="P708" s="9">
        <f t="shared" si="45"/>
        <v>43479.25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6"/>
        <v>158.61643835616439</v>
      </c>
      <c r="G709" t="s">
        <v>20</v>
      </c>
      <c r="I709">
        <v>168</v>
      </c>
      <c r="J709" s="4">
        <f t="shared" si="47"/>
        <v>68.922619047619051</v>
      </c>
      <c r="K709" t="s">
        <v>21</v>
      </c>
      <c r="L709" t="s">
        <v>22</v>
      </c>
      <c r="M709">
        <v>1544248800</v>
      </c>
      <c r="N709">
        <v>1547359200</v>
      </c>
      <c r="O709" s="9">
        <f t="shared" si="44"/>
        <v>43442.25</v>
      </c>
      <c r="P709" s="9">
        <f t="shared" si="45"/>
        <v>43478.25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6"/>
        <v>707.05882352941171</v>
      </c>
      <c r="G710" t="s">
        <v>20</v>
      </c>
      <c r="I710">
        <v>137</v>
      </c>
      <c r="J710" s="4">
        <f t="shared" si="47"/>
        <v>87.737226277372258</v>
      </c>
      <c r="K710" t="s">
        <v>98</v>
      </c>
      <c r="L710" t="s">
        <v>99</v>
      </c>
      <c r="M710">
        <v>1495429200</v>
      </c>
      <c r="N710">
        <v>1496293200</v>
      </c>
      <c r="O710" s="9">
        <f t="shared" si="44"/>
        <v>42877.208333333328</v>
      </c>
      <c r="P710" s="9">
        <f t="shared" si="45"/>
        <v>42887.208333333328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6"/>
        <v>142.38775510204081</v>
      </c>
      <c r="G711" t="s">
        <v>20</v>
      </c>
      <c r="I711">
        <v>186</v>
      </c>
      <c r="J711" s="4">
        <f t="shared" si="47"/>
        <v>75.021505376344081</v>
      </c>
      <c r="K711" t="s">
        <v>107</v>
      </c>
      <c r="L711" t="s">
        <v>108</v>
      </c>
      <c r="M711">
        <v>1334811600</v>
      </c>
      <c r="N711">
        <v>1335416400</v>
      </c>
      <c r="O711" s="9">
        <f t="shared" si="44"/>
        <v>41018.208333333336</v>
      </c>
      <c r="P711" s="9">
        <f t="shared" si="45"/>
        <v>41025.208333333336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6"/>
        <v>147.86046511627907</v>
      </c>
      <c r="G712" t="s">
        <v>20</v>
      </c>
      <c r="I712">
        <v>125</v>
      </c>
      <c r="J712" s="4">
        <f t="shared" si="47"/>
        <v>50.863999999999997</v>
      </c>
      <c r="K712" t="s">
        <v>21</v>
      </c>
      <c r="L712" t="s">
        <v>22</v>
      </c>
      <c r="M712">
        <v>1531544400</v>
      </c>
      <c r="N712">
        <v>1532149200</v>
      </c>
      <c r="O712" s="9">
        <f t="shared" si="44"/>
        <v>43295.208333333328</v>
      </c>
      <c r="P712" s="9">
        <f t="shared" si="45"/>
        <v>43302.208333333328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6"/>
        <v>20.322580645161288</v>
      </c>
      <c r="G713" t="s">
        <v>14</v>
      </c>
      <c r="I713">
        <v>14</v>
      </c>
      <c r="J713" s="4">
        <f t="shared" si="47"/>
        <v>90</v>
      </c>
      <c r="K713" t="s">
        <v>107</v>
      </c>
      <c r="L713" t="s">
        <v>108</v>
      </c>
      <c r="M713">
        <v>1453615200</v>
      </c>
      <c r="N713">
        <v>1453788000</v>
      </c>
      <c r="O713" s="9">
        <f t="shared" si="44"/>
        <v>42393.25</v>
      </c>
      <c r="P713" s="9">
        <f t="shared" si="45"/>
        <v>42395.25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6"/>
        <v>1840.625</v>
      </c>
      <c r="G714" t="s">
        <v>20</v>
      </c>
      <c r="I714">
        <v>202</v>
      </c>
      <c r="J714" s="4">
        <f t="shared" si="47"/>
        <v>72.896039603960389</v>
      </c>
      <c r="K714" t="s">
        <v>21</v>
      </c>
      <c r="L714" t="s">
        <v>22</v>
      </c>
      <c r="M714">
        <v>1467954000</v>
      </c>
      <c r="N714">
        <v>1471496400</v>
      </c>
      <c r="O714" s="9">
        <f t="shared" si="44"/>
        <v>42559.208333333328</v>
      </c>
      <c r="P714" s="9">
        <f t="shared" si="45"/>
        <v>42600.208333333328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6"/>
        <v>161.94202898550725</v>
      </c>
      <c r="G715" t="s">
        <v>20</v>
      </c>
      <c r="I715">
        <v>103</v>
      </c>
      <c r="J715" s="4">
        <f t="shared" si="47"/>
        <v>108.48543689320388</v>
      </c>
      <c r="K715" t="s">
        <v>21</v>
      </c>
      <c r="L715" t="s">
        <v>22</v>
      </c>
      <c r="M715">
        <v>1471842000</v>
      </c>
      <c r="N715">
        <v>1472878800</v>
      </c>
      <c r="O715" s="9">
        <f t="shared" si="44"/>
        <v>42604.208333333328</v>
      </c>
      <c r="P715" s="9">
        <f t="shared" si="45"/>
        <v>42616.208333333328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6"/>
        <v>472.82077922077923</v>
      </c>
      <c r="G716" t="s">
        <v>20</v>
      </c>
      <c r="I716">
        <v>1785</v>
      </c>
      <c r="J716" s="4">
        <f t="shared" si="47"/>
        <v>101.98095238095237</v>
      </c>
      <c r="K716" t="s">
        <v>21</v>
      </c>
      <c r="L716" t="s">
        <v>22</v>
      </c>
      <c r="M716">
        <v>1408424400</v>
      </c>
      <c r="N716">
        <v>1408510800</v>
      </c>
      <c r="O716" s="9">
        <f t="shared" si="44"/>
        <v>41870.208333333336</v>
      </c>
      <c r="P716" s="9">
        <f t="shared" si="45"/>
        <v>41871.208333333336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6"/>
        <v>24.466101694915253</v>
      </c>
      <c r="G717" t="s">
        <v>14</v>
      </c>
      <c r="I717">
        <v>656</v>
      </c>
      <c r="J717" s="4">
        <f t="shared" si="47"/>
        <v>44.009146341463413</v>
      </c>
      <c r="K717" t="s">
        <v>21</v>
      </c>
      <c r="L717" t="s">
        <v>22</v>
      </c>
      <c r="M717">
        <v>1281157200</v>
      </c>
      <c r="N717">
        <v>1281589200</v>
      </c>
      <c r="O717" s="9">
        <f t="shared" si="44"/>
        <v>40397.208333333336</v>
      </c>
      <c r="P717" s="9">
        <f t="shared" si="45"/>
        <v>40402.208333333336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6"/>
        <v>517.65</v>
      </c>
      <c r="G718" t="s">
        <v>20</v>
      </c>
      <c r="I718">
        <v>157</v>
      </c>
      <c r="J718" s="4">
        <f t="shared" si="47"/>
        <v>65.942675159235662</v>
      </c>
      <c r="K718" t="s">
        <v>21</v>
      </c>
      <c r="L718" t="s">
        <v>22</v>
      </c>
      <c r="M718">
        <v>1373432400</v>
      </c>
      <c r="N718">
        <v>1375851600</v>
      </c>
      <c r="O718" s="9">
        <f t="shared" si="44"/>
        <v>41465.208333333336</v>
      </c>
      <c r="P718" s="9">
        <f t="shared" si="45"/>
        <v>41493.208333333336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6"/>
        <v>247.64285714285714</v>
      </c>
      <c r="G719" t="s">
        <v>20</v>
      </c>
      <c r="I719">
        <v>555</v>
      </c>
      <c r="J719" s="4">
        <f t="shared" si="47"/>
        <v>24.987387387387386</v>
      </c>
      <c r="K719" t="s">
        <v>21</v>
      </c>
      <c r="L719" t="s">
        <v>22</v>
      </c>
      <c r="M719">
        <v>1313989200</v>
      </c>
      <c r="N719">
        <v>1315803600</v>
      </c>
      <c r="O719" s="9">
        <f t="shared" si="44"/>
        <v>40777.208333333336</v>
      </c>
      <c r="P719" s="9">
        <f t="shared" si="45"/>
        <v>40798.208333333336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6"/>
        <v>100.20481927710843</v>
      </c>
      <c r="G720" t="s">
        <v>20</v>
      </c>
      <c r="I720">
        <v>297</v>
      </c>
      <c r="J720" s="4">
        <f t="shared" si="47"/>
        <v>28.003367003367003</v>
      </c>
      <c r="K720" t="s">
        <v>21</v>
      </c>
      <c r="L720" t="s">
        <v>22</v>
      </c>
      <c r="M720">
        <v>1371445200</v>
      </c>
      <c r="N720">
        <v>1373691600</v>
      </c>
      <c r="O720" s="9">
        <f t="shared" si="44"/>
        <v>41442.208333333336</v>
      </c>
      <c r="P720" s="9">
        <f t="shared" si="45"/>
        <v>41468.208333333336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6"/>
        <v>153</v>
      </c>
      <c r="G721" t="s">
        <v>20</v>
      </c>
      <c r="I721">
        <v>123</v>
      </c>
      <c r="J721" s="4">
        <f t="shared" si="47"/>
        <v>85.829268292682926</v>
      </c>
      <c r="K721" t="s">
        <v>21</v>
      </c>
      <c r="L721" t="s">
        <v>22</v>
      </c>
      <c r="M721">
        <v>1338267600</v>
      </c>
      <c r="N721">
        <v>1339218000</v>
      </c>
      <c r="O721" s="9">
        <f t="shared" si="44"/>
        <v>41058.208333333336</v>
      </c>
      <c r="P721" s="9">
        <f t="shared" si="45"/>
        <v>41069.208333333336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6"/>
        <v>37.091954022988503</v>
      </c>
      <c r="G722" t="s">
        <v>74</v>
      </c>
      <c r="I722">
        <v>38</v>
      </c>
      <c r="J722" s="4">
        <f t="shared" si="47"/>
        <v>84.921052631578945</v>
      </c>
      <c r="K722" t="s">
        <v>36</v>
      </c>
      <c r="L722" t="s">
        <v>37</v>
      </c>
      <c r="M722">
        <v>1519192800</v>
      </c>
      <c r="N722">
        <v>1520402400</v>
      </c>
      <c r="O722" s="9">
        <f t="shared" si="44"/>
        <v>43152.25</v>
      </c>
      <c r="P722" s="9">
        <f t="shared" si="45"/>
        <v>43166.25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6"/>
        <v>4.392394822006473</v>
      </c>
      <c r="G723" t="s">
        <v>74</v>
      </c>
      <c r="I723">
        <v>60</v>
      </c>
      <c r="J723" s="4">
        <f t="shared" si="47"/>
        <v>90.483333333333334</v>
      </c>
      <c r="K723" t="s">
        <v>21</v>
      </c>
      <c r="L723" t="s">
        <v>22</v>
      </c>
      <c r="M723">
        <v>1522818000</v>
      </c>
      <c r="N723">
        <v>1523336400</v>
      </c>
      <c r="O723" s="9">
        <f t="shared" si="44"/>
        <v>43194.208333333328</v>
      </c>
      <c r="P723" s="9">
        <f t="shared" si="45"/>
        <v>43200.208333333328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6"/>
        <v>156.50721649484535</v>
      </c>
      <c r="G724" t="s">
        <v>20</v>
      </c>
      <c r="I724">
        <v>3036</v>
      </c>
      <c r="J724" s="4">
        <f t="shared" si="47"/>
        <v>25.00197628458498</v>
      </c>
      <c r="K724" t="s">
        <v>21</v>
      </c>
      <c r="L724" t="s">
        <v>22</v>
      </c>
      <c r="M724">
        <v>1509948000</v>
      </c>
      <c r="N724">
        <v>1512280800</v>
      </c>
      <c r="O724" s="9">
        <f t="shared" si="44"/>
        <v>43045.25</v>
      </c>
      <c r="P724" s="9">
        <f t="shared" si="45"/>
        <v>43072.25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6"/>
        <v>270.40816326530609</v>
      </c>
      <c r="G725" t="s">
        <v>20</v>
      </c>
      <c r="I725">
        <v>144</v>
      </c>
      <c r="J725" s="4">
        <f t="shared" si="47"/>
        <v>92.013888888888886</v>
      </c>
      <c r="K725" t="s">
        <v>26</v>
      </c>
      <c r="L725" t="s">
        <v>27</v>
      </c>
      <c r="M725">
        <v>1456898400</v>
      </c>
      <c r="N725">
        <v>1458709200</v>
      </c>
      <c r="O725" s="9">
        <f t="shared" si="44"/>
        <v>42431.25</v>
      </c>
      <c r="P725" s="9">
        <f t="shared" si="45"/>
        <v>42452.208333333328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6"/>
        <v>134.05952380952382</v>
      </c>
      <c r="G726" t="s">
        <v>20</v>
      </c>
      <c r="I726">
        <v>121</v>
      </c>
      <c r="J726" s="4">
        <f t="shared" si="47"/>
        <v>93.066115702479337</v>
      </c>
      <c r="K726" t="s">
        <v>40</v>
      </c>
      <c r="L726" t="s">
        <v>41</v>
      </c>
      <c r="M726">
        <v>1413954000</v>
      </c>
      <c r="N726">
        <v>1414126800</v>
      </c>
      <c r="O726" s="9">
        <f t="shared" si="44"/>
        <v>41934.208333333336</v>
      </c>
      <c r="P726" s="9">
        <f t="shared" si="45"/>
        <v>41936.208333333336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6"/>
        <v>50.398033126293996</v>
      </c>
      <c r="G727" t="s">
        <v>14</v>
      </c>
      <c r="I727">
        <v>1596</v>
      </c>
      <c r="J727" s="4">
        <f t="shared" si="47"/>
        <v>61.008145363408524</v>
      </c>
      <c r="K727" t="s">
        <v>21</v>
      </c>
      <c r="L727" t="s">
        <v>22</v>
      </c>
      <c r="M727">
        <v>1416031200</v>
      </c>
      <c r="N727">
        <v>1416204000</v>
      </c>
      <c r="O727" s="9">
        <f t="shared" si="44"/>
        <v>41958.25</v>
      </c>
      <c r="P727" s="9">
        <f t="shared" si="45"/>
        <v>41960.25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6"/>
        <v>88.815837937384899</v>
      </c>
      <c r="G728" t="s">
        <v>74</v>
      </c>
      <c r="I728">
        <v>524</v>
      </c>
      <c r="J728" s="4">
        <f t="shared" si="47"/>
        <v>92.036259541984734</v>
      </c>
      <c r="K728" t="s">
        <v>21</v>
      </c>
      <c r="L728" t="s">
        <v>22</v>
      </c>
      <c r="M728">
        <v>1287982800</v>
      </c>
      <c r="N728">
        <v>1288501200</v>
      </c>
      <c r="O728" s="9">
        <f t="shared" si="44"/>
        <v>40476.208333333336</v>
      </c>
      <c r="P728" s="9">
        <f t="shared" si="45"/>
        <v>40482.208333333336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6"/>
        <v>165</v>
      </c>
      <c r="G729" t="s">
        <v>20</v>
      </c>
      <c r="I729">
        <v>181</v>
      </c>
      <c r="J729" s="4">
        <f t="shared" si="47"/>
        <v>81.132596685082873</v>
      </c>
      <c r="K729" t="s">
        <v>21</v>
      </c>
      <c r="L729" t="s">
        <v>22</v>
      </c>
      <c r="M729">
        <v>1547964000</v>
      </c>
      <c r="N729">
        <v>1552971600</v>
      </c>
      <c r="O729" s="9">
        <f t="shared" si="44"/>
        <v>43485.25</v>
      </c>
      <c r="P729" s="9">
        <f t="shared" si="45"/>
        <v>43543.208333333328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6"/>
        <v>17.5</v>
      </c>
      <c r="G730" t="s">
        <v>14</v>
      </c>
      <c r="I730">
        <v>10</v>
      </c>
      <c r="J730" s="4">
        <f t="shared" si="47"/>
        <v>73.5</v>
      </c>
      <c r="K730" t="s">
        <v>21</v>
      </c>
      <c r="L730" t="s">
        <v>22</v>
      </c>
      <c r="M730">
        <v>1464152400</v>
      </c>
      <c r="N730">
        <v>1465102800</v>
      </c>
      <c r="O730" s="9">
        <f t="shared" si="44"/>
        <v>42515.208333333328</v>
      </c>
      <c r="P730" s="9">
        <f t="shared" si="45"/>
        <v>42526.208333333328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6"/>
        <v>185.66071428571428</v>
      </c>
      <c r="G731" t="s">
        <v>20</v>
      </c>
      <c r="I731">
        <v>122</v>
      </c>
      <c r="J731" s="4">
        <f t="shared" si="47"/>
        <v>85.221311475409834</v>
      </c>
      <c r="K731" t="s">
        <v>21</v>
      </c>
      <c r="L731" t="s">
        <v>22</v>
      </c>
      <c r="M731">
        <v>1359957600</v>
      </c>
      <c r="N731">
        <v>1360130400</v>
      </c>
      <c r="O731" s="9">
        <f t="shared" si="44"/>
        <v>41309.25</v>
      </c>
      <c r="P731" s="9">
        <f t="shared" si="45"/>
        <v>41311.25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6"/>
        <v>412.6631944444444</v>
      </c>
      <c r="G732" t="s">
        <v>20</v>
      </c>
      <c r="I732">
        <v>1071</v>
      </c>
      <c r="J732" s="4">
        <f t="shared" si="47"/>
        <v>110.96825396825396</v>
      </c>
      <c r="K732" t="s">
        <v>15</v>
      </c>
      <c r="L732" t="s">
        <v>16</v>
      </c>
      <c r="M732">
        <v>1432357200</v>
      </c>
      <c r="N732">
        <v>1432875600</v>
      </c>
      <c r="O732" s="9">
        <f t="shared" si="44"/>
        <v>42147.208333333328</v>
      </c>
      <c r="P732" s="9">
        <f t="shared" si="45"/>
        <v>42153.208333333328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6"/>
        <v>90.25</v>
      </c>
      <c r="G733" t="s">
        <v>74</v>
      </c>
      <c r="I733">
        <v>219</v>
      </c>
      <c r="J733" s="4">
        <f t="shared" si="47"/>
        <v>32.968036529680369</v>
      </c>
      <c r="K733" t="s">
        <v>21</v>
      </c>
      <c r="L733" t="s">
        <v>22</v>
      </c>
      <c r="M733">
        <v>1500786000</v>
      </c>
      <c r="N733">
        <v>1500872400</v>
      </c>
      <c r="O733" s="9">
        <f t="shared" si="44"/>
        <v>42939.208333333328</v>
      </c>
      <c r="P733" s="9">
        <f t="shared" si="45"/>
        <v>42940.208333333328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6"/>
        <v>91.984615384615381</v>
      </c>
      <c r="G734" t="s">
        <v>14</v>
      </c>
      <c r="I734">
        <v>1121</v>
      </c>
      <c r="J734" s="4">
        <f t="shared" si="47"/>
        <v>96.005352363960753</v>
      </c>
      <c r="K734" t="s">
        <v>21</v>
      </c>
      <c r="L734" t="s">
        <v>22</v>
      </c>
      <c r="M734">
        <v>1490158800</v>
      </c>
      <c r="N734">
        <v>1492146000</v>
      </c>
      <c r="O734" s="9">
        <f t="shared" si="44"/>
        <v>42816.208333333328</v>
      </c>
      <c r="P734" s="9">
        <f t="shared" si="45"/>
        <v>42839.208333333328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6"/>
        <v>527.00632911392404</v>
      </c>
      <c r="G735" t="s">
        <v>20</v>
      </c>
      <c r="I735">
        <v>980</v>
      </c>
      <c r="J735" s="4">
        <f t="shared" si="47"/>
        <v>84.96632653061225</v>
      </c>
      <c r="K735" t="s">
        <v>21</v>
      </c>
      <c r="L735" t="s">
        <v>22</v>
      </c>
      <c r="M735">
        <v>1406178000</v>
      </c>
      <c r="N735">
        <v>1407301200</v>
      </c>
      <c r="O735" s="9">
        <f t="shared" si="44"/>
        <v>41844.208333333336</v>
      </c>
      <c r="P735" s="9">
        <f t="shared" si="45"/>
        <v>41857.208333333336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6"/>
        <v>319.14285714285711</v>
      </c>
      <c r="G736" t="s">
        <v>20</v>
      </c>
      <c r="I736">
        <v>536</v>
      </c>
      <c r="J736" s="4">
        <f t="shared" si="47"/>
        <v>25.007462686567163</v>
      </c>
      <c r="K736" t="s">
        <v>21</v>
      </c>
      <c r="L736" t="s">
        <v>22</v>
      </c>
      <c r="M736">
        <v>1485583200</v>
      </c>
      <c r="N736">
        <v>1486620000</v>
      </c>
      <c r="O736" s="9">
        <f t="shared" si="44"/>
        <v>42763.25</v>
      </c>
      <c r="P736" s="9">
        <f t="shared" si="45"/>
        <v>42775.25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6"/>
        <v>354.18867924528303</v>
      </c>
      <c r="G737" t="s">
        <v>20</v>
      </c>
      <c r="I737">
        <v>1991</v>
      </c>
      <c r="J737" s="4">
        <f t="shared" si="47"/>
        <v>65.998995479658461</v>
      </c>
      <c r="K737" t="s">
        <v>21</v>
      </c>
      <c r="L737" t="s">
        <v>22</v>
      </c>
      <c r="M737">
        <v>1459314000</v>
      </c>
      <c r="N737">
        <v>1459918800</v>
      </c>
      <c r="O737" s="9">
        <f t="shared" si="44"/>
        <v>42459.208333333328</v>
      </c>
      <c r="P737" s="9">
        <f t="shared" si="45"/>
        <v>42466.208333333328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6"/>
        <v>32.896103896103895</v>
      </c>
      <c r="G738" t="s">
        <v>74</v>
      </c>
      <c r="I738">
        <v>29</v>
      </c>
      <c r="J738" s="4">
        <f t="shared" si="47"/>
        <v>87.34482758620689</v>
      </c>
      <c r="K738" t="s">
        <v>21</v>
      </c>
      <c r="L738" t="s">
        <v>22</v>
      </c>
      <c r="M738">
        <v>1424412000</v>
      </c>
      <c r="N738">
        <v>1424757600</v>
      </c>
      <c r="O738" s="9">
        <f t="shared" si="44"/>
        <v>42055.25</v>
      </c>
      <c r="P738" s="9">
        <f t="shared" si="45"/>
        <v>42059.25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6"/>
        <v>135.8918918918919</v>
      </c>
      <c r="G739" t="s">
        <v>20</v>
      </c>
      <c r="I739">
        <v>180</v>
      </c>
      <c r="J739" s="4">
        <f t="shared" si="47"/>
        <v>27.933333333333334</v>
      </c>
      <c r="K739" t="s">
        <v>21</v>
      </c>
      <c r="L739" t="s">
        <v>22</v>
      </c>
      <c r="M739">
        <v>1478844000</v>
      </c>
      <c r="N739">
        <v>1479880800</v>
      </c>
      <c r="O739" s="9">
        <f t="shared" si="44"/>
        <v>42685.25</v>
      </c>
      <c r="P739" s="9">
        <f t="shared" si="45"/>
        <v>42697.25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6"/>
        <v>2.0843373493975905</v>
      </c>
      <c r="G740" t="s">
        <v>14</v>
      </c>
      <c r="I740">
        <v>15</v>
      </c>
      <c r="J740" s="4">
        <f t="shared" si="47"/>
        <v>103.8</v>
      </c>
      <c r="K740" t="s">
        <v>21</v>
      </c>
      <c r="L740" t="s">
        <v>22</v>
      </c>
      <c r="M740">
        <v>1416117600</v>
      </c>
      <c r="N740">
        <v>1418018400</v>
      </c>
      <c r="O740" s="9">
        <f t="shared" si="44"/>
        <v>41959.25</v>
      </c>
      <c r="P740" s="9">
        <f t="shared" si="45"/>
        <v>41981.25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6"/>
        <v>61</v>
      </c>
      <c r="G741" t="s">
        <v>14</v>
      </c>
      <c r="I741">
        <v>191</v>
      </c>
      <c r="J741" s="4">
        <f t="shared" si="47"/>
        <v>31.937172774869111</v>
      </c>
      <c r="K741" t="s">
        <v>21</v>
      </c>
      <c r="L741" t="s">
        <v>22</v>
      </c>
      <c r="M741">
        <v>1340946000</v>
      </c>
      <c r="N741">
        <v>1341032400</v>
      </c>
      <c r="O741" s="9">
        <f t="shared" si="44"/>
        <v>41089.208333333336</v>
      </c>
      <c r="P741" s="9">
        <f t="shared" si="45"/>
        <v>41090.208333333336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6"/>
        <v>30.037735849056602</v>
      </c>
      <c r="G742" t="s">
        <v>14</v>
      </c>
      <c r="I742">
        <v>16</v>
      </c>
      <c r="J742" s="4">
        <f t="shared" si="47"/>
        <v>99.5</v>
      </c>
      <c r="K742" t="s">
        <v>21</v>
      </c>
      <c r="L742" t="s">
        <v>22</v>
      </c>
      <c r="M742">
        <v>1486101600</v>
      </c>
      <c r="N742">
        <v>1486360800</v>
      </c>
      <c r="O742" s="9">
        <f t="shared" si="44"/>
        <v>42769.25</v>
      </c>
      <c r="P742" s="9">
        <f t="shared" si="45"/>
        <v>42772.25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6"/>
        <v>1179.1666666666665</v>
      </c>
      <c r="G743" t="s">
        <v>20</v>
      </c>
      <c r="I743">
        <v>130</v>
      </c>
      <c r="J743" s="4">
        <f t="shared" si="47"/>
        <v>108.84615384615384</v>
      </c>
      <c r="K743" t="s">
        <v>21</v>
      </c>
      <c r="L743" t="s">
        <v>22</v>
      </c>
      <c r="M743">
        <v>1274590800</v>
      </c>
      <c r="N743">
        <v>1274677200</v>
      </c>
      <c r="O743" s="9">
        <f t="shared" si="44"/>
        <v>40321.208333333336</v>
      </c>
      <c r="P743" s="9">
        <f t="shared" si="45"/>
        <v>40322.208333333336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6"/>
        <v>1126.0833333333335</v>
      </c>
      <c r="G744" t="s">
        <v>20</v>
      </c>
      <c r="I744">
        <v>122</v>
      </c>
      <c r="J744" s="4">
        <f t="shared" si="47"/>
        <v>110.76229508196721</v>
      </c>
      <c r="K744" t="s">
        <v>21</v>
      </c>
      <c r="L744" t="s">
        <v>22</v>
      </c>
      <c r="M744">
        <v>1263880800</v>
      </c>
      <c r="N744">
        <v>1267509600</v>
      </c>
      <c r="O744" s="9">
        <f t="shared" si="44"/>
        <v>40197.25</v>
      </c>
      <c r="P744" s="9">
        <f t="shared" si="45"/>
        <v>40239.25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6"/>
        <v>12.923076923076923</v>
      </c>
      <c r="G745" t="s">
        <v>14</v>
      </c>
      <c r="I745">
        <v>17</v>
      </c>
      <c r="J745" s="4">
        <f t="shared" si="47"/>
        <v>29.647058823529413</v>
      </c>
      <c r="K745" t="s">
        <v>21</v>
      </c>
      <c r="L745" t="s">
        <v>22</v>
      </c>
      <c r="M745">
        <v>1445403600</v>
      </c>
      <c r="N745">
        <v>1445922000</v>
      </c>
      <c r="O745" s="9">
        <f t="shared" si="44"/>
        <v>42298.208333333328</v>
      </c>
      <c r="P745" s="9">
        <f t="shared" si="45"/>
        <v>42304.208333333328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6"/>
        <v>712</v>
      </c>
      <c r="G746" t="s">
        <v>20</v>
      </c>
      <c r="I746">
        <v>140</v>
      </c>
      <c r="J746" s="4">
        <f t="shared" si="47"/>
        <v>101.71428571428571</v>
      </c>
      <c r="K746" t="s">
        <v>21</v>
      </c>
      <c r="L746" t="s">
        <v>22</v>
      </c>
      <c r="M746">
        <v>1533877200</v>
      </c>
      <c r="N746">
        <v>1534050000</v>
      </c>
      <c r="O746" s="9">
        <f t="shared" si="44"/>
        <v>43322.208333333328</v>
      </c>
      <c r="P746" s="9">
        <f t="shared" si="45"/>
        <v>43324.208333333328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6"/>
        <v>30.304347826086957</v>
      </c>
      <c r="G747" t="s">
        <v>14</v>
      </c>
      <c r="I747">
        <v>34</v>
      </c>
      <c r="J747" s="4">
        <f t="shared" si="47"/>
        <v>61.5</v>
      </c>
      <c r="K747" t="s">
        <v>21</v>
      </c>
      <c r="L747" t="s">
        <v>22</v>
      </c>
      <c r="M747">
        <v>1275195600</v>
      </c>
      <c r="N747">
        <v>1277528400</v>
      </c>
      <c r="O747" s="9">
        <f t="shared" si="44"/>
        <v>40328.208333333336</v>
      </c>
      <c r="P747" s="9">
        <f t="shared" si="45"/>
        <v>40355.208333333336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6"/>
        <v>212.50896057347671</v>
      </c>
      <c r="G748" t="s">
        <v>20</v>
      </c>
      <c r="I748">
        <v>3388</v>
      </c>
      <c r="J748" s="4">
        <f t="shared" si="47"/>
        <v>35</v>
      </c>
      <c r="K748" t="s">
        <v>21</v>
      </c>
      <c r="L748" t="s">
        <v>22</v>
      </c>
      <c r="M748">
        <v>1318136400</v>
      </c>
      <c r="N748">
        <v>1318568400</v>
      </c>
      <c r="O748" s="9">
        <f t="shared" si="44"/>
        <v>40825.208333333336</v>
      </c>
      <c r="P748" s="9">
        <f t="shared" si="45"/>
        <v>40830.208333333336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6"/>
        <v>228.85714285714286</v>
      </c>
      <c r="G749" t="s">
        <v>20</v>
      </c>
      <c r="I749">
        <v>280</v>
      </c>
      <c r="J749" s="4">
        <f t="shared" si="47"/>
        <v>40.049999999999997</v>
      </c>
      <c r="K749" t="s">
        <v>21</v>
      </c>
      <c r="L749" t="s">
        <v>22</v>
      </c>
      <c r="M749">
        <v>1283403600</v>
      </c>
      <c r="N749">
        <v>1284354000</v>
      </c>
      <c r="O749" s="9">
        <f t="shared" si="44"/>
        <v>40423.208333333336</v>
      </c>
      <c r="P749" s="9">
        <f t="shared" si="45"/>
        <v>40434.208333333336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6"/>
        <v>34.959979476654695</v>
      </c>
      <c r="G750" t="s">
        <v>74</v>
      </c>
      <c r="I750">
        <v>614</v>
      </c>
      <c r="J750" s="4">
        <f t="shared" si="47"/>
        <v>110.97231270358306</v>
      </c>
      <c r="K750" t="s">
        <v>21</v>
      </c>
      <c r="L750" t="s">
        <v>22</v>
      </c>
      <c r="M750">
        <v>1267423200</v>
      </c>
      <c r="N750">
        <v>1269579600</v>
      </c>
      <c r="O750" s="9">
        <f t="shared" si="44"/>
        <v>40238.25</v>
      </c>
      <c r="P750" s="9">
        <f t="shared" si="45"/>
        <v>40263.208333333336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6"/>
        <v>157.29069767441862</v>
      </c>
      <c r="G751" t="s">
        <v>20</v>
      </c>
      <c r="I751">
        <v>366</v>
      </c>
      <c r="J751" s="4">
        <f t="shared" si="47"/>
        <v>36.959016393442624</v>
      </c>
      <c r="K751" t="s">
        <v>107</v>
      </c>
      <c r="L751" t="s">
        <v>108</v>
      </c>
      <c r="M751">
        <v>1412744400</v>
      </c>
      <c r="N751">
        <v>1413781200</v>
      </c>
      <c r="O751" s="9">
        <f t="shared" si="44"/>
        <v>41920.208333333336</v>
      </c>
      <c r="P751" s="9">
        <f t="shared" si="45"/>
        <v>41932.208333333336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6"/>
        <v>1</v>
      </c>
      <c r="G752" t="s">
        <v>14</v>
      </c>
      <c r="I752">
        <v>1</v>
      </c>
      <c r="J752" s="4">
        <f t="shared" si="47"/>
        <v>1</v>
      </c>
      <c r="K752" t="s">
        <v>40</v>
      </c>
      <c r="L752" t="s">
        <v>41</v>
      </c>
      <c r="M752">
        <v>1277960400</v>
      </c>
      <c r="N752">
        <v>1280120400</v>
      </c>
      <c r="O752" s="9">
        <f t="shared" si="44"/>
        <v>40360.208333333336</v>
      </c>
      <c r="P752" s="9">
        <f t="shared" si="45"/>
        <v>40385.208333333336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6"/>
        <v>232.30555555555554</v>
      </c>
      <c r="G753" t="s">
        <v>20</v>
      </c>
      <c r="I753">
        <v>270</v>
      </c>
      <c r="J753" s="4">
        <f t="shared" si="47"/>
        <v>30.974074074074075</v>
      </c>
      <c r="K753" t="s">
        <v>21</v>
      </c>
      <c r="L753" t="s">
        <v>22</v>
      </c>
      <c r="M753">
        <v>1458190800</v>
      </c>
      <c r="N753">
        <v>1459486800</v>
      </c>
      <c r="O753" s="9">
        <f t="shared" si="44"/>
        <v>42446.208333333328</v>
      </c>
      <c r="P753" s="9">
        <f t="shared" si="45"/>
        <v>42461.208333333328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6"/>
        <v>92.448275862068968</v>
      </c>
      <c r="G754" t="s">
        <v>74</v>
      </c>
      <c r="I754">
        <v>114</v>
      </c>
      <c r="J754" s="4">
        <f t="shared" si="47"/>
        <v>47.035087719298247</v>
      </c>
      <c r="K754" t="s">
        <v>21</v>
      </c>
      <c r="L754" t="s">
        <v>22</v>
      </c>
      <c r="M754">
        <v>1280984400</v>
      </c>
      <c r="N754">
        <v>1282539600</v>
      </c>
      <c r="O754" s="9">
        <f t="shared" si="44"/>
        <v>40395.208333333336</v>
      </c>
      <c r="P754" s="9">
        <f t="shared" si="45"/>
        <v>40413.208333333336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6"/>
        <v>256.70212765957444</v>
      </c>
      <c r="G755" t="s">
        <v>20</v>
      </c>
      <c r="I755">
        <v>137</v>
      </c>
      <c r="J755" s="4">
        <f t="shared" si="47"/>
        <v>88.065693430656935</v>
      </c>
      <c r="K755" t="s">
        <v>21</v>
      </c>
      <c r="L755" t="s">
        <v>22</v>
      </c>
      <c r="M755">
        <v>1274590800</v>
      </c>
      <c r="N755">
        <v>1275886800</v>
      </c>
      <c r="O755" s="9">
        <f t="shared" si="44"/>
        <v>40321.208333333336</v>
      </c>
      <c r="P755" s="9">
        <f t="shared" si="45"/>
        <v>40336.208333333336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6"/>
        <v>168.47017045454547</v>
      </c>
      <c r="G756" t="s">
        <v>20</v>
      </c>
      <c r="I756">
        <v>3205</v>
      </c>
      <c r="J756" s="4">
        <f t="shared" si="47"/>
        <v>37.005616224648989</v>
      </c>
      <c r="K756" t="s">
        <v>21</v>
      </c>
      <c r="L756" t="s">
        <v>22</v>
      </c>
      <c r="M756">
        <v>1351400400</v>
      </c>
      <c r="N756">
        <v>1355983200</v>
      </c>
      <c r="O756" s="9">
        <f t="shared" si="44"/>
        <v>41210.208333333336</v>
      </c>
      <c r="P756" s="9">
        <f t="shared" si="45"/>
        <v>41263.25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6"/>
        <v>166.57777777777778</v>
      </c>
      <c r="G757" t="s">
        <v>20</v>
      </c>
      <c r="I757">
        <v>288</v>
      </c>
      <c r="J757" s="4">
        <f t="shared" si="47"/>
        <v>26.027777777777779</v>
      </c>
      <c r="K757" t="s">
        <v>36</v>
      </c>
      <c r="L757" t="s">
        <v>37</v>
      </c>
      <c r="M757">
        <v>1514354400</v>
      </c>
      <c r="N757">
        <v>1515391200</v>
      </c>
      <c r="O757" s="9">
        <f t="shared" si="44"/>
        <v>43096.25</v>
      </c>
      <c r="P757" s="9">
        <f t="shared" si="45"/>
        <v>43108.25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6"/>
        <v>772.07692307692309</v>
      </c>
      <c r="G758" t="s">
        <v>20</v>
      </c>
      <c r="I758">
        <v>148</v>
      </c>
      <c r="J758" s="4">
        <f t="shared" si="47"/>
        <v>67.817567567567565</v>
      </c>
      <c r="K758" t="s">
        <v>21</v>
      </c>
      <c r="L758" t="s">
        <v>22</v>
      </c>
      <c r="M758">
        <v>1421733600</v>
      </c>
      <c r="N758">
        <v>1422252000</v>
      </c>
      <c r="O758" s="9">
        <f t="shared" si="44"/>
        <v>42024.25</v>
      </c>
      <c r="P758" s="9">
        <f t="shared" si="45"/>
        <v>42030.25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6"/>
        <v>406.85714285714283</v>
      </c>
      <c r="G759" t="s">
        <v>20</v>
      </c>
      <c r="I759">
        <v>114</v>
      </c>
      <c r="J759" s="4">
        <f t="shared" si="47"/>
        <v>49.964912280701753</v>
      </c>
      <c r="K759" t="s">
        <v>21</v>
      </c>
      <c r="L759" t="s">
        <v>22</v>
      </c>
      <c r="M759">
        <v>1305176400</v>
      </c>
      <c r="N759">
        <v>1305522000</v>
      </c>
      <c r="O759" s="9">
        <f t="shared" si="44"/>
        <v>40675.208333333336</v>
      </c>
      <c r="P759" s="9">
        <f t="shared" si="45"/>
        <v>40679.208333333336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6"/>
        <v>564.20608108108115</v>
      </c>
      <c r="G760" t="s">
        <v>20</v>
      </c>
      <c r="I760">
        <v>1518</v>
      </c>
      <c r="J760" s="4">
        <f t="shared" si="47"/>
        <v>110.01646903820817</v>
      </c>
      <c r="K760" t="s">
        <v>15</v>
      </c>
      <c r="L760" t="s">
        <v>16</v>
      </c>
      <c r="M760">
        <v>1414126800</v>
      </c>
      <c r="N760">
        <v>1414904400</v>
      </c>
      <c r="O760" s="9">
        <f t="shared" si="44"/>
        <v>41936.208333333336</v>
      </c>
      <c r="P760" s="9">
        <f t="shared" si="45"/>
        <v>41945.208333333336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6"/>
        <v>68.426865671641792</v>
      </c>
      <c r="G761" t="s">
        <v>14</v>
      </c>
      <c r="I761">
        <v>1274</v>
      </c>
      <c r="J761" s="4">
        <f t="shared" si="47"/>
        <v>89.964678178963894</v>
      </c>
      <c r="K761" t="s">
        <v>21</v>
      </c>
      <c r="L761" t="s">
        <v>22</v>
      </c>
      <c r="M761">
        <v>1517810400</v>
      </c>
      <c r="N761">
        <v>1520402400</v>
      </c>
      <c r="O761" s="9">
        <f t="shared" si="44"/>
        <v>43136.25</v>
      </c>
      <c r="P761" s="9">
        <f t="shared" si="45"/>
        <v>43166.25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6"/>
        <v>34.351966873706004</v>
      </c>
      <c r="G762" t="s">
        <v>14</v>
      </c>
      <c r="I762">
        <v>210</v>
      </c>
      <c r="J762" s="4">
        <f t="shared" si="47"/>
        <v>79.009523809523813</v>
      </c>
      <c r="K762" t="s">
        <v>107</v>
      </c>
      <c r="L762" t="s">
        <v>108</v>
      </c>
      <c r="M762">
        <v>1564635600</v>
      </c>
      <c r="N762">
        <v>1567141200</v>
      </c>
      <c r="O762" s="9">
        <f t="shared" si="44"/>
        <v>43678.208333333328</v>
      </c>
      <c r="P762" s="9">
        <f t="shared" si="45"/>
        <v>43707.208333333328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6"/>
        <v>655.4545454545455</v>
      </c>
      <c r="G763" t="s">
        <v>20</v>
      </c>
      <c r="I763">
        <v>166</v>
      </c>
      <c r="J763" s="4">
        <f t="shared" si="47"/>
        <v>86.867469879518069</v>
      </c>
      <c r="K763" t="s">
        <v>21</v>
      </c>
      <c r="L763" t="s">
        <v>22</v>
      </c>
      <c r="M763">
        <v>1500699600</v>
      </c>
      <c r="N763">
        <v>1501131600</v>
      </c>
      <c r="O763" s="9">
        <f t="shared" si="44"/>
        <v>42938.208333333328</v>
      </c>
      <c r="P763" s="9">
        <f t="shared" si="45"/>
        <v>42943.208333333328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6"/>
        <v>177.25714285714284</v>
      </c>
      <c r="G764" t="s">
        <v>20</v>
      </c>
      <c r="I764">
        <v>100</v>
      </c>
      <c r="J764" s="4">
        <f t="shared" si="47"/>
        <v>62.04</v>
      </c>
      <c r="K764" t="s">
        <v>26</v>
      </c>
      <c r="L764" t="s">
        <v>27</v>
      </c>
      <c r="M764">
        <v>1354082400</v>
      </c>
      <c r="N764">
        <v>1355032800</v>
      </c>
      <c r="O764" s="9">
        <f t="shared" si="44"/>
        <v>41241.25</v>
      </c>
      <c r="P764" s="9">
        <f t="shared" si="45"/>
        <v>41252.25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6"/>
        <v>113.17857142857144</v>
      </c>
      <c r="G765" t="s">
        <v>20</v>
      </c>
      <c r="I765">
        <v>235</v>
      </c>
      <c r="J765" s="4">
        <f t="shared" si="47"/>
        <v>26.970212765957445</v>
      </c>
      <c r="K765" t="s">
        <v>21</v>
      </c>
      <c r="L765" t="s">
        <v>22</v>
      </c>
      <c r="M765">
        <v>1336453200</v>
      </c>
      <c r="N765">
        <v>1339477200</v>
      </c>
      <c r="O765" s="9">
        <f t="shared" si="44"/>
        <v>41037.208333333336</v>
      </c>
      <c r="P765" s="9">
        <f t="shared" si="45"/>
        <v>41072.208333333336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6"/>
        <v>728.18181818181824</v>
      </c>
      <c r="G766" t="s">
        <v>20</v>
      </c>
      <c r="I766">
        <v>148</v>
      </c>
      <c r="J766" s="4">
        <f t="shared" si="47"/>
        <v>54.121621621621621</v>
      </c>
      <c r="K766" t="s">
        <v>21</v>
      </c>
      <c r="L766" t="s">
        <v>22</v>
      </c>
      <c r="M766">
        <v>1305262800</v>
      </c>
      <c r="N766">
        <v>1305954000</v>
      </c>
      <c r="O766" s="9">
        <f t="shared" si="44"/>
        <v>40676.208333333336</v>
      </c>
      <c r="P766" s="9">
        <f t="shared" si="45"/>
        <v>40684.208333333336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6"/>
        <v>208.33333333333334</v>
      </c>
      <c r="G767" t="s">
        <v>20</v>
      </c>
      <c r="I767">
        <v>198</v>
      </c>
      <c r="J767" s="4">
        <f t="shared" si="47"/>
        <v>41.035353535353536</v>
      </c>
      <c r="K767" t="s">
        <v>21</v>
      </c>
      <c r="L767" t="s">
        <v>22</v>
      </c>
      <c r="M767">
        <v>1492232400</v>
      </c>
      <c r="N767">
        <v>1494392400</v>
      </c>
      <c r="O767" s="9">
        <f t="shared" si="44"/>
        <v>42840.208333333328</v>
      </c>
      <c r="P767" s="9">
        <f t="shared" si="45"/>
        <v>42865.208333333328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6"/>
        <v>31.171232876712331</v>
      </c>
      <c r="G768" t="s">
        <v>14</v>
      </c>
      <c r="I768">
        <v>248</v>
      </c>
      <c r="J768" s="4">
        <f t="shared" si="47"/>
        <v>55.052419354838712</v>
      </c>
      <c r="K768" t="s">
        <v>26</v>
      </c>
      <c r="L768" t="s">
        <v>27</v>
      </c>
      <c r="M768">
        <v>1537333200</v>
      </c>
      <c r="N768">
        <v>1537419600</v>
      </c>
      <c r="O768" s="9">
        <f t="shared" si="44"/>
        <v>43362.208333333328</v>
      </c>
      <c r="P768" s="9">
        <f t="shared" si="45"/>
        <v>43363.208333333328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6"/>
        <v>56.967078189300416</v>
      </c>
      <c r="G769" t="s">
        <v>14</v>
      </c>
      <c r="I769">
        <v>513</v>
      </c>
      <c r="J769" s="4">
        <f t="shared" si="47"/>
        <v>107.93762183235867</v>
      </c>
      <c r="K769" t="s">
        <v>21</v>
      </c>
      <c r="L769" t="s">
        <v>22</v>
      </c>
      <c r="M769">
        <v>1444107600</v>
      </c>
      <c r="N769">
        <v>1447999200</v>
      </c>
      <c r="O769" s="9">
        <f t="shared" si="44"/>
        <v>42283.208333333328</v>
      </c>
      <c r="P769" s="9">
        <f t="shared" si="45"/>
        <v>42328.25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6"/>
        <v>231</v>
      </c>
      <c r="G770" t="s">
        <v>20</v>
      </c>
      <c r="I770">
        <v>150</v>
      </c>
      <c r="J770" s="4">
        <f t="shared" si="47"/>
        <v>73.92</v>
      </c>
      <c r="K770" t="s">
        <v>21</v>
      </c>
      <c r="L770" t="s">
        <v>22</v>
      </c>
      <c r="M770">
        <v>1386741600</v>
      </c>
      <c r="N770">
        <v>1388037600</v>
      </c>
      <c r="O770" s="9">
        <f t="shared" si="44"/>
        <v>41619.25</v>
      </c>
      <c r="P770" s="9">
        <f t="shared" si="45"/>
        <v>41634.25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6"/>
        <v>86.867834394904463</v>
      </c>
      <c r="G771" t="s">
        <v>14</v>
      </c>
      <c r="I771">
        <v>3410</v>
      </c>
      <c r="J771" s="4">
        <f t="shared" si="47"/>
        <v>31.995894428152493</v>
      </c>
      <c r="K771" t="s">
        <v>21</v>
      </c>
      <c r="L771" t="s">
        <v>22</v>
      </c>
      <c r="M771">
        <v>1376542800</v>
      </c>
      <c r="N771">
        <v>1378789200</v>
      </c>
      <c r="O771" s="9">
        <f t="shared" ref="O771:O834" si="48">(((M771/60)/60)/24)+DATE(1970,1,1)</f>
        <v>41501.208333333336</v>
      </c>
      <c r="P771" s="9">
        <f t="shared" ref="P771:P834" si="49">(((N771/60)/60)/24)+DATE(1970,1,1)</f>
        <v>41527.208333333336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50">(E772/D772)*100</f>
        <v>270.74418604651163</v>
      </c>
      <c r="G772" t="s">
        <v>20</v>
      </c>
      <c r="I772">
        <v>216</v>
      </c>
      <c r="J772" s="4">
        <f t="shared" ref="J772:J835" si="51">AVERAGE(E772/I772)</f>
        <v>53.898148148148145</v>
      </c>
      <c r="K772" t="s">
        <v>107</v>
      </c>
      <c r="L772" t="s">
        <v>108</v>
      </c>
      <c r="M772">
        <v>1397451600</v>
      </c>
      <c r="N772">
        <v>1398056400</v>
      </c>
      <c r="O772" s="9">
        <f t="shared" si="48"/>
        <v>41743.208333333336</v>
      </c>
      <c r="P772" s="9">
        <f t="shared" si="49"/>
        <v>41750.208333333336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50"/>
        <v>49.446428571428569</v>
      </c>
      <c r="G773" t="s">
        <v>74</v>
      </c>
      <c r="I773">
        <v>26</v>
      </c>
      <c r="J773" s="4">
        <f t="shared" si="51"/>
        <v>106.5</v>
      </c>
      <c r="K773" t="s">
        <v>21</v>
      </c>
      <c r="L773" t="s">
        <v>22</v>
      </c>
      <c r="M773">
        <v>1548482400</v>
      </c>
      <c r="N773">
        <v>1550815200</v>
      </c>
      <c r="O773" s="9">
        <f t="shared" si="48"/>
        <v>43491.25</v>
      </c>
      <c r="P773" s="9">
        <f t="shared" si="49"/>
        <v>43518.25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50"/>
        <v>113.3596256684492</v>
      </c>
      <c r="G774" t="s">
        <v>20</v>
      </c>
      <c r="I774">
        <v>5139</v>
      </c>
      <c r="J774" s="4">
        <f t="shared" si="51"/>
        <v>32.999805409612762</v>
      </c>
      <c r="K774" t="s">
        <v>21</v>
      </c>
      <c r="L774" t="s">
        <v>22</v>
      </c>
      <c r="M774">
        <v>1549692000</v>
      </c>
      <c r="N774">
        <v>1550037600</v>
      </c>
      <c r="O774" s="9">
        <f t="shared" si="48"/>
        <v>43505.25</v>
      </c>
      <c r="P774" s="9">
        <f t="shared" si="49"/>
        <v>43509.25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50"/>
        <v>190.55555555555554</v>
      </c>
      <c r="G775" t="s">
        <v>20</v>
      </c>
      <c r="I775">
        <v>2353</v>
      </c>
      <c r="J775" s="4">
        <f t="shared" si="51"/>
        <v>43.00254993625159</v>
      </c>
      <c r="K775" t="s">
        <v>21</v>
      </c>
      <c r="L775" t="s">
        <v>22</v>
      </c>
      <c r="M775">
        <v>1492059600</v>
      </c>
      <c r="N775">
        <v>1492923600</v>
      </c>
      <c r="O775" s="9">
        <f t="shared" si="48"/>
        <v>42838.208333333328</v>
      </c>
      <c r="P775" s="9">
        <f t="shared" si="49"/>
        <v>42848.208333333328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50"/>
        <v>135.5</v>
      </c>
      <c r="G776" t="s">
        <v>20</v>
      </c>
      <c r="I776">
        <v>78</v>
      </c>
      <c r="J776" s="4">
        <f t="shared" si="51"/>
        <v>86.858974358974365</v>
      </c>
      <c r="K776" t="s">
        <v>107</v>
      </c>
      <c r="L776" t="s">
        <v>108</v>
      </c>
      <c r="M776">
        <v>1463979600</v>
      </c>
      <c r="N776">
        <v>1467522000</v>
      </c>
      <c r="O776" s="9">
        <f t="shared" si="48"/>
        <v>42513.208333333328</v>
      </c>
      <c r="P776" s="9">
        <f t="shared" si="49"/>
        <v>42554.208333333328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50"/>
        <v>10.297872340425531</v>
      </c>
      <c r="G777" t="s">
        <v>14</v>
      </c>
      <c r="I777">
        <v>10</v>
      </c>
      <c r="J777" s="4">
        <f t="shared" si="51"/>
        <v>96.8</v>
      </c>
      <c r="K777" t="s">
        <v>21</v>
      </c>
      <c r="L777" t="s">
        <v>22</v>
      </c>
      <c r="M777">
        <v>1415253600</v>
      </c>
      <c r="N777">
        <v>1416117600</v>
      </c>
      <c r="O777" s="9">
        <f t="shared" si="48"/>
        <v>41949.25</v>
      </c>
      <c r="P777" s="9">
        <f t="shared" si="49"/>
        <v>41959.25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50"/>
        <v>65.544223826714799</v>
      </c>
      <c r="G778" t="s">
        <v>14</v>
      </c>
      <c r="I778">
        <v>2201</v>
      </c>
      <c r="J778" s="4">
        <f t="shared" si="51"/>
        <v>32.995456610631528</v>
      </c>
      <c r="K778" t="s">
        <v>21</v>
      </c>
      <c r="L778" t="s">
        <v>22</v>
      </c>
      <c r="M778">
        <v>1562216400</v>
      </c>
      <c r="N778">
        <v>1563771600</v>
      </c>
      <c r="O778" s="9">
        <f t="shared" si="48"/>
        <v>43650.208333333328</v>
      </c>
      <c r="P778" s="9">
        <f t="shared" si="49"/>
        <v>43668.208333333328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50"/>
        <v>49.026652452025587</v>
      </c>
      <c r="G779" t="s">
        <v>14</v>
      </c>
      <c r="I779">
        <v>676</v>
      </c>
      <c r="J779" s="4">
        <f t="shared" si="51"/>
        <v>68.028106508875737</v>
      </c>
      <c r="K779" t="s">
        <v>21</v>
      </c>
      <c r="L779" t="s">
        <v>22</v>
      </c>
      <c r="M779">
        <v>1316754000</v>
      </c>
      <c r="N779">
        <v>1319259600</v>
      </c>
      <c r="O779" s="9">
        <f t="shared" si="48"/>
        <v>40809.208333333336</v>
      </c>
      <c r="P779" s="9">
        <f t="shared" si="49"/>
        <v>40838.208333333336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50"/>
        <v>787.92307692307691</v>
      </c>
      <c r="G780" t="s">
        <v>20</v>
      </c>
      <c r="I780">
        <v>174</v>
      </c>
      <c r="J780" s="4">
        <f t="shared" si="51"/>
        <v>58.867816091954026</v>
      </c>
      <c r="K780" t="s">
        <v>98</v>
      </c>
      <c r="L780" t="s">
        <v>99</v>
      </c>
      <c r="M780">
        <v>1313211600</v>
      </c>
      <c r="N780">
        <v>1313643600</v>
      </c>
      <c r="O780" s="9">
        <f t="shared" si="48"/>
        <v>40768.208333333336</v>
      </c>
      <c r="P780" s="9">
        <f t="shared" si="49"/>
        <v>40773.208333333336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50"/>
        <v>80.306347746090154</v>
      </c>
      <c r="G781" t="s">
        <v>14</v>
      </c>
      <c r="I781">
        <v>831</v>
      </c>
      <c r="J781" s="4">
        <f t="shared" si="51"/>
        <v>105.04572803850782</v>
      </c>
      <c r="K781" t="s">
        <v>21</v>
      </c>
      <c r="L781" t="s">
        <v>22</v>
      </c>
      <c r="M781">
        <v>1439528400</v>
      </c>
      <c r="N781">
        <v>1440306000</v>
      </c>
      <c r="O781" s="9">
        <f t="shared" si="48"/>
        <v>42230.208333333328</v>
      </c>
      <c r="P781" s="9">
        <f t="shared" si="49"/>
        <v>42239.208333333328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50"/>
        <v>106.29411764705883</v>
      </c>
      <c r="G782" t="s">
        <v>20</v>
      </c>
      <c r="I782">
        <v>164</v>
      </c>
      <c r="J782" s="4">
        <f t="shared" si="51"/>
        <v>33.054878048780488</v>
      </c>
      <c r="K782" t="s">
        <v>21</v>
      </c>
      <c r="L782" t="s">
        <v>22</v>
      </c>
      <c r="M782">
        <v>1469163600</v>
      </c>
      <c r="N782">
        <v>1470805200</v>
      </c>
      <c r="O782" s="9">
        <f t="shared" si="48"/>
        <v>42573.208333333328</v>
      </c>
      <c r="P782" s="9">
        <f t="shared" si="49"/>
        <v>42592.208333333328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50"/>
        <v>50.735632183908038</v>
      </c>
      <c r="G783" t="s">
        <v>74</v>
      </c>
      <c r="I783">
        <v>56</v>
      </c>
      <c r="J783" s="4">
        <f t="shared" si="51"/>
        <v>78.821428571428569</v>
      </c>
      <c r="K783" t="s">
        <v>98</v>
      </c>
      <c r="L783" t="s">
        <v>99</v>
      </c>
      <c r="M783">
        <v>1288501200</v>
      </c>
      <c r="N783">
        <v>1292911200</v>
      </c>
      <c r="O783" s="9">
        <f t="shared" si="48"/>
        <v>40482.208333333336</v>
      </c>
      <c r="P783" s="9">
        <f t="shared" si="49"/>
        <v>40533.25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50"/>
        <v>215.31372549019611</v>
      </c>
      <c r="G784" t="s">
        <v>20</v>
      </c>
      <c r="I784">
        <v>161</v>
      </c>
      <c r="J784" s="4">
        <f t="shared" si="51"/>
        <v>68.204968944099377</v>
      </c>
      <c r="K784" t="s">
        <v>21</v>
      </c>
      <c r="L784" t="s">
        <v>22</v>
      </c>
      <c r="M784">
        <v>1298959200</v>
      </c>
      <c r="N784">
        <v>1301374800</v>
      </c>
      <c r="O784" s="9">
        <f t="shared" si="48"/>
        <v>40603.25</v>
      </c>
      <c r="P784" s="9">
        <f t="shared" si="49"/>
        <v>40631.208333333336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50"/>
        <v>141.22972972972974</v>
      </c>
      <c r="G785" t="s">
        <v>20</v>
      </c>
      <c r="I785">
        <v>138</v>
      </c>
      <c r="J785" s="4">
        <f t="shared" si="51"/>
        <v>75.731884057971016</v>
      </c>
      <c r="K785" t="s">
        <v>21</v>
      </c>
      <c r="L785" t="s">
        <v>22</v>
      </c>
      <c r="M785">
        <v>1387260000</v>
      </c>
      <c r="N785">
        <v>1387864800</v>
      </c>
      <c r="O785" s="9">
        <f t="shared" si="48"/>
        <v>41625.25</v>
      </c>
      <c r="P785" s="9">
        <f t="shared" si="49"/>
        <v>41632.25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50"/>
        <v>115.33745781777279</v>
      </c>
      <c r="G786" t="s">
        <v>20</v>
      </c>
      <c r="I786">
        <v>3308</v>
      </c>
      <c r="J786" s="4">
        <f t="shared" si="51"/>
        <v>30.996070133010882</v>
      </c>
      <c r="K786" t="s">
        <v>21</v>
      </c>
      <c r="L786" t="s">
        <v>22</v>
      </c>
      <c r="M786">
        <v>1457244000</v>
      </c>
      <c r="N786">
        <v>1458190800</v>
      </c>
      <c r="O786" s="9">
        <f t="shared" si="48"/>
        <v>42435.25</v>
      </c>
      <c r="P786" s="9">
        <f t="shared" si="49"/>
        <v>42446.208333333328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50"/>
        <v>193.11940298507463</v>
      </c>
      <c r="G787" t="s">
        <v>20</v>
      </c>
      <c r="I787">
        <v>127</v>
      </c>
      <c r="J787" s="4">
        <f t="shared" si="51"/>
        <v>101.88188976377953</v>
      </c>
      <c r="K787" t="s">
        <v>26</v>
      </c>
      <c r="L787" t="s">
        <v>27</v>
      </c>
      <c r="M787">
        <v>1556341200</v>
      </c>
      <c r="N787">
        <v>1559278800</v>
      </c>
      <c r="O787" s="9">
        <f t="shared" si="48"/>
        <v>43582.208333333328</v>
      </c>
      <c r="P787" s="9">
        <f t="shared" si="49"/>
        <v>43616.208333333328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50"/>
        <v>729.73333333333335</v>
      </c>
      <c r="G788" t="s">
        <v>20</v>
      </c>
      <c r="I788">
        <v>207</v>
      </c>
      <c r="J788" s="4">
        <f t="shared" si="51"/>
        <v>52.879227053140099</v>
      </c>
      <c r="K788" t="s">
        <v>107</v>
      </c>
      <c r="L788" t="s">
        <v>108</v>
      </c>
      <c r="M788">
        <v>1522126800</v>
      </c>
      <c r="N788">
        <v>1522731600</v>
      </c>
      <c r="O788" s="9">
        <f t="shared" si="48"/>
        <v>43186.208333333328</v>
      </c>
      <c r="P788" s="9">
        <f t="shared" si="49"/>
        <v>43193.208333333328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50"/>
        <v>99.66339869281046</v>
      </c>
      <c r="G789" t="s">
        <v>14</v>
      </c>
      <c r="I789">
        <v>859</v>
      </c>
      <c r="J789" s="4">
        <f t="shared" si="51"/>
        <v>71.005820721769496</v>
      </c>
      <c r="K789" t="s">
        <v>15</v>
      </c>
      <c r="L789" t="s">
        <v>16</v>
      </c>
      <c r="M789">
        <v>1305954000</v>
      </c>
      <c r="N789">
        <v>1306731600</v>
      </c>
      <c r="O789" s="9">
        <f t="shared" si="48"/>
        <v>40684.208333333336</v>
      </c>
      <c r="P789" s="9">
        <f t="shared" si="49"/>
        <v>40693.208333333336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50"/>
        <v>88.166666666666671</v>
      </c>
      <c r="G790" t="s">
        <v>47</v>
      </c>
      <c r="I790">
        <v>31</v>
      </c>
      <c r="J790" s="4">
        <f t="shared" si="51"/>
        <v>102.38709677419355</v>
      </c>
      <c r="K790" t="s">
        <v>21</v>
      </c>
      <c r="L790" t="s">
        <v>22</v>
      </c>
      <c r="M790">
        <v>1350709200</v>
      </c>
      <c r="N790">
        <v>1352527200</v>
      </c>
      <c r="O790" s="9">
        <f t="shared" si="48"/>
        <v>41202.208333333336</v>
      </c>
      <c r="P790" s="9">
        <f t="shared" si="49"/>
        <v>41223.25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50"/>
        <v>37.233333333333334</v>
      </c>
      <c r="G791" t="s">
        <v>14</v>
      </c>
      <c r="I791">
        <v>45</v>
      </c>
      <c r="J791" s="4">
        <f t="shared" si="51"/>
        <v>74.466666666666669</v>
      </c>
      <c r="K791" t="s">
        <v>21</v>
      </c>
      <c r="L791" t="s">
        <v>22</v>
      </c>
      <c r="M791">
        <v>1401166800</v>
      </c>
      <c r="N791">
        <v>1404363600</v>
      </c>
      <c r="O791" s="9">
        <f t="shared" si="48"/>
        <v>41786.208333333336</v>
      </c>
      <c r="P791" s="9">
        <f t="shared" si="49"/>
        <v>41823.208333333336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50"/>
        <v>30.540075309306079</v>
      </c>
      <c r="G792" t="s">
        <v>74</v>
      </c>
      <c r="I792">
        <v>1113</v>
      </c>
      <c r="J792" s="4">
        <f t="shared" si="51"/>
        <v>51.009883198562441</v>
      </c>
      <c r="K792" t="s">
        <v>21</v>
      </c>
      <c r="L792" t="s">
        <v>22</v>
      </c>
      <c r="M792">
        <v>1266127200</v>
      </c>
      <c r="N792">
        <v>1266645600</v>
      </c>
      <c r="O792" s="9">
        <f t="shared" si="48"/>
        <v>40223.25</v>
      </c>
      <c r="P792" s="9">
        <f t="shared" si="49"/>
        <v>40229.25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50"/>
        <v>25.714285714285712</v>
      </c>
      <c r="G793" t="s">
        <v>14</v>
      </c>
      <c r="I793">
        <v>6</v>
      </c>
      <c r="J793" s="4">
        <f t="shared" si="51"/>
        <v>90</v>
      </c>
      <c r="K793" t="s">
        <v>21</v>
      </c>
      <c r="L793" t="s">
        <v>22</v>
      </c>
      <c r="M793">
        <v>1481436000</v>
      </c>
      <c r="N793">
        <v>1482818400</v>
      </c>
      <c r="O793" s="9">
        <f t="shared" si="48"/>
        <v>42715.25</v>
      </c>
      <c r="P793" s="9">
        <f t="shared" si="49"/>
        <v>42731.25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50"/>
        <v>34</v>
      </c>
      <c r="G794" t="s">
        <v>14</v>
      </c>
      <c r="I794">
        <v>7</v>
      </c>
      <c r="J794" s="4">
        <f t="shared" si="51"/>
        <v>97.142857142857139</v>
      </c>
      <c r="K794" t="s">
        <v>21</v>
      </c>
      <c r="L794" t="s">
        <v>22</v>
      </c>
      <c r="M794">
        <v>1372222800</v>
      </c>
      <c r="N794">
        <v>1374642000</v>
      </c>
      <c r="O794" s="9">
        <f t="shared" si="48"/>
        <v>41451.208333333336</v>
      </c>
      <c r="P794" s="9">
        <f t="shared" si="49"/>
        <v>41479.208333333336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50"/>
        <v>1185.909090909091</v>
      </c>
      <c r="G795" t="s">
        <v>20</v>
      </c>
      <c r="I795">
        <v>181</v>
      </c>
      <c r="J795" s="4">
        <f t="shared" si="51"/>
        <v>72.071823204419886</v>
      </c>
      <c r="K795" t="s">
        <v>98</v>
      </c>
      <c r="L795" t="s">
        <v>99</v>
      </c>
      <c r="M795">
        <v>1372136400</v>
      </c>
      <c r="N795">
        <v>1372482000</v>
      </c>
      <c r="O795" s="9">
        <f t="shared" si="48"/>
        <v>41450.208333333336</v>
      </c>
      <c r="P795" s="9">
        <f t="shared" si="49"/>
        <v>41454.208333333336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50"/>
        <v>125.39393939393939</v>
      </c>
      <c r="G796" t="s">
        <v>20</v>
      </c>
      <c r="I796">
        <v>110</v>
      </c>
      <c r="J796" s="4">
        <f t="shared" si="51"/>
        <v>75.236363636363635</v>
      </c>
      <c r="K796" t="s">
        <v>21</v>
      </c>
      <c r="L796" t="s">
        <v>22</v>
      </c>
      <c r="M796">
        <v>1513922400</v>
      </c>
      <c r="N796">
        <v>1514959200</v>
      </c>
      <c r="O796" s="9">
        <f t="shared" si="48"/>
        <v>43091.25</v>
      </c>
      <c r="P796" s="9">
        <f t="shared" si="49"/>
        <v>43103.25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50"/>
        <v>14.394366197183098</v>
      </c>
      <c r="G797" t="s">
        <v>14</v>
      </c>
      <c r="I797">
        <v>31</v>
      </c>
      <c r="J797" s="4">
        <f t="shared" si="51"/>
        <v>32.967741935483872</v>
      </c>
      <c r="K797" t="s">
        <v>21</v>
      </c>
      <c r="L797" t="s">
        <v>22</v>
      </c>
      <c r="M797">
        <v>1477976400</v>
      </c>
      <c r="N797">
        <v>1478235600</v>
      </c>
      <c r="O797" s="9">
        <f t="shared" si="48"/>
        <v>42675.208333333328</v>
      </c>
      <c r="P797" s="9">
        <f t="shared" si="49"/>
        <v>42678.208333333328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50"/>
        <v>54.807692307692314</v>
      </c>
      <c r="G798" t="s">
        <v>14</v>
      </c>
      <c r="I798">
        <v>78</v>
      </c>
      <c r="J798" s="4">
        <f t="shared" si="51"/>
        <v>54.807692307692307</v>
      </c>
      <c r="K798" t="s">
        <v>21</v>
      </c>
      <c r="L798" t="s">
        <v>22</v>
      </c>
      <c r="M798">
        <v>1407474000</v>
      </c>
      <c r="N798">
        <v>1408078800</v>
      </c>
      <c r="O798" s="9">
        <f t="shared" si="48"/>
        <v>41859.208333333336</v>
      </c>
      <c r="P798" s="9">
        <f t="shared" si="49"/>
        <v>41866.208333333336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50"/>
        <v>109.63157894736841</v>
      </c>
      <c r="G799" t="s">
        <v>20</v>
      </c>
      <c r="I799">
        <v>185</v>
      </c>
      <c r="J799" s="4">
        <f t="shared" si="51"/>
        <v>45.037837837837834</v>
      </c>
      <c r="K799" t="s">
        <v>21</v>
      </c>
      <c r="L799" t="s">
        <v>22</v>
      </c>
      <c r="M799">
        <v>1546149600</v>
      </c>
      <c r="N799">
        <v>1548136800</v>
      </c>
      <c r="O799" s="9">
        <f t="shared" si="48"/>
        <v>43464.25</v>
      </c>
      <c r="P799" s="9">
        <f t="shared" si="49"/>
        <v>43487.25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50"/>
        <v>188.47058823529412</v>
      </c>
      <c r="G800" t="s">
        <v>20</v>
      </c>
      <c r="I800">
        <v>121</v>
      </c>
      <c r="J800" s="4">
        <f t="shared" si="51"/>
        <v>52.958677685950413</v>
      </c>
      <c r="K800" t="s">
        <v>21</v>
      </c>
      <c r="L800" t="s">
        <v>22</v>
      </c>
      <c r="M800">
        <v>1338440400</v>
      </c>
      <c r="N800">
        <v>1340859600</v>
      </c>
      <c r="O800" s="9">
        <f t="shared" si="48"/>
        <v>41060.208333333336</v>
      </c>
      <c r="P800" s="9">
        <f t="shared" si="49"/>
        <v>41088.208333333336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50"/>
        <v>87.008284023668637</v>
      </c>
      <c r="G801" t="s">
        <v>14</v>
      </c>
      <c r="I801">
        <v>1225</v>
      </c>
      <c r="J801" s="4">
        <f t="shared" si="51"/>
        <v>60.017959183673469</v>
      </c>
      <c r="K801" t="s">
        <v>40</v>
      </c>
      <c r="L801" t="s">
        <v>41</v>
      </c>
      <c r="M801">
        <v>1454133600</v>
      </c>
      <c r="N801">
        <v>1454479200</v>
      </c>
      <c r="O801" s="9">
        <f t="shared" si="48"/>
        <v>42399.25</v>
      </c>
      <c r="P801" s="9">
        <f t="shared" si="49"/>
        <v>42403.25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50"/>
        <v>1</v>
      </c>
      <c r="G802" t="s">
        <v>14</v>
      </c>
      <c r="I802">
        <v>1</v>
      </c>
      <c r="J802" s="4">
        <f t="shared" si="51"/>
        <v>1</v>
      </c>
      <c r="K802" t="s">
        <v>98</v>
      </c>
      <c r="L802" t="s">
        <v>99</v>
      </c>
      <c r="M802">
        <v>1434085200</v>
      </c>
      <c r="N802">
        <v>1434430800</v>
      </c>
      <c r="O802" s="9">
        <f t="shared" si="48"/>
        <v>42167.208333333328</v>
      </c>
      <c r="P802" s="9">
        <f t="shared" si="49"/>
        <v>42171.208333333328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50"/>
        <v>202.9130434782609</v>
      </c>
      <c r="G803" t="s">
        <v>20</v>
      </c>
      <c r="I803">
        <v>106</v>
      </c>
      <c r="J803" s="4">
        <f t="shared" si="51"/>
        <v>44.028301886792455</v>
      </c>
      <c r="K803" t="s">
        <v>21</v>
      </c>
      <c r="L803" t="s">
        <v>22</v>
      </c>
      <c r="M803">
        <v>1577772000</v>
      </c>
      <c r="N803">
        <v>1579672800</v>
      </c>
      <c r="O803" s="9">
        <f t="shared" si="48"/>
        <v>43830.25</v>
      </c>
      <c r="P803" s="9">
        <f t="shared" si="49"/>
        <v>43852.25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50"/>
        <v>197.03225806451613</v>
      </c>
      <c r="G804" t="s">
        <v>20</v>
      </c>
      <c r="I804">
        <v>142</v>
      </c>
      <c r="J804" s="4">
        <f t="shared" si="51"/>
        <v>86.028169014084511</v>
      </c>
      <c r="K804" t="s">
        <v>21</v>
      </c>
      <c r="L804" t="s">
        <v>22</v>
      </c>
      <c r="M804">
        <v>1562216400</v>
      </c>
      <c r="N804">
        <v>1562389200</v>
      </c>
      <c r="O804" s="9">
        <f t="shared" si="48"/>
        <v>43650.208333333328</v>
      </c>
      <c r="P804" s="9">
        <f t="shared" si="49"/>
        <v>43652.208333333328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50"/>
        <v>107</v>
      </c>
      <c r="G805" t="s">
        <v>20</v>
      </c>
      <c r="I805">
        <v>233</v>
      </c>
      <c r="J805" s="4">
        <f t="shared" si="51"/>
        <v>28.012875536480685</v>
      </c>
      <c r="K805" t="s">
        <v>21</v>
      </c>
      <c r="L805" t="s">
        <v>22</v>
      </c>
      <c r="M805">
        <v>1548568800</v>
      </c>
      <c r="N805">
        <v>1551506400</v>
      </c>
      <c r="O805" s="9">
        <f t="shared" si="48"/>
        <v>43492.25</v>
      </c>
      <c r="P805" s="9">
        <f t="shared" si="49"/>
        <v>43526.25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50"/>
        <v>268.73076923076923</v>
      </c>
      <c r="G806" t="s">
        <v>20</v>
      </c>
      <c r="I806">
        <v>218</v>
      </c>
      <c r="J806" s="4">
        <f t="shared" si="51"/>
        <v>32.050458715596328</v>
      </c>
      <c r="K806" t="s">
        <v>21</v>
      </c>
      <c r="L806" t="s">
        <v>22</v>
      </c>
      <c r="M806">
        <v>1514872800</v>
      </c>
      <c r="N806">
        <v>1516600800</v>
      </c>
      <c r="O806" s="9">
        <f t="shared" si="48"/>
        <v>43102.25</v>
      </c>
      <c r="P806" s="9">
        <f t="shared" si="49"/>
        <v>43122.25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50"/>
        <v>50.845360824742272</v>
      </c>
      <c r="G807" t="s">
        <v>14</v>
      </c>
      <c r="I807">
        <v>67</v>
      </c>
      <c r="J807" s="4">
        <f t="shared" si="51"/>
        <v>73.611940298507463</v>
      </c>
      <c r="K807" t="s">
        <v>26</v>
      </c>
      <c r="L807" t="s">
        <v>27</v>
      </c>
      <c r="M807">
        <v>1416031200</v>
      </c>
      <c r="N807">
        <v>1420437600</v>
      </c>
      <c r="O807" s="9">
        <f t="shared" si="48"/>
        <v>41958.25</v>
      </c>
      <c r="P807" s="9">
        <f t="shared" si="49"/>
        <v>42009.25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50"/>
        <v>1180.2857142857142</v>
      </c>
      <c r="G808" t="s">
        <v>20</v>
      </c>
      <c r="I808">
        <v>76</v>
      </c>
      <c r="J808" s="4">
        <f t="shared" si="51"/>
        <v>108.71052631578948</v>
      </c>
      <c r="K808" t="s">
        <v>21</v>
      </c>
      <c r="L808" t="s">
        <v>22</v>
      </c>
      <c r="M808">
        <v>1330927200</v>
      </c>
      <c r="N808">
        <v>1332997200</v>
      </c>
      <c r="O808" s="9">
        <f t="shared" si="48"/>
        <v>40973.25</v>
      </c>
      <c r="P808" s="9">
        <f t="shared" si="49"/>
        <v>40997.208333333336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50"/>
        <v>264</v>
      </c>
      <c r="G809" t="s">
        <v>20</v>
      </c>
      <c r="I809">
        <v>43</v>
      </c>
      <c r="J809" s="4">
        <f t="shared" si="51"/>
        <v>42.97674418604651</v>
      </c>
      <c r="K809" t="s">
        <v>21</v>
      </c>
      <c r="L809" t="s">
        <v>22</v>
      </c>
      <c r="M809">
        <v>1571115600</v>
      </c>
      <c r="N809">
        <v>1574920800</v>
      </c>
      <c r="O809" s="9">
        <f t="shared" si="48"/>
        <v>43753.208333333328</v>
      </c>
      <c r="P809" s="9">
        <f t="shared" si="49"/>
        <v>43797.25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50"/>
        <v>30.44230769230769</v>
      </c>
      <c r="G810" t="s">
        <v>14</v>
      </c>
      <c r="I810">
        <v>19</v>
      </c>
      <c r="J810" s="4">
        <f t="shared" si="51"/>
        <v>83.315789473684205</v>
      </c>
      <c r="K810" t="s">
        <v>21</v>
      </c>
      <c r="L810" t="s">
        <v>22</v>
      </c>
      <c r="M810">
        <v>1463461200</v>
      </c>
      <c r="N810">
        <v>1464930000</v>
      </c>
      <c r="O810" s="9">
        <f t="shared" si="48"/>
        <v>42507.208333333328</v>
      </c>
      <c r="P810" s="9">
        <f t="shared" si="49"/>
        <v>42524.208333333328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50"/>
        <v>62.880681818181813</v>
      </c>
      <c r="G811" t="s">
        <v>14</v>
      </c>
      <c r="I811">
        <v>2108</v>
      </c>
      <c r="J811" s="4">
        <f t="shared" si="51"/>
        <v>42</v>
      </c>
      <c r="K811" t="s">
        <v>98</v>
      </c>
      <c r="L811" t="s">
        <v>99</v>
      </c>
      <c r="M811">
        <v>1344920400</v>
      </c>
      <c r="N811">
        <v>1345006800</v>
      </c>
      <c r="O811" s="9">
        <f t="shared" si="48"/>
        <v>41135.208333333336</v>
      </c>
      <c r="P811" s="9">
        <f t="shared" si="49"/>
        <v>41136.208333333336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50"/>
        <v>193.125</v>
      </c>
      <c r="G812" t="s">
        <v>20</v>
      </c>
      <c r="I812">
        <v>221</v>
      </c>
      <c r="J812" s="4">
        <f t="shared" si="51"/>
        <v>55.927601809954751</v>
      </c>
      <c r="K812" t="s">
        <v>21</v>
      </c>
      <c r="L812" t="s">
        <v>22</v>
      </c>
      <c r="M812">
        <v>1511848800</v>
      </c>
      <c r="N812">
        <v>1512712800</v>
      </c>
      <c r="O812" s="9">
        <f t="shared" si="48"/>
        <v>43067.25</v>
      </c>
      <c r="P812" s="9">
        <f t="shared" si="49"/>
        <v>43077.25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50"/>
        <v>77.102702702702715</v>
      </c>
      <c r="G813" t="s">
        <v>14</v>
      </c>
      <c r="I813">
        <v>679</v>
      </c>
      <c r="J813" s="4">
        <f t="shared" si="51"/>
        <v>105.03681885125184</v>
      </c>
      <c r="K813" t="s">
        <v>21</v>
      </c>
      <c r="L813" t="s">
        <v>22</v>
      </c>
      <c r="M813">
        <v>1452319200</v>
      </c>
      <c r="N813">
        <v>1452492000</v>
      </c>
      <c r="O813" s="9">
        <f t="shared" si="48"/>
        <v>42378.25</v>
      </c>
      <c r="P813" s="9">
        <f t="shared" si="49"/>
        <v>42380.25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50"/>
        <v>225.52763819095478</v>
      </c>
      <c r="G814" t="s">
        <v>20</v>
      </c>
      <c r="I814">
        <v>2805</v>
      </c>
      <c r="J814" s="4">
        <f t="shared" si="51"/>
        <v>48</v>
      </c>
      <c r="K814" t="s">
        <v>15</v>
      </c>
      <c r="L814" t="s">
        <v>16</v>
      </c>
      <c r="M814">
        <v>1523854800</v>
      </c>
      <c r="N814">
        <v>1524286800</v>
      </c>
      <c r="O814" s="9">
        <f t="shared" si="48"/>
        <v>43206.208333333328</v>
      </c>
      <c r="P814" s="9">
        <f t="shared" si="49"/>
        <v>43211.208333333328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50"/>
        <v>239.40625</v>
      </c>
      <c r="G815" t="s">
        <v>20</v>
      </c>
      <c r="I815">
        <v>68</v>
      </c>
      <c r="J815" s="4">
        <f t="shared" si="51"/>
        <v>112.66176470588235</v>
      </c>
      <c r="K815" t="s">
        <v>21</v>
      </c>
      <c r="L815" t="s">
        <v>22</v>
      </c>
      <c r="M815">
        <v>1346043600</v>
      </c>
      <c r="N815">
        <v>1346907600</v>
      </c>
      <c r="O815" s="9">
        <f t="shared" si="48"/>
        <v>41148.208333333336</v>
      </c>
      <c r="P815" s="9">
        <f t="shared" si="49"/>
        <v>41158.208333333336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50"/>
        <v>92.1875</v>
      </c>
      <c r="G816" t="s">
        <v>14</v>
      </c>
      <c r="I816">
        <v>36</v>
      </c>
      <c r="J816" s="4">
        <f t="shared" si="51"/>
        <v>81.944444444444443</v>
      </c>
      <c r="K816" t="s">
        <v>36</v>
      </c>
      <c r="L816" t="s">
        <v>37</v>
      </c>
      <c r="M816">
        <v>1464325200</v>
      </c>
      <c r="N816">
        <v>1464498000</v>
      </c>
      <c r="O816" s="9">
        <f t="shared" si="48"/>
        <v>42517.208333333328</v>
      </c>
      <c r="P816" s="9">
        <f t="shared" si="49"/>
        <v>42519.208333333328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50"/>
        <v>130.23333333333335</v>
      </c>
      <c r="G817" t="s">
        <v>20</v>
      </c>
      <c r="I817">
        <v>183</v>
      </c>
      <c r="J817" s="4">
        <f t="shared" si="51"/>
        <v>64.049180327868854</v>
      </c>
      <c r="K817" t="s">
        <v>15</v>
      </c>
      <c r="L817" t="s">
        <v>16</v>
      </c>
      <c r="M817">
        <v>1511935200</v>
      </c>
      <c r="N817">
        <v>1514181600</v>
      </c>
      <c r="O817" s="9">
        <f t="shared" si="48"/>
        <v>43068.25</v>
      </c>
      <c r="P817" s="9">
        <f t="shared" si="49"/>
        <v>43094.25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50"/>
        <v>615.21739130434787</v>
      </c>
      <c r="G818" t="s">
        <v>20</v>
      </c>
      <c r="I818">
        <v>133</v>
      </c>
      <c r="J818" s="4">
        <f t="shared" si="51"/>
        <v>106.39097744360902</v>
      </c>
      <c r="K818" t="s">
        <v>21</v>
      </c>
      <c r="L818" t="s">
        <v>22</v>
      </c>
      <c r="M818">
        <v>1392012000</v>
      </c>
      <c r="N818">
        <v>1392184800</v>
      </c>
      <c r="O818" s="9">
        <f t="shared" si="48"/>
        <v>41680.25</v>
      </c>
      <c r="P818" s="9">
        <f t="shared" si="49"/>
        <v>41682.25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50"/>
        <v>368.79532163742692</v>
      </c>
      <c r="G819" t="s">
        <v>20</v>
      </c>
      <c r="I819">
        <v>2489</v>
      </c>
      <c r="J819" s="4">
        <f t="shared" si="51"/>
        <v>76.011249497790274</v>
      </c>
      <c r="K819" t="s">
        <v>107</v>
      </c>
      <c r="L819" t="s">
        <v>108</v>
      </c>
      <c r="M819">
        <v>1556946000</v>
      </c>
      <c r="N819">
        <v>1559365200</v>
      </c>
      <c r="O819" s="9">
        <f t="shared" si="48"/>
        <v>43589.208333333328</v>
      </c>
      <c r="P819" s="9">
        <f t="shared" si="49"/>
        <v>43617.208333333328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50"/>
        <v>1094.8571428571429</v>
      </c>
      <c r="G820" t="s">
        <v>20</v>
      </c>
      <c r="I820">
        <v>69</v>
      </c>
      <c r="J820" s="4">
        <f t="shared" si="51"/>
        <v>111.07246376811594</v>
      </c>
      <c r="K820" t="s">
        <v>21</v>
      </c>
      <c r="L820" t="s">
        <v>22</v>
      </c>
      <c r="M820">
        <v>1548050400</v>
      </c>
      <c r="N820">
        <v>1549173600</v>
      </c>
      <c r="O820" s="9">
        <f t="shared" si="48"/>
        <v>43486.25</v>
      </c>
      <c r="P820" s="9">
        <f t="shared" si="49"/>
        <v>43499.25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50"/>
        <v>50.662921348314605</v>
      </c>
      <c r="G821" t="s">
        <v>14</v>
      </c>
      <c r="I821">
        <v>47</v>
      </c>
      <c r="J821" s="4">
        <f t="shared" si="51"/>
        <v>95.936170212765958</v>
      </c>
      <c r="K821" t="s">
        <v>21</v>
      </c>
      <c r="L821" t="s">
        <v>22</v>
      </c>
      <c r="M821">
        <v>1353736800</v>
      </c>
      <c r="N821">
        <v>1355032800</v>
      </c>
      <c r="O821" s="9">
        <f t="shared" si="48"/>
        <v>41237.25</v>
      </c>
      <c r="P821" s="9">
        <f t="shared" si="49"/>
        <v>41252.25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50"/>
        <v>800.6</v>
      </c>
      <c r="G822" t="s">
        <v>20</v>
      </c>
      <c r="I822">
        <v>279</v>
      </c>
      <c r="J822" s="4">
        <f t="shared" si="51"/>
        <v>43.043010752688176</v>
      </c>
      <c r="K822" t="s">
        <v>40</v>
      </c>
      <c r="L822" t="s">
        <v>41</v>
      </c>
      <c r="M822">
        <v>1532840400</v>
      </c>
      <c r="N822">
        <v>1533963600</v>
      </c>
      <c r="O822" s="9">
        <f t="shared" si="48"/>
        <v>43310.208333333328</v>
      </c>
      <c r="P822" s="9">
        <f t="shared" si="49"/>
        <v>43323.208333333328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50"/>
        <v>291.28571428571428</v>
      </c>
      <c r="G823" t="s">
        <v>20</v>
      </c>
      <c r="I823">
        <v>210</v>
      </c>
      <c r="J823" s="4">
        <f t="shared" si="51"/>
        <v>67.966666666666669</v>
      </c>
      <c r="K823" t="s">
        <v>21</v>
      </c>
      <c r="L823" t="s">
        <v>22</v>
      </c>
      <c r="M823">
        <v>1488261600</v>
      </c>
      <c r="N823">
        <v>1489381200</v>
      </c>
      <c r="O823" s="9">
        <f t="shared" si="48"/>
        <v>42794.25</v>
      </c>
      <c r="P823" s="9">
        <f t="shared" si="49"/>
        <v>42807.208333333328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50"/>
        <v>349.9666666666667</v>
      </c>
      <c r="G824" t="s">
        <v>20</v>
      </c>
      <c r="I824">
        <v>2100</v>
      </c>
      <c r="J824" s="4">
        <f t="shared" si="51"/>
        <v>89.991428571428571</v>
      </c>
      <c r="K824" t="s">
        <v>21</v>
      </c>
      <c r="L824" t="s">
        <v>22</v>
      </c>
      <c r="M824">
        <v>1393567200</v>
      </c>
      <c r="N824">
        <v>1395032400</v>
      </c>
      <c r="O824" s="9">
        <f t="shared" si="48"/>
        <v>41698.25</v>
      </c>
      <c r="P824" s="9">
        <f t="shared" si="49"/>
        <v>41715.208333333336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50"/>
        <v>357.07317073170731</v>
      </c>
      <c r="G825" t="s">
        <v>20</v>
      </c>
      <c r="I825">
        <v>252</v>
      </c>
      <c r="J825" s="4">
        <f t="shared" si="51"/>
        <v>58.095238095238095</v>
      </c>
      <c r="K825" t="s">
        <v>21</v>
      </c>
      <c r="L825" t="s">
        <v>22</v>
      </c>
      <c r="M825">
        <v>1410325200</v>
      </c>
      <c r="N825">
        <v>1412485200</v>
      </c>
      <c r="O825" s="9">
        <f t="shared" si="48"/>
        <v>41892.208333333336</v>
      </c>
      <c r="P825" s="9">
        <f t="shared" si="49"/>
        <v>41917.208333333336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50"/>
        <v>126.48941176470588</v>
      </c>
      <c r="G826" t="s">
        <v>20</v>
      </c>
      <c r="I826">
        <v>1280</v>
      </c>
      <c r="J826" s="4">
        <f t="shared" si="51"/>
        <v>83.996875000000003</v>
      </c>
      <c r="K826" t="s">
        <v>21</v>
      </c>
      <c r="L826" t="s">
        <v>22</v>
      </c>
      <c r="M826">
        <v>1276923600</v>
      </c>
      <c r="N826">
        <v>1279688400</v>
      </c>
      <c r="O826" s="9">
        <f t="shared" si="48"/>
        <v>40348.208333333336</v>
      </c>
      <c r="P826" s="9">
        <f t="shared" si="49"/>
        <v>40380.208333333336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50"/>
        <v>387.5</v>
      </c>
      <c r="G827" t="s">
        <v>20</v>
      </c>
      <c r="I827">
        <v>157</v>
      </c>
      <c r="J827" s="4">
        <f t="shared" si="51"/>
        <v>88.853503184713375</v>
      </c>
      <c r="K827" t="s">
        <v>40</v>
      </c>
      <c r="L827" t="s">
        <v>41</v>
      </c>
      <c r="M827">
        <v>1500958800</v>
      </c>
      <c r="N827">
        <v>1501995600</v>
      </c>
      <c r="O827" s="9">
        <f t="shared" si="48"/>
        <v>42941.208333333328</v>
      </c>
      <c r="P827" s="9">
        <f t="shared" si="49"/>
        <v>42953.208333333328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50"/>
        <v>457.03571428571428</v>
      </c>
      <c r="G828" t="s">
        <v>20</v>
      </c>
      <c r="I828">
        <v>194</v>
      </c>
      <c r="J828" s="4">
        <f t="shared" si="51"/>
        <v>65.963917525773198</v>
      </c>
      <c r="K828" t="s">
        <v>21</v>
      </c>
      <c r="L828" t="s">
        <v>22</v>
      </c>
      <c r="M828">
        <v>1292220000</v>
      </c>
      <c r="N828">
        <v>1294639200</v>
      </c>
      <c r="O828" s="9">
        <f t="shared" si="48"/>
        <v>40525.25</v>
      </c>
      <c r="P828" s="9">
        <f t="shared" si="49"/>
        <v>40553.25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50"/>
        <v>266.69565217391306</v>
      </c>
      <c r="G829" t="s">
        <v>20</v>
      </c>
      <c r="I829">
        <v>82</v>
      </c>
      <c r="J829" s="4">
        <f t="shared" si="51"/>
        <v>74.804878048780495</v>
      </c>
      <c r="K829" t="s">
        <v>26</v>
      </c>
      <c r="L829" t="s">
        <v>27</v>
      </c>
      <c r="M829">
        <v>1304398800</v>
      </c>
      <c r="N829">
        <v>1305435600</v>
      </c>
      <c r="O829" s="9">
        <f t="shared" si="48"/>
        <v>40666.208333333336</v>
      </c>
      <c r="P829" s="9">
        <f t="shared" si="49"/>
        <v>40678.208333333336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50"/>
        <v>69</v>
      </c>
      <c r="G830" t="s">
        <v>14</v>
      </c>
      <c r="I830">
        <v>70</v>
      </c>
      <c r="J830" s="4">
        <f t="shared" si="51"/>
        <v>69.98571428571428</v>
      </c>
      <c r="K830" t="s">
        <v>21</v>
      </c>
      <c r="L830" t="s">
        <v>22</v>
      </c>
      <c r="M830">
        <v>1535432400</v>
      </c>
      <c r="N830">
        <v>1537592400</v>
      </c>
      <c r="O830" s="9">
        <f t="shared" si="48"/>
        <v>43340.208333333328</v>
      </c>
      <c r="P830" s="9">
        <f t="shared" si="49"/>
        <v>43365.208333333328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50"/>
        <v>51.34375</v>
      </c>
      <c r="G831" t="s">
        <v>14</v>
      </c>
      <c r="I831">
        <v>154</v>
      </c>
      <c r="J831" s="4">
        <f t="shared" si="51"/>
        <v>32.006493506493506</v>
      </c>
      <c r="K831" t="s">
        <v>21</v>
      </c>
      <c r="L831" t="s">
        <v>22</v>
      </c>
      <c r="M831">
        <v>1433826000</v>
      </c>
      <c r="N831">
        <v>1435122000</v>
      </c>
      <c r="O831" s="9">
        <f t="shared" si="48"/>
        <v>42164.208333333328</v>
      </c>
      <c r="P831" s="9">
        <f t="shared" si="49"/>
        <v>42179.208333333328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50"/>
        <v>1.1710526315789473</v>
      </c>
      <c r="G832" t="s">
        <v>14</v>
      </c>
      <c r="I832">
        <v>22</v>
      </c>
      <c r="J832" s="4">
        <f t="shared" si="51"/>
        <v>64.727272727272734</v>
      </c>
      <c r="K832" t="s">
        <v>21</v>
      </c>
      <c r="L832" t="s">
        <v>22</v>
      </c>
      <c r="M832">
        <v>1514959200</v>
      </c>
      <c r="N832">
        <v>1520056800</v>
      </c>
      <c r="O832" s="9">
        <f t="shared" si="48"/>
        <v>43103.25</v>
      </c>
      <c r="P832" s="9">
        <f t="shared" si="49"/>
        <v>43162.25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50"/>
        <v>108.97734294541709</v>
      </c>
      <c r="G833" t="s">
        <v>20</v>
      </c>
      <c r="I833">
        <v>4233</v>
      </c>
      <c r="J833" s="4">
        <f t="shared" si="51"/>
        <v>24.998110087408456</v>
      </c>
      <c r="K833" t="s">
        <v>21</v>
      </c>
      <c r="L833" t="s">
        <v>22</v>
      </c>
      <c r="M833">
        <v>1332738000</v>
      </c>
      <c r="N833">
        <v>1335675600</v>
      </c>
      <c r="O833" s="9">
        <f t="shared" si="48"/>
        <v>40994.208333333336</v>
      </c>
      <c r="P833" s="9">
        <f t="shared" si="49"/>
        <v>41028.208333333336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50"/>
        <v>315.17592592592592</v>
      </c>
      <c r="G834" t="s">
        <v>20</v>
      </c>
      <c r="I834">
        <v>1297</v>
      </c>
      <c r="J834" s="4">
        <f t="shared" si="51"/>
        <v>104.97764070932922</v>
      </c>
      <c r="K834" t="s">
        <v>36</v>
      </c>
      <c r="L834" t="s">
        <v>37</v>
      </c>
      <c r="M834">
        <v>1445490000</v>
      </c>
      <c r="N834">
        <v>1448431200</v>
      </c>
      <c r="O834" s="9">
        <f t="shared" si="48"/>
        <v>42299.208333333328</v>
      </c>
      <c r="P834" s="9">
        <f t="shared" si="49"/>
        <v>42333.25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0"/>
        <v>157.69117647058823</v>
      </c>
      <c r="G835" t="s">
        <v>20</v>
      </c>
      <c r="I835">
        <v>165</v>
      </c>
      <c r="J835" s="4">
        <f t="shared" si="51"/>
        <v>64.987878787878785</v>
      </c>
      <c r="K835" t="s">
        <v>36</v>
      </c>
      <c r="L835" t="s">
        <v>37</v>
      </c>
      <c r="M835">
        <v>1297663200</v>
      </c>
      <c r="N835">
        <v>1298613600</v>
      </c>
      <c r="O835" s="9">
        <f t="shared" ref="O835:O898" si="52">(((M835/60)/60)/24)+DATE(1970,1,1)</f>
        <v>40588.25</v>
      </c>
      <c r="P835" s="9">
        <f t="shared" ref="P835:P898" si="53">(((N835/60)/60)/24)+DATE(1970,1,1)</f>
        <v>40599.25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54">(E836/D836)*100</f>
        <v>153.8082191780822</v>
      </c>
      <c r="G836" t="s">
        <v>20</v>
      </c>
      <c r="I836">
        <v>119</v>
      </c>
      <c r="J836" s="4">
        <f t="shared" ref="J836:J899" si="55">AVERAGE(E836/I836)</f>
        <v>94.352941176470594</v>
      </c>
      <c r="K836" t="s">
        <v>21</v>
      </c>
      <c r="L836" t="s">
        <v>22</v>
      </c>
      <c r="M836">
        <v>1371963600</v>
      </c>
      <c r="N836">
        <v>1372482000</v>
      </c>
      <c r="O836" s="9">
        <f t="shared" si="52"/>
        <v>41448.208333333336</v>
      </c>
      <c r="P836" s="9">
        <f t="shared" si="53"/>
        <v>41454.208333333336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4"/>
        <v>89.738979118329468</v>
      </c>
      <c r="G837" t="s">
        <v>14</v>
      </c>
      <c r="I837">
        <v>1758</v>
      </c>
      <c r="J837" s="4">
        <f t="shared" si="55"/>
        <v>44.001706484641637</v>
      </c>
      <c r="K837" t="s">
        <v>21</v>
      </c>
      <c r="L837" t="s">
        <v>22</v>
      </c>
      <c r="M837">
        <v>1425103200</v>
      </c>
      <c r="N837">
        <v>1425621600</v>
      </c>
      <c r="O837" s="9">
        <f t="shared" si="52"/>
        <v>42063.25</v>
      </c>
      <c r="P837" s="9">
        <f t="shared" si="53"/>
        <v>42069.25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4"/>
        <v>75.135802469135797</v>
      </c>
      <c r="G838" t="s">
        <v>14</v>
      </c>
      <c r="I838">
        <v>94</v>
      </c>
      <c r="J838" s="4">
        <f t="shared" si="55"/>
        <v>64.744680851063833</v>
      </c>
      <c r="K838" t="s">
        <v>21</v>
      </c>
      <c r="L838" t="s">
        <v>22</v>
      </c>
      <c r="M838">
        <v>1265349600</v>
      </c>
      <c r="N838">
        <v>1266300000</v>
      </c>
      <c r="O838" s="9">
        <f t="shared" si="52"/>
        <v>40214.25</v>
      </c>
      <c r="P838" s="9">
        <f t="shared" si="53"/>
        <v>40225.25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4"/>
        <v>852.88135593220341</v>
      </c>
      <c r="G839" t="s">
        <v>20</v>
      </c>
      <c r="I839">
        <v>1797</v>
      </c>
      <c r="J839" s="4">
        <f t="shared" si="55"/>
        <v>84.00667779632721</v>
      </c>
      <c r="K839" t="s">
        <v>21</v>
      </c>
      <c r="L839" t="s">
        <v>22</v>
      </c>
      <c r="M839">
        <v>1301202000</v>
      </c>
      <c r="N839">
        <v>1305867600</v>
      </c>
      <c r="O839" s="9">
        <f t="shared" si="52"/>
        <v>40629.208333333336</v>
      </c>
      <c r="P839" s="9">
        <f t="shared" si="53"/>
        <v>40683.208333333336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4"/>
        <v>138.90625</v>
      </c>
      <c r="G840" t="s">
        <v>20</v>
      </c>
      <c r="I840">
        <v>261</v>
      </c>
      <c r="J840" s="4">
        <f t="shared" si="55"/>
        <v>34.061302681992338</v>
      </c>
      <c r="K840" t="s">
        <v>21</v>
      </c>
      <c r="L840" t="s">
        <v>22</v>
      </c>
      <c r="M840">
        <v>1538024400</v>
      </c>
      <c r="N840">
        <v>1538802000</v>
      </c>
      <c r="O840" s="9">
        <f t="shared" si="52"/>
        <v>43370.208333333328</v>
      </c>
      <c r="P840" s="9">
        <f t="shared" si="53"/>
        <v>43379.208333333328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4"/>
        <v>190.18181818181819</v>
      </c>
      <c r="G841" t="s">
        <v>20</v>
      </c>
      <c r="I841">
        <v>157</v>
      </c>
      <c r="J841" s="4">
        <f t="shared" si="55"/>
        <v>93.273885350318466</v>
      </c>
      <c r="K841" t="s">
        <v>21</v>
      </c>
      <c r="L841" t="s">
        <v>22</v>
      </c>
      <c r="M841">
        <v>1395032400</v>
      </c>
      <c r="N841">
        <v>1398920400</v>
      </c>
      <c r="O841" s="9">
        <f t="shared" si="52"/>
        <v>41715.208333333336</v>
      </c>
      <c r="P841" s="9">
        <f t="shared" si="53"/>
        <v>41760.208333333336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4"/>
        <v>100.24333619948409</v>
      </c>
      <c r="G842" t="s">
        <v>20</v>
      </c>
      <c r="I842">
        <v>3533</v>
      </c>
      <c r="J842" s="4">
        <f t="shared" si="55"/>
        <v>32.998301726577978</v>
      </c>
      <c r="K842" t="s">
        <v>21</v>
      </c>
      <c r="L842" t="s">
        <v>22</v>
      </c>
      <c r="M842">
        <v>1405486800</v>
      </c>
      <c r="N842">
        <v>1405659600</v>
      </c>
      <c r="O842" s="9">
        <f t="shared" si="52"/>
        <v>41836.208333333336</v>
      </c>
      <c r="P842" s="9">
        <f t="shared" si="53"/>
        <v>41838.208333333336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4"/>
        <v>142.75824175824175</v>
      </c>
      <c r="G843" t="s">
        <v>20</v>
      </c>
      <c r="I843">
        <v>155</v>
      </c>
      <c r="J843" s="4">
        <f t="shared" si="55"/>
        <v>83.812903225806451</v>
      </c>
      <c r="K843" t="s">
        <v>21</v>
      </c>
      <c r="L843" t="s">
        <v>22</v>
      </c>
      <c r="M843">
        <v>1455861600</v>
      </c>
      <c r="N843">
        <v>1457244000</v>
      </c>
      <c r="O843" s="9">
        <f t="shared" si="52"/>
        <v>42419.25</v>
      </c>
      <c r="P843" s="9">
        <f t="shared" si="53"/>
        <v>42435.25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4"/>
        <v>563.13333333333333</v>
      </c>
      <c r="G844" t="s">
        <v>20</v>
      </c>
      <c r="I844">
        <v>132</v>
      </c>
      <c r="J844" s="4">
        <f t="shared" si="55"/>
        <v>63.992424242424242</v>
      </c>
      <c r="K844" t="s">
        <v>107</v>
      </c>
      <c r="L844" t="s">
        <v>108</v>
      </c>
      <c r="M844">
        <v>1529038800</v>
      </c>
      <c r="N844">
        <v>1529298000</v>
      </c>
      <c r="O844" s="9">
        <f t="shared" si="52"/>
        <v>43266.208333333328</v>
      </c>
      <c r="P844" s="9">
        <f t="shared" si="53"/>
        <v>43269.208333333328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4"/>
        <v>30.715909090909086</v>
      </c>
      <c r="G845" t="s">
        <v>14</v>
      </c>
      <c r="I845">
        <v>33</v>
      </c>
      <c r="J845" s="4">
        <f t="shared" si="55"/>
        <v>81.909090909090907</v>
      </c>
      <c r="K845" t="s">
        <v>21</v>
      </c>
      <c r="L845" t="s">
        <v>22</v>
      </c>
      <c r="M845">
        <v>1535259600</v>
      </c>
      <c r="N845">
        <v>1535778000</v>
      </c>
      <c r="O845" s="9">
        <f t="shared" si="52"/>
        <v>43338.208333333328</v>
      </c>
      <c r="P845" s="9">
        <f t="shared" si="53"/>
        <v>43344.208333333328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4"/>
        <v>99.39772727272728</v>
      </c>
      <c r="G846" t="s">
        <v>74</v>
      </c>
      <c r="I846">
        <v>94</v>
      </c>
      <c r="J846" s="4">
        <f t="shared" si="55"/>
        <v>93.053191489361708</v>
      </c>
      <c r="K846" t="s">
        <v>21</v>
      </c>
      <c r="L846" t="s">
        <v>22</v>
      </c>
      <c r="M846">
        <v>1327212000</v>
      </c>
      <c r="N846">
        <v>1327471200</v>
      </c>
      <c r="O846" s="9">
        <f t="shared" si="52"/>
        <v>40930.25</v>
      </c>
      <c r="P846" s="9">
        <f t="shared" si="53"/>
        <v>40933.25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4"/>
        <v>197.54935622317598</v>
      </c>
      <c r="G847" t="s">
        <v>20</v>
      </c>
      <c r="I847">
        <v>1354</v>
      </c>
      <c r="J847" s="4">
        <f t="shared" si="55"/>
        <v>101.98449039881831</v>
      </c>
      <c r="K847" t="s">
        <v>40</v>
      </c>
      <c r="L847" t="s">
        <v>41</v>
      </c>
      <c r="M847">
        <v>1526360400</v>
      </c>
      <c r="N847">
        <v>1529557200</v>
      </c>
      <c r="O847" s="9">
        <f t="shared" si="52"/>
        <v>43235.208333333328</v>
      </c>
      <c r="P847" s="9">
        <f t="shared" si="53"/>
        <v>43272.208333333328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4"/>
        <v>508.5</v>
      </c>
      <c r="G848" t="s">
        <v>20</v>
      </c>
      <c r="I848">
        <v>48</v>
      </c>
      <c r="J848" s="4">
        <f t="shared" si="55"/>
        <v>105.9375</v>
      </c>
      <c r="K848" t="s">
        <v>21</v>
      </c>
      <c r="L848" t="s">
        <v>22</v>
      </c>
      <c r="M848">
        <v>1532149200</v>
      </c>
      <c r="N848">
        <v>1535259600</v>
      </c>
      <c r="O848" s="9">
        <f t="shared" si="52"/>
        <v>43302.208333333328</v>
      </c>
      <c r="P848" s="9">
        <f t="shared" si="53"/>
        <v>43338.208333333328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4"/>
        <v>237.74468085106383</v>
      </c>
      <c r="G849" t="s">
        <v>20</v>
      </c>
      <c r="I849">
        <v>110</v>
      </c>
      <c r="J849" s="4">
        <f t="shared" si="55"/>
        <v>101.58181818181818</v>
      </c>
      <c r="K849" t="s">
        <v>21</v>
      </c>
      <c r="L849" t="s">
        <v>22</v>
      </c>
      <c r="M849">
        <v>1515304800</v>
      </c>
      <c r="N849">
        <v>1515564000</v>
      </c>
      <c r="O849" s="9">
        <f t="shared" si="52"/>
        <v>43107.25</v>
      </c>
      <c r="P849" s="9">
        <f t="shared" si="53"/>
        <v>43110.25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4"/>
        <v>338.46875</v>
      </c>
      <c r="G850" t="s">
        <v>20</v>
      </c>
      <c r="I850">
        <v>172</v>
      </c>
      <c r="J850" s="4">
        <f t="shared" si="55"/>
        <v>62.970930232558139</v>
      </c>
      <c r="K850" t="s">
        <v>21</v>
      </c>
      <c r="L850" t="s">
        <v>22</v>
      </c>
      <c r="M850">
        <v>1276318800</v>
      </c>
      <c r="N850">
        <v>1277096400</v>
      </c>
      <c r="O850" s="9">
        <f t="shared" si="52"/>
        <v>40341.208333333336</v>
      </c>
      <c r="P850" s="9">
        <f t="shared" si="53"/>
        <v>40350.208333333336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4"/>
        <v>133.08955223880596</v>
      </c>
      <c r="G851" t="s">
        <v>20</v>
      </c>
      <c r="I851">
        <v>307</v>
      </c>
      <c r="J851" s="4">
        <f t="shared" si="55"/>
        <v>29.045602605863191</v>
      </c>
      <c r="K851" t="s">
        <v>21</v>
      </c>
      <c r="L851" t="s">
        <v>22</v>
      </c>
      <c r="M851">
        <v>1328767200</v>
      </c>
      <c r="N851">
        <v>1329026400</v>
      </c>
      <c r="O851" s="9">
        <f t="shared" si="52"/>
        <v>40948.25</v>
      </c>
      <c r="P851" s="9">
        <f t="shared" si="53"/>
        <v>40951.25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4"/>
        <v>1</v>
      </c>
      <c r="G852" t="s">
        <v>14</v>
      </c>
      <c r="I852">
        <v>1</v>
      </c>
      <c r="J852" s="4">
        <f t="shared" si="55"/>
        <v>1</v>
      </c>
      <c r="K852" t="s">
        <v>21</v>
      </c>
      <c r="L852" t="s">
        <v>22</v>
      </c>
      <c r="M852">
        <v>1321682400</v>
      </c>
      <c r="N852">
        <v>1322978400</v>
      </c>
      <c r="O852" s="9">
        <f t="shared" si="52"/>
        <v>40866.25</v>
      </c>
      <c r="P852" s="9">
        <f t="shared" si="53"/>
        <v>40881.25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4"/>
        <v>207.79999999999998</v>
      </c>
      <c r="G853" t="s">
        <v>20</v>
      </c>
      <c r="I853">
        <v>160</v>
      </c>
      <c r="J853" s="4">
        <f t="shared" si="55"/>
        <v>77.924999999999997</v>
      </c>
      <c r="K853" t="s">
        <v>21</v>
      </c>
      <c r="L853" t="s">
        <v>22</v>
      </c>
      <c r="M853">
        <v>1335934800</v>
      </c>
      <c r="N853">
        <v>1338786000</v>
      </c>
      <c r="O853" s="9">
        <f t="shared" si="52"/>
        <v>41031.208333333336</v>
      </c>
      <c r="P853" s="9">
        <f t="shared" si="53"/>
        <v>41064.208333333336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4"/>
        <v>51.122448979591837</v>
      </c>
      <c r="G854" t="s">
        <v>14</v>
      </c>
      <c r="I854">
        <v>31</v>
      </c>
      <c r="J854" s="4">
        <f t="shared" si="55"/>
        <v>80.806451612903231</v>
      </c>
      <c r="K854" t="s">
        <v>21</v>
      </c>
      <c r="L854" t="s">
        <v>22</v>
      </c>
      <c r="M854">
        <v>1310792400</v>
      </c>
      <c r="N854">
        <v>1311656400</v>
      </c>
      <c r="O854" s="9">
        <f t="shared" si="52"/>
        <v>40740.208333333336</v>
      </c>
      <c r="P854" s="9">
        <f t="shared" si="53"/>
        <v>40750.208333333336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4"/>
        <v>652.05847953216369</v>
      </c>
      <c r="G855" t="s">
        <v>20</v>
      </c>
      <c r="I855">
        <v>1467</v>
      </c>
      <c r="J855" s="4">
        <f t="shared" si="55"/>
        <v>76.006816632583508</v>
      </c>
      <c r="K855" t="s">
        <v>15</v>
      </c>
      <c r="L855" t="s">
        <v>16</v>
      </c>
      <c r="M855">
        <v>1308546000</v>
      </c>
      <c r="N855">
        <v>1308978000</v>
      </c>
      <c r="O855" s="9">
        <f t="shared" si="52"/>
        <v>40714.208333333336</v>
      </c>
      <c r="P855" s="9">
        <f t="shared" si="53"/>
        <v>40719.208333333336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4"/>
        <v>113.63099415204678</v>
      </c>
      <c r="G856" t="s">
        <v>20</v>
      </c>
      <c r="I856">
        <v>2662</v>
      </c>
      <c r="J856" s="4">
        <f t="shared" si="55"/>
        <v>72.993613824192337</v>
      </c>
      <c r="K856" t="s">
        <v>15</v>
      </c>
      <c r="L856" t="s">
        <v>16</v>
      </c>
      <c r="M856">
        <v>1574056800</v>
      </c>
      <c r="N856">
        <v>1576389600</v>
      </c>
      <c r="O856" s="9">
        <f t="shared" si="52"/>
        <v>43787.25</v>
      </c>
      <c r="P856" s="9">
        <f t="shared" si="53"/>
        <v>43814.25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4"/>
        <v>102.37606837606839</v>
      </c>
      <c r="G857" t="s">
        <v>20</v>
      </c>
      <c r="I857">
        <v>452</v>
      </c>
      <c r="J857" s="4">
        <f t="shared" si="55"/>
        <v>53</v>
      </c>
      <c r="K857" t="s">
        <v>26</v>
      </c>
      <c r="L857" t="s">
        <v>27</v>
      </c>
      <c r="M857">
        <v>1308373200</v>
      </c>
      <c r="N857">
        <v>1311051600</v>
      </c>
      <c r="O857" s="9">
        <f t="shared" si="52"/>
        <v>40712.208333333336</v>
      </c>
      <c r="P857" s="9">
        <f t="shared" si="53"/>
        <v>40743.208333333336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4"/>
        <v>356.58333333333331</v>
      </c>
      <c r="G858" t="s">
        <v>20</v>
      </c>
      <c r="I858">
        <v>158</v>
      </c>
      <c r="J858" s="4">
        <f t="shared" si="55"/>
        <v>54.164556962025316</v>
      </c>
      <c r="K858" t="s">
        <v>21</v>
      </c>
      <c r="L858" t="s">
        <v>22</v>
      </c>
      <c r="M858">
        <v>1335243600</v>
      </c>
      <c r="N858">
        <v>1336712400</v>
      </c>
      <c r="O858" s="9">
        <f t="shared" si="52"/>
        <v>41023.208333333336</v>
      </c>
      <c r="P858" s="9">
        <f t="shared" si="53"/>
        <v>41040.208333333336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4"/>
        <v>139.86792452830187</v>
      </c>
      <c r="G859" t="s">
        <v>20</v>
      </c>
      <c r="I859">
        <v>225</v>
      </c>
      <c r="J859" s="4">
        <f t="shared" si="55"/>
        <v>32.946666666666665</v>
      </c>
      <c r="K859" t="s">
        <v>98</v>
      </c>
      <c r="L859" t="s">
        <v>99</v>
      </c>
      <c r="M859">
        <v>1328421600</v>
      </c>
      <c r="N859">
        <v>1330408800</v>
      </c>
      <c r="O859" s="9">
        <f t="shared" si="52"/>
        <v>40944.25</v>
      </c>
      <c r="P859" s="9">
        <f t="shared" si="53"/>
        <v>40967.25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4"/>
        <v>69.45</v>
      </c>
      <c r="G860" t="s">
        <v>14</v>
      </c>
      <c r="I860">
        <v>35</v>
      </c>
      <c r="J860" s="4">
        <f t="shared" si="55"/>
        <v>79.371428571428567</v>
      </c>
      <c r="K860" t="s">
        <v>21</v>
      </c>
      <c r="L860" t="s">
        <v>22</v>
      </c>
      <c r="M860">
        <v>1524286800</v>
      </c>
      <c r="N860">
        <v>1524891600</v>
      </c>
      <c r="O860" s="9">
        <f t="shared" si="52"/>
        <v>43211.208333333328</v>
      </c>
      <c r="P860" s="9">
        <f t="shared" si="53"/>
        <v>43218.208333333328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4"/>
        <v>35.534246575342465</v>
      </c>
      <c r="G861" t="s">
        <v>14</v>
      </c>
      <c r="I861">
        <v>63</v>
      </c>
      <c r="J861" s="4">
        <f t="shared" si="55"/>
        <v>41.174603174603178</v>
      </c>
      <c r="K861" t="s">
        <v>21</v>
      </c>
      <c r="L861" t="s">
        <v>22</v>
      </c>
      <c r="M861">
        <v>1362117600</v>
      </c>
      <c r="N861">
        <v>1363669200</v>
      </c>
      <c r="O861" s="9">
        <f t="shared" si="52"/>
        <v>41334.25</v>
      </c>
      <c r="P861" s="9">
        <f t="shared" si="53"/>
        <v>41352.208333333336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4"/>
        <v>251.65</v>
      </c>
      <c r="G862" t="s">
        <v>20</v>
      </c>
      <c r="I862">
        <v>65</v>
      </c>
      <c r="J862" s="4">
        <f t="shared" si="55"/>
        <v>77.430769230769229</v>
      </c>
      <c r="K862" t="s">
        <v>21</v>
      </c>
      <c r="L862" t="s">
        <v>22</v>
      </c>
      <c r="M862">
        <v>1550556000</v>
      </c>
      <c r="N862">
        <v>1551420000</v>
      </c>
      <c r="O862" s="9">
        <f t="shared" si="52"/>
        <v>43515.25</v>
      </c>
      <c r="P862" s="9">
        <f t="shared" si="53"/>
        <v>43525.25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4"/>
        <v>105.87500000000001</v>
      </c>
      <c r="G863" t="s">
        <v>20</v>
      </c>
      <c r="I863">
        <v>163</v>
      </c>
      <c r="J863" s="4">
        <f t="shared" si="55"/>
        <v>57.159509202453989</v>
      </c>
      <c r="K863" t="s">
        <v>21</v>
      </c>
      <c r="L863" t="s">
        <v>22</v>
      </c>
      <c r="M863">
        <v>1269147600</v>
      </c>
      <c r="N863">
        <v>1269838800</v>
      </c>
      <c r="O863" s="9">
        <f t="shared" si="52"/>
        <v>40258.208333333336</v>
      </c>
      <c r="P863" s="9">
        <f t="shared" si="53"/>
        <v>40266.208333333336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4"/>
        <v>187.42857142857144</v>
      </c>
      <c r="G864" t="s">
        <v>20</v>
      </c>
      <c r="I864">
        <v>85</v>
      </c>
      <c r="J864" s="4">
        <f t="shared" si="55"/>
        <v>77.17647058823529</v>
      </c>
      <c r="K864" t="s">
        <v>21</v>
      </c>
      <c r="L864" t="s">
        <v>22</v>
      </c>
      <c r="M864">
        <v>1312174800</v>
      </c>
      <c r="N864">
        <v>1312520400</v>
      </c>
      <c r="O864" s="9">
        <f t="shared" si="52"/>
        <v>40756.208333333336</v>
      </c>
      <c r="P864" s="9">
        <f t="shared" si="53"/>
        <v>40760.208333333336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4"/>
        <v>386.78571428571428</v>
      </c>
      <c r="G865" t="s">
        <v>20</v>
      </c>
      <c r="I865">
        <v>217</v>
      </c>
      <c r="J865" s="4">
        <f t="shared" si="55"/>
        <v>24.953917050691246</v>
      </c>
      <c r="K865" t="s">
        <v>21</v>
      </c>
      <c r="L865" t="s">
        <v>22</v>
      </c>
      <c r="M865">
        <v>1434517200</v>
      </c>
      <c r="N865">
        <v>1436504400</v>
      </c>
      <c r="O865" s="9">
        <f t="shared" si="52"/>
        <v>42172.208333333328</v>
      </c>
      <c r="P865" s="9">
        <f t="shared" si="53"/>
        <v>42195.208333333328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4"/>
        <v>347.07142857142856</v>
      </c>
      <c r="G866" t="s">
        <v>20</v>
      </c>
      <c r="I866">
        <v>150</v>
      </c>
      <c r="J866" s="4">
        <f t="shared" si="55"/>
        <v>97.18</v>
      </c>
      <c r="K866" t="s">
        <v>21</v>
      </c>
      <c r="L866" t="s">
        <v>22</v>
      </c>
      <c r="M866">
        <v>1471582800</v>
      </c>
      <c r="N866">
        <v>1472014800</v>
      </c>
      <c r="O866" s="9">
        <f t="shared" si="52"/>
        <v>42601.208333333328</v>
      </c>
      <c r="P866" s="9">
        <f t="shared" si="53"/>
        <v>42606.208333333328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4"/>
        <v>185.82098765432099</v>
      </c>
      <c r="G867" t="s">
        <v>20</v>
      </c>
      <c r="I867">
        <v>3272</v>
      </c>
      <c r="J867" s="4">
        <f t="shared" si="55"/>
        <v>46.000916870415651</v>
      </c>
      <c r="K867" t="s">
        <v>21</v>
      </c>
      <c r="L867" t="s">
        <v>22</v>
      </c>
      <c r="M867">
        <v>1410757200</v>
      </c>
      <c r="N867">
        <v>1411534800</v>
      </c>
      <c r="O867" s="9">
        <f t="shared" si="52"/>
        <v>41897.208333333336</v>
      </c>
      <c r="P867" s="9">
        <f t="shared" si="53"/>
        <v>41906.208333333336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4"/>
        <v>43.241247264770237</v>
      </c>
      <c r="G868" t="s">
        <v>74</v>
      </c>
      <c r="I868">
        <v>898</v>
      </c>
      <c r="J868" s="4">
        <f t="shared" si="55"/>
        <v>88.023385300668153</v>
      </c>
      <c r="K868" t="s">
        <v>21</v>
      </c>
      <c r="L868" t="s">
        <v>22</v>
      </c>
      <c r="M868">
        <v>1304830800</v>
      </c>
      <c r="N868">
        <v>1304917200</v>
      </c>
      <c r="O868" s="9">
        <f t="shared" si="52"/>
        <v>40671.208333333336</v>
      </c>
      <c r="P868" s="9">
        <f t="shared" si="53"/>
        <v>40672.208333333336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4"/>
        <v>162.4375</v>
      </c>
      <c r="G869" t="s">
        <v>20</v>
      </c>
      <c r="I869">
        <v>300</v>
      </c>
      <c r="J869" s="4">
        <f t="shared" si="55"/>
        <v>25.99</v>
      </c>
      <c r="K869" t="s">
        <v>21</v>
      </c>
      <c r="L869" t="s">
        <v>22</v>
      </c>
      <c r="M869">
        <v>1539061200</v>
      </c>
      <c r="N869">
        <v>1539579600</v>
      </c>
      <c r="O869" s="9">
        <f t="shared" si="52"/>
        <v>43382.208333333328</v>
      </c>
      <c r="P869" s="9">
        <f t="shared" si="53"/>
        <v>43388.208333333328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4"/>
        <v>184.84285714285716</v>
      </c>
      <c r="G870" t="s">
        <v>20</v>
      </c>
      <c r="I870">
        <v>126</v>
      </c>
      <c r="J870" s="4">
        <f t="shared" si="55"/>
        <v>102.69047619047619</v>
      </c>
      <c r="K870" t="s">
        <v>21</v>
      </c>
      <c r="L870" t="s">
        <v>22</v>
      </c>
      <c r="M870">
        <v>1381554000</v>
      </c>
      <c r="N870">
        <v>1382504400</v>
      </c>
      <c r="O870" s="9">
        <f t="shared" si="52"/>
        <v>41559.208333333336</v>
      </c>
      <c r="P870" s="9">
        <f t="shared" si="53"/>
        <v>41570.208333333336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4"/>
        <v>23.703520691785052</v>
      </c>
      <c r="G871" t="s">
        <v>14</v>
      </c>
      <c r="I871">
        <v>526</v>
      </c>
      <c r="J871" s="4">
        <f t="shared" si="55"/>
        <v>72.958174904942965</v>
      </c>
      <c r="K871" t="s">
        <v>21</v>
      </c>
      <c r="L871" t="s">
        <v>22</v>
      </c>
      <c r="M871">
        <v>1277096400</v>
      </c>
      <c r="N871">
        <v>1278306000</v>
      </c>
      <c r="O871" s="9">
        <f t="shared" si="52"/>
        <v>40350.208333333336</v>
      </c>
      <c r="P871" s="9">
        <f t="shared" si="53"/>
        <v>40364.208333333336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4"/>
        <v>89.870129870129873</v>
      </c>
      <c r="G872" t="s">
        <v>14</v>
      </c>
      <c r="I872">
        <v>121</v>
      </c>
      <c r="J872" s="4">
        <f t="shared" si="55"/>
        <v>57.190082644628099</v>
      </c>
      <c r="K872" t="s">
        <v>21</v>
      </c>
      <c r="L872" t="s">
        <v>22</v>
      </c>
      <c r="M872">
        <v>1440392400</v>
      </c>
      <c r="N872">
        <v>1442552400</v>
      </c>
      <c r="O872" s="9">
        <f t="shared" si="52"/>
        <v>42240.208333333328</v>
      </c>
      <c r="P872" s="9">
        <f t="shared" si="53"/>
        <v>42265.208333333328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4"/>
        <v>272.6041958041958</v>
      </c>
      <c r="G873" t="s">
        <v>20</v>
      </c>
      <c r="I873">
        <v>2320</v>
      </c>
      <c r="J873" s="4">
        <f t="shared" si="55"/>
        <v>84.013793103448279</v>
      </c>
      <c r="K873" t="s">
        <v>21</v>
      </c>
      <c r="L873" t="s">
        <v>22</v>
      </c>
      <c r="M873">
        <v>1509512400</v>
      </c>
      <c r="N873">
        <v>1511071200</v>
      </c>
      <c r="O873" s="9">
        <f t="shared" si="52"/>
        <v>43040.208333333328</v>
      </c>
      <c r="P873" s="9">
        <f t="shared" si="53"/>
        <v>43058.25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4"/>
        <v>170.04255319148936</v>
      </c>
      <c r="G874" t="s">
        <v>20</v>
      </c>
      <c r="I874">
        <v>81</v>
      </c>
      <c r="J874" s="4">
        <f t="shared" si="55"/>
        <v>98.666666666666671</v>
      </c>
      <c r="K874" t="s">
        <v>26</v>
      </c>
      <c r="L874" t="s">
        <v>27</v>
      </c>
      <c r="M874">
        <v>1535950800</v>
      </c>
      <c r="N874">
        <v>1536382800</v>
      </c>
      <c r="O874" s="9">
        <f t="shared" si="52"/>
        <v>43346.208333333328</v>
      </c>
      <c r="P874" s="9">
        <f t="shared" si="53"/>
        <v>43351.208333333328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4"/>
        <v>188.28503562945369</v>
      </c>
      <c r="G875" t="s">
        <v>20</v>
      </c>
      <c r="I875">
        <v>1887</v>
      </c>
      <c r="J875" s="4">
        <f t="shared" si="55"/>
        <v>42.007419183889773</v>
      </c>
      <c r="K875" t="s">
        <v>21</v>
      </c>
      <c r="L875" t="s">
        <v>22</v>
      </c>
      <c r="M875">
        <v>1389160800</v>
      </c>
      <c r="N875">
        <v>1389592800</v>
      </c>
      <c r="O875" s="9">
        <f t="shared" si="52"/>
        <v>41647.25</v>
      </c>
      <c r="P875" s="9">
        <f t="shared" si="53"/>
        <v>41652.25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4"/>
        <v>346.93532338308455</v>
      </c>
      <c r="G876" t="s">
        <v>20</v>
      </c>
      <c r="I876">
        <v>4358</v>
      </c>
      <c r="J876" s="4">
        <f t="shared" si="55"/>
        <v>32.002753556677376</v>
      </c>
      <c r="K876" t="s">
        <v>21</v>
      </c>
      <c r="L876" t="s">
        <v>22</v>
      </c>
      <c r="M876">
        <v>1271998800</v>
      </c>
      <c r="N876">
        <v>1275282000</v>
      </c>
      <c r="O876" s="9">
        <f t="shared" si="52"/>
        <v>40291.208333333336</v>
      </c>
      <c r="P876" s="9">
        <f t="shared" si="53"/>
        <v>40329.208333333336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4"/>
        <v>69.177215189873422</v>
      </c>
      <c r="G877" t="s">
        <v>14</v>
      </c>
      <c r="I877">
        <v>67</v>
      </c>
      <c r="J877" s="4">
        <f t="shared" si="55"/>
        <v>81.567164179104481</v>
      </c>
      <c r="K877" t="s">
        <v>21</v>
      </c>
      <c r="L877" t="s">
        <v>22</v>
      </c>
      <c r="M877">
        <v>1294898400</v>
      </c>
      <c r="N877">
        <v>1294984800</v>
      </c>
      <c r="O877" s="9">
        <f t="shared" si="52"/>
        <v>40556.25</v>
      </c>
      <c r="P877" s="9">
        <f t="shared" si="53"/>
        <v>40557.25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4"/>
        <v>25.433734939759034</v>
      </c>
      <c r="G878" t="s">
        <v>14</v>
      </c>
      <c r="I878">
        <v>57</v>
      </c>
      <c r="J878" s="4">
        <f t="shared" si="55"/>
        <v>37.035087719298247</v>
      </c>
      <c r="K878" t="s">
        <v>15</v>
      </c>
      <c r="L878" t="s">
        <v>16</v>
      </c>
      <c r="M878">
        <v>1559970000</v>
      </c>
      <c r="N878">
        <v>1562043600</v>
      </c>
      <c r="O878" s="9">
        <f t="shared" si="52"/>
        <v>43624.208333333328</v>
      </c>
      <c r="P878" s="9">
        <f t="shared" si="53"/>
        <v>43648.208333333328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4"/>
        <v>77.400977995110026</v>
      </c>
      <c r="G879" t="s">
        <v>14</v>
      </c>
      <c r="I879">
        <v>1229</v>
      </c>
      <c r="J879" s="4">
        <f t="shared" si="55"/>
        <v>103.033360455655</v>
      </c>
      <c r="K879" t="s">
        <v>21</v>
      </c>
      <c r="L879" t="s">
        <v>22</v>
      </c>
      <c r="M879">
        <v>1469509200</v>
      </c>
      <c r="N879">
        <v>1469595600</v>
      </c>
      <c r="O879" s="9">
        <f t="shared" si="52"/>
        <v>42577.208333333328</v>
      </c>
      <c r="P879" s="9">
        <f t="shared" si="53"/>
        <v>42578.208333333328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4"/>
        <v>37.481481481481481</v>
      </c>
      <c r="G880" t="s">
        <v>14</v>
      </c>
      <c r="I880">
        <v>12</v>
      </c>
      <c r="J880" s="4">
        <f t="shared" si="55"/>
        <v>84.333333333333329</v>
      </c>
      <c r="K880" t="s">
        <v>107</v>
      </c>
      <c r="L880" t="s">
        <v>108</v>
      </c>
      <c r="M880">
        <v>1579068000</v>
      </c>
      <c r="N880">
        <v>1581141600</v>
      </c>
      <c r="O880" s="9">
        <f t="shared" si="52"/>
        <v>43845.25</v>
      </c>
      <c r="P880" s="9">
        <f t="shared" si="53"/>
        <v>43869.25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4"/>
        <v>543.79999999999995</v>
      </c>
      <c r="G881" t="s">
        <v>20</v>
      </c>
      <c r="I881">
        <v>53</v>
      </c>
      <c r="J881" s="4">
        <f t="shared" si="55"/>
        <v>102.60377358490567</v>
      </c>
      <c r="K881" t="s">
        <v>21</v>
      </c>
      <c r="L881" t="s">
        <v>22</v>
      </c>
      <c r="M881">
        <v>1487743200</v>
      </c>
      <c r="N881">
        <v>1488520800</v>
      </c>
      <c r="O881" s="9">
        <f t="shared" si="52"/>
        <v>42788.25</v>
      </c>
      <c r="P881" s="9">
        <f t="shared" si="53"/>
        <v>42797.25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4"/>
        <v>228.52189349112427</v>
      </c>
      <c r="G882" t="s">
        <v>20</v>
      </c>
      <c r="I882">
        <v>2414</v>
      </c>
      <c r="J882" s="4">
        <f t="shared" si="55"/>
        <v>79.992129246064621</v>
      </c>
      <c r="K882" t="s">
        <v>21</v>
      </c>
      <c r="L882" t="s">
        <v>22</v>
      </c>
      <c r="M882">
        <v>1563685200</v>
      </c>
      <c r="N882">
        <v>1563858000</v>
      </c>
      <c r="O882" s="9">
        <f t="shared" si="52"/>
        <v>43667.208333333328</v>
      </c>
      <c r="P882" s="9">
        <f t="shared" si="53"/>
        <v>43669.208333333328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4"/>
        <v>38.948339483394832</v>
      </c>
      <c r="G883" t="s">
        <v>14</v>
      </c>
      <c r="I883">
        <v>452</v>
      </c>
      <c r="J883" s="4">
        <f t="shared" si="55"/>
        <v>70.055309734513273</v>
      </c>
      <c r="K883" t="s">
        <v>21</v>
      </c>
      <c r="L883" t="s">
        <v>22</v>
      </c>
      <c r="M883">
        <v>1436418000</v>
      </c>
      <c r="N883">
        <v>1438923600</v>
      </c>
      <c r="O883" s="9">
        <f t="shared" si="52"/>
        <v>42194.208333333328</v>
      </c>
      <c r="P883" s="9">
        <f t="shared" si="53"/>
        <v>42223.208333333328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4"/>
        <v>370</v>
      </c>
      <c r="G884" t="s">
        <v>20</v>
      </c>
      <c r="I884">
        <v>80</v>
      </c>
      <c r="J884" s="4">
        <f t="shared" si="55"/>
        <v>37</v>
      </c>
      <c r="K884" t="s">
        <v>21</v>
      </c>
      <c r="L884" t="s">
        <v>22</v>
      </c>
      <c r="M884">
        <v>1421820000</v>
      </c>
      <c r="N884">
        <v>1422165600</v>
      </c>
      <c r="O884" s="9">
        <f t="shared" si="52"/>
        <v>42025.25</v>
      </c>
      <c r="P884" s="9">
        <f t="shared" si="53"/>
        <v>42029.25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4"/>
        <v>237.91176470588232</v>
      </c>
      <c r="G885" t="s">
        <v>20</v>
      </c>
      <c r="I885">
        <v>193</v>
      </c>
      <c r="J885" s="4">
        <f t="shared" si="55"/>
        <v>41.911917098445599</v>
      </c>
      <c r="K885" t="s">
        <v>21</v>
      </c>
      <c r="L885" t="s">
        <v>22</v>
      </c>
      <c r="M885">
        <v>1274763600</v>
      </c>
      <c r="N885">
        <v>1277874000</v>
      </c>
      <c r="O885" s="9">
        <f t="shared" si="52"/>
        <v>40323.208333333336</v>
      </c>
      <c r="P885" s="9">
        <f t="shared" si="53"/>
        <v>40359.208333333336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4"/>
        <v>64.036299765807954</v>
      </c>
      <c r="G886" t="s">
        <v>14</v>
      </c>
      <c r="I886">
        <v>1886</v>
      </c>
      <c r="J886" s="4">
        <f t="shared" si="55"/>
        <v>57.992576882290564</v>
      </c>
      <c r="K886" t="s">
        <v>21</v>
      </c>
      <c r="L886" t="s">
        <v>22</v>
      </c>
      <c r="M886">
        <v>1399179600</v>
      </c>
      <c r="N886">
        <v>1399352400</v>
      </c>
      <c r="O886" s="9">
        <f t="shared" si="52"/>
        <v>41763.208333333336</v>
      </c>
      <c r="P886" s="9">
        <f t="shared" si="53"/>
        <v>41765.208333333336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4"/>
        <v>118.27777777777777</v>
      </c>
      <c r="G887" t="s">
        <v>20</v>
      </c>
      <c r="I887">
        <v>52</v>
      </c>
      <c r="J887" s="4">
        <f t="shared" si="55"/>
        <v>40.942307692307693</v>
      </c>
      <c r="K887" t="s">
        <v>21</v>
      </c>
      <c r="L887" t="s">
        <v>22</v>
      </c>
      <c r="M887">
        <v>1275800400</v>
      </c>
      <c r="N887">
        <v>1279083600</v>
      </c>
      <c r="O887" s="9">
        <f t="shared" si="52"/>
        <v>40335.208333333336</v>
      </c>
      <c r="P887" s="9">
        <f t="shared" si="53"/>
        <v>40373.208333333336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4"/>
        <v>84.824037184594957</v>
      </c>
      <c r="G888" t="s">
        <v>14</v>
      </c>
      <c r="I888">
        <v>1825</v>
      </c>
      <c r="J888" s="4">
        <f t="shared" si="55"/>
        <v>69.9972602739726</v>
      </c>
      <c r="K888" t="s">
        <v>21</v>
      </c>
      <c r="L888" t="s">
        <v>22</v>
      </c>
      <c r="M888">
        <v>1282798800</v>
      </c>
      <c r="N888">
        <v>1284354000</v>
      </c>
      <c r="O888" s="9">
        <f t="shared" si="52"/>
        <v>40416.208333333336</v>
      </c>
      <c r="P888" s="9">
        <f t="shared" si="53"/>
        <v>40434.208333333336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4"/>
        <v>29.346153846153843</v>
      </c>
      <c r="G889" t="s">
        <v>14</v>
      </c>
      <c r="I889">
        <v>31</v>
      </c>
      <c r="J889" s="4">
        <f t="shared" si="55"/>
        <v>73.838709677419359</v>
      </c>
      <c r="K889" t="s">
        <v>21</v>
      </c>
      <c r="L889" t="s">
        <v>22</v>
      </c>
      <c r="M889">
        <v>1437109200</v>
      </c>
      <c r="N889">
        <v>1441170000</v>
      </c>
      <c r="O889" s="9">
        <f t="shared" si="52"/>
        <v>42202.208333333328</v>
      </c>
      <c r="P889" s="9">
        <f t="shared" si="53"/>
        <v>42249.208333333328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4"/>
        <v>209.89655172413794</v>
      </c>
      <c r="G890" t="s">
        <v>20</v>
      </c>
      <c r="I890">
        <v>290</v>
      </c>
      <c r="J890" s="4">
        <f t="shared" si="55"/>
        <v>41.979310344827589</v>
      </c>
      <c r="K890" t="s">
        <v>21</v>
      </c>
      <c r="L890" t="s">
        <v>22</v>
      </c>
      <c r="M890">
        <v>1491886800</v>
      </c>
      <c r="N890">
        <v>1493528400</v>
      </c>
      <c r="O890" s="9">
        <f t="shared" si="52"/>
        <v>42836.208333333328</v>
      </c>
      <c r="P890" s="9">
        <f t="shared" si="53"/>
        <v>42855.208333333328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4"/>
        <v>169.78571428571431</v>
      </c>
      <c r="G891" t="s">
        <v>20</v>
      </c>
      <c r="I891">
        <v>122</v>
      </c>
      <c r="J891" s="4">
        <f t="shared" si="55"/>
        <v>77.93442622950819</v>
      </c>
      <c r="K891" t="s">
        <v>21</v>
      </c>
      <c r="L891" t="s">
        <v>22</v>
      </c>
      <c r="M891">
        <v>1394600400</v>
      </c>
      <c r="N891">
        <v>1395205200</v>
      </c>
      <c r="O891" s="9">
        <f t="shared" si="52"/>
        <v>41710.208333333336</v>
      </c>
      <c r="P891" s="9">
        <f t="shared" si="53"/>
        <v>41717.208333333336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4"/>
        <v>115.95907738095239</v>
      </c>
      <c r="G892" t="s">
        <v>20</v>
      </c>
      <c r="I892">
        <v>1470</v>
      </c>
      <c r="J892" s="4">
        <f t="shared" si="55"/>
        <v>106.01972789115646</v>
      </c>
      <c r="K892" t="s">
        <v>21</v>
      </c>
      <c r="L892" t="s">
        <v>22</v>
      </c>
      <c r="M892">
        <v>1561352400</v>
      </c>
      <c r="N892">
        <v>1561438800</v>
      </c>
      <c r="O892" s="9">
        <f t="shared" si="52"/>
        <v>43640.208333333328</v>
      </c>
      <c r="P892" s="9">
        <f t="shared" si="53"/>
        <v>43641.208333333328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4"/>
        <v>258.59999999999997</v>
      </c>
      <c r="G893" t="s">
        <v>20</v>
      </c>
      <c r="I893">
        <v>165</v>
      </c>
      <c r="J893" s="4">
        <f t="shared" si="55"/>
        <v>47.018181818181816</v>
      </c>
      <c r="K893" t="s">
        <v>15</v>
      </c>
      <c r="L893" t="s">
        <v>16</v>
      </c>
      <c r="M893">
        <v>1322892000</v>
      </c>
      <c r="N893">
        <v>1326693600</v>
      </c>
      <c r="O893" s="9">
        <f t="shared" si="52"/>
        <v>40880.25</v>
      </c>
      <c r="P893" s="9">
        <f t="shared" si="53"/>
        <v>40924.25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4"/>
        <v>230.58333333333331</v>
      </c>
      <c r="G894" t="s">
        <v>20</v>
      </c>
      <c r="I894">
        <v>182</v>
      </c>
      <c r="J894" s="4">
        <f t="shared" si="55"/>
        <v>76.016483516483518</v>
      </c>
      <c r="K894" t="s">
        <v>21</v>
      </c>
      <c r="L894" t="s">
        <v>22</v>
      </c>
      <c r="M894">
        <v>1274418000</v>
      </c>
      <c r="N894">
        <v>1277960400</v>
      </c>
      <c r="O894" s="9">
        <f t="shared" si="52"/>
        <v>40319.208333333336</v>
      </c>
      <c r="P894" s="9">
        <f t="shared" si="53"/>
        <v>40360.208333333336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4"/>
        <v>128.21428571428572</v>
      </c>
      <c r="G895" t="s">
        <v>20</v>
      </c>
      <c r="I895">
        <v>199</v>
      </c>
      <c r="J895" s="4">
        <f t="shared" si="55"/>
        <v>54.120603015075375</v>
      </c>
      <c r="K895" t="s">
        <v>107</v>
      </c>
      <c r="L895" t="s">
        <v>108</v>
      </c>
      <c r="M895">
        <v>1434344400</v>
      </c>
      <c r="N895">
        <v>1434690000</v>
      </c>
      <c r="O895" s="9">
        <f t="shared" si="52"/>
        <v>42170.208333333328</v>
      </c>
      <c r="P895" s="9">
        <f t="shared" si="53"/>
        <v>42174.208333333328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4"/>
        <v>188.70588235294116</v>
      </c>
      <c r="G896" t="s">
        <v>20</v>
      </c>
      <c r="I896">
        <v>56</v>
      </c>
      <c r="J896" s="4">
        <f t="shared" si="55"/>
        <v>57.285714285714285</v>
      </c>
      <c r="K896" t="s">
        <v>40</v>
      </c>
      <c r="L896" t="s">
        <v>41</v>
      </c>
      <c r="M896">
        <v>1373518800</v>
      </c>
      <c r="N896">
        <v>1376110800</v>
      </c>
      <c r="O896" s="9">
        <f t="shared" si="52"/>
        <v>41466.208333333336</v>
      </c>
      <c r="P896" s="9">
        <f t="shared" si="53"/>
        <v>41496.208333333336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4"/>
        <v>6.9511889862327907</v>
      </c>
      <c r="G897" t="s">
        <v>14</v>
      </c>
      <c r="I897">
        <v>107</v>
      </c>
      <c r="J897" s="4">
        <f t="shared" si="55"/>
        <v>103.81308411214954</v>
      </c>
      <c r="K897" t="s">
        <v>21</v>
      </c>
      <c r="L897" t="s">
        <v>22</v>
      </c>
      <c r="M897">
        <v>1517637600</v>
      </c>
      <c r="N897">
        <v>1518415200</v>
      </c>
      <c r="O897" s="9">
        <f t="shared" si="52"/>
        <v>43134.25</v>
      </c>
      <c r="P897" s="9">
        <f t="shared" si="53"/>
        <v>43143.25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4"/>
        <v>774.43434343434342</v>
      </c>
      <c r="G898" t="s">
        <v>20</v>
      </c>
      <c r="I898">
        <v>1460</v>
      </c>
      <c r="J898" s="4">
        <f t="shared" si="55"/>
        <v>105.02602739726028</v>
      </c>
      <c r="K898" t="s">
        <v>26</v>
      </c>
      <c r="L898" t="s">
        <v>27</v>
      </c>
      <c r="M898">
        <v>1310619600</v>
      </c>
      <c r="N898">
        <v>1310878800</v>
      </c>
      <c r="O898" s="9">
        <f t="shared" si="52"/>
        <v>40738.208333333336</v>
      </c>
      <c r="P898" s="9">
        <f t="shared" si="53"/>
        <v>40741.208333333336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4"/>
        <v>27.693181818181817</v>
      </c>
      <c r="G899" t="s">
        <v>14</v>
      </c>
      <c r="I899">
        <v>27</v>
      </c>
      <c r="J899" s="4">
        <f t="shared" si="55"/>
        <v>90.259259259259252</v>
      </c>
      <c r="K899" t="s">
        <v>21</v>
      </c>
      <c r="L899" t="s">
        <v>22</v>
      </c>
      <c r="M899">
        <v>1556427600</v>
      </c>
      <c r="N899">
        <v>1556600400</v>
      </c>
      <c r="O899" s="9">
        <f t="shared" ref="O899:O962" si="56">(((M899/60)/60)/24)+DATE(1970,1,1)</f>
        <v>43583.208333333328</v>
      </c>
      <c r="P899" s="9">
        <f t="shared" ref="P899:P962" si="57">(((N899/60)/60)/24)+DATE(1970,1,1)</f>
        <v>43585.208333333328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58">(E900/D900)*100</f>
        <v>52.479620323841424</v>
      </c>
      <c r="G900" t="s">
        <v>14</v>
      </c>
      <c r="I900">
        <v>1221</v>
      </c>
      <c r="J900" s="4">
        <f t="shared" ref="J900:J963" si="59">AVERAGE(E900/I900)</f>
        <v>76.978705978705975</v>
      </c>
      <c r="K900" t="s">
        <v>21</v>
      </c>
      <c r="L900" t="s">
        <v>22</v>
      </c>
      <c r="M900">
        <v>1576476000</v>
      </c>
      <c r="N900">
        <v>1576994400</v>
      </c>
      <c r="O900" s="9">
        <f t="shared" si="56"/>
        <v>43815.25</v>
      </c>
      <c r="P900" s="9">
        <f t="shared" si="57"/>
        <v>43821.25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8"/>
        <v>407.09677419354841</v>
      </c>
      <c r="G901" t="s">
        <v>20</v>
      </c>
      <c r="I901">
        <v>123</v>
      </c>
      <c r="J901" s="4">
        <f t="shared" si="59"/>
        <v>102.60162601626017</v>
      </c>
      <c r="K901" t="s">
        <v>98</v>
      </c>
      <c r="L901" t="s">
        <v>99</v>
      </c>
      <c r="M901">
        <v>1381122000</v>
      </c>
      <c r="N901">
        <v>1382677200</v>
      </c>
      <c r="O901" s="9">
        <f t="shared" si="56"/>
        <v>41554.208333333336</v>
      </c>
      <c r="P901" s="9">
        <f t="shared" si="57"/>
        <v>41572.208333333336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8"/>
        <v>2</v>
      </c>
      <c r="G902" t="s">
        <v>14</v>
      </c>
      <c r="I902">
        <v>1</v>
      </c>
      <c r="J902" s="4">
        <f t="shared" si="59"/>
        <v>2</v>
      </c>
      <c r="K902" t="s">
        <v>21</v>
      </c>
      <c r="L902" t="s">
        <v>22</v>
      </c>
      <c r="M902">
        <v>1411102800</v>
      </c>
      <c r="N902">
        <v>1411189200</v>
      </c>
      <c r="O902" s="9">
        <f t="shared" si="56"/>
        <v>41901.208333333336</v>
      </c>
      <c r="P902" s="9">
        <f t="shared" si="57"/>
        <v>41902.208333333336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8"/>
        <v>156.17857142857144</v>
      </c>
      <c r="G903" t="s">
        <v>20</v>
      </c>
      <c r="I903">
        <v>159</v>
      </c>
      <c r="J903" s="4">
        <f t="shared" si="59"/>
        <v>55.0062893081761</v>
      </c>
      <c r="K903" t="s">
        <v>21</v>
      </c>
      <c r="L903" t="s">
        <v>22</v>
      </c>
      <c r="M903">
        <v>1531803600</v>
      </c>
      <c r="N903">
        <v>1534654800</v>
      </c>
      <c r="O903" s="9">
        <f t="shared" si="56"/>
        <v>43298.208333333328</v>
      </c>
      <c r="P903" s="9">
        <f t="shared" si="57"/>
        <v>43331.208333333328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8"/>
        <v>252.42857142857144</v>
      </c>
      <c r="G904" t="s">
        <v>20</v>
      </c>
      <c r="I904">
        <v>110</v>
      </c>
      <c r="J904" s="4">
        <f t="shared" si="59"/>
        <v>32.127272727272725</v>
      </c>
      <c r="K904" t="s">
        <v>21</v>
      </c>
      <c r="L904" t="s">
        <v>22</v>
      </c>
      <c r="M904">
        <v>1454133600</v>
      </c>
      <c r="N904">
        <v>1457762400</v>
      </c>
      <c r="O904" s="9">
        <f t="shared" si="56"/>
        <v>42399.25</v>
      </c>
      <c r="P904" s="9">
        <f t="shared" si="57"/>
        <v>42441.25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8"/>
        <v>1.729268292682927</v>
      </c>
      <c r="G905" t="s">
        <v>47</v>
      </c>
      <c r="I905">
        <v>14</v>
      </c>
      <c r="J905" s="4">
        <f t="shared" si="59"/>
        <v>50.642857142857146</v>
      </c>
      <c r="K905" t="s">
        <v>21</v>
      </c>
      <c r="L905" t="s">
        <v>22</v>
      </c>
      <c r="M905">
        <v>1336194000</v>
      </c>
      <c r="N905">
        <v>1337490000</v>
      </c>
      <c r="O905" s="9">
        <f t="shared" si="56"/>
        <v>41034.208333333336</v>
      </c>
      <c r="P905" s="9">
        <f t="shared" si="57"/>
        <v>41049.208333333336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8"/>
        <v>12.230769230769232</v>
      </c>
      <c r="G906" t="s">
        <v>14</v>
      </c>
      <c r="I906">
        <v>16</v>
      </c>
      <c r="J906" s="4">
        <f t="shared" si="59"/>
        <v>49.6875</v>
      </c>
      <c r="K906" t="s">
        <v>21</v>
      </c>
      <c r="L906" t="s">
        <v>22</v>
      </c>
      <c r="M906">
        <v>1349326800</v>
      </c>
      <c r="N906">
        <v>1349672400</v>
      </c>
      <c r="O906" s="9">
        <f t="shared" si="56"/>
        <v>41186.208333333336</v>
      </c>
      <c r="P906" s="9">
        <f t="shared" si="57"/>
        <v>41190.208333333336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8"/>
        <v>163.98734177215189</v>
      </c>
      <c r="G907" t="s">
        <v>20</v>
      </c>
      <c r="I907">
        <v>236</v>
      </c>
      <c r="J907" s="4">
        <f t="shared" si="59"/>
        <v>54.894067796610166</v>
      </c>
      <c r="K907" t="s">
        <v>21</v>
      </c>
      <c r="L907" t="s">
        <v>22</v>
      </c>
      <c r="M907">
        <v>1379566800</v>
      </c>
      <c r="N907">
        <v>1379826000</v>
      </c>
      <c r="O907" s="9">
        <f t="shared" si="56"/>
        <v>41536.208333333336</v>
      </c>
      <c r="P907" s="9">
        <f t="shared" si="57"/>
        <v>41539.208333333336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8"/>
        <v>162.98181818181817</v>
      </c>
      <c r="G908" t="s">
        <v>20</v>
      </c>
      <c r="I908">
        <v>191</v>
      </c>
      <c r="J908" s="4">
        <f t="shared" si="59"/>
        <v>46.931937172774866</v>
      </c>
      <c r="K908" t="s">
        <v>21</v>
      </c>
      <c r="L908" t="s">
        <v>22</v>
      </c>
      <c r="M908">
        <v>1494651600</v>
      </c>
      <c r="N908">
        <v>1497762000</v>
      </c>
      <c r="O908" s="9">
        <f t="shared" si="56"/>
        <v>42868.208333333328</v>
      </c>
      <c r="P908" s="9">
        <f t="shared" si="57"/>
        <v>42904.208333333328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8"/>
        <v>20.252747252747252</v>
      </c>
      <c r="G909" t="s">
        <v>14</v>
      </c>
      <c r="I909">
        <v>41</v>
      </c>
      <c r="J909" s="4">
        <f t="shared" si="59"/>
        <v>44.951219512195124</v>
      </c>
      <c r="K909" t="s">
        <v>21</v>
      </c>
      <c r="L909" t="s">
        <v>22</v>
      </c>
      <c r="M909">
        <v>1303880400</v>
      </c>
      <c r="N909">
        <v>1304485200</v>
      </c>
      <c r="O909" s="9">
        <f t="shared" si="56"/>
        <v>40660.208333333336</v>
      </c>
      <c r="P909" s="9">
        <f t="shared" si="57"/>
        <v>40667.208333333336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8"/>
        <v>319.24083769633506</v>
      </c>
      <c r="G910" t="s">
        <v>20</v>
      </c>
      <c r="I910">
        <v>3934</v>
      </c>
      <c r="J910" s="4">
        <f t="shared" si="59"/>
        <v>30.99898322318251</v>
      </c>
      <c r="K910" t="s">
        <v>21</v>
      </c>
      <c r="L910" t="s">
        <v>22</v>
      </c>
      <c r="M910">
        <v>1335934800</v>
      </c>
      <c r="N910">
        <v>1336885200</v>
      </c>
      <c r="O910" s="9">
        <f t="shared" si="56"/>
        <v>41031.208333333336</v>
      </c>
      <c r="P910" s="9">
        <f t="shared" si="57"/>
        <v>41042.208333333336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8"/>
        <v>478.94444444444446</v>
      </c>
      <c r="G911" t="s">
        <v>20</v>
      </c>
      <c r="I911">
        <v>80</v>
      </c>
      <c r="J911" s="4">
        <f t="shared" si="59"/>
        <v>107.7625</v>
      </c>
      <c r="K911" t="s">
        <v>15</v>
      </c>
      <c r="L911" t="s">
        <v>16</v>
      </c>
      <c r="M911">
        <v>1528088400</v>
      </c>
      <c r="N911">
        <v>1530421200</v>
      </c>
      <c r="O911" s="9">
        <f t="shared" si="56"/>
        <v>43255.208333333328</v>
      </c>
      <c r="P911" s="9">
        <f t="shared" si="57"/>
        <v>43282.208333333328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8"/>
        <v>19.556634304207122</v>
      </c>
      <c r="G912" t="s">
        <v>74</v>
      </c>
      <c r="I912">
        <v>296</v>
      </c>
      <c r="J912" s="4">
        <f t="shared" si="59"/>
        <v>102.07770270270271</v>
      </c>
      <c r="K912" t="s">
        <v>21</v>
      </c>
      <c r="L912" t="s">
        <v>22</v>
      </c>
      <c r="M912">
        <v>1421906400</v>
      </c>
      <c r="N912">
        <v>1421992800</v>
      </c>
      <c r="O912" s="9">
        <f t="shared" si="56"/>
        <v>42026.25</v>
      </c>
      <c r="P912" s="9">
        <f t="shared" si="57"/>
        <v>42027.25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8"/>
        <v>198.94827586206895</v>
      </c>
      <c r="G913" t="s">
        <v>20</v>
      </c>
      <c r="I913">
        <v>462</v>
      </c>
      <c r="J913" s="4">
        <f t="shared" si="59"/>
        <v>24.976190476190474</v>
      </c>
      <c r="K913" t="s">
        <v>21</v>
      </c>
      <c r="L913" t="s">
        <v>22</v>
      </c>
      <c r="M913">
        <v>1568005200</v>
      </c>
      <c r="N913">
        <v>1568178000</v>
      </c>
      <c r="O913" s="9">
        <f t="shared" si="56"/>
        <v>43717.208333333328</v>
      </c>
      <c r="P913" s="9">
        <f t="shared" si="57"/>
        <v>43719.208333333328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8"/>
        <v>795</v>
      </c>
      <c r="G914" t="s">
        <v>20</v>
      </c>
      <c r="I914">
        <v>179</v>
      </c>
      <c r="J914" s="4">
        <f t="shared" si="59"/>
        <v>79.944134078212286</v>
      </c>
      <c r="K914" t="s">
        <v>21</v>
      </c>
      <c r="L914" t="s">
        <v>22</v>
      </c>
      <c r="M914">
        <v>1346821200</v>
      </c>
      <c r="N914">
        <v>1347944400</v>
      </c>
      <c r="O914" s="9">
        <f t="shared" si="56"/>
        <v>41157.208333333336</v>
      </c>
      <c r="P914" s="9">
        <f t="shared" si="57"/>
        <v>41170.208333333336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8"/>
        <v>50.621082621082621</v>
      </c>
      <c r="G915" t="s">
        <v>14</v>
      </c>
      <c r="I915">
        <v>523</v>
      </c>
      <c r="J915" s="4">
        <f t="shared" si="59"/>
        <v>67.946462715105156</v>
      </c>
      <c r="K915" t="s">
        <v>26</v>
      </c>
      <c r="L915" t="s">
        <v>27</v>
      </c>
      <c r="M915">
        <v>1557637200</v>
      </c>
      <c r="N915">
        <v>1558760400</v>
      </c>
      <c r="O915" s="9">
        <f t="shared" si="56"/>
        <v>43597.208333333328</v>
      </c>
      <c r="P915" s="9">
        <f t="shared" si="57"/>
        <v>43610.208333333328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8"/>
        <v>57.4375</v>
      </c>
      <c r="G916" t="s">
        <v>14</v>
      </c>
      <c r="I916">
        <v>141</v>
      </c>
      <c r="J916" s="4">
        <f t="shared" si="59"/>
        <v>26.070921985815602</v>
      </c>
      <c r="K916" t="s">
        <v>40</v>
      </c>
      <c r="L916" t="s">
        <v>41</v>
      </c>
      <c r="M916">
        <v>1375592400</v>
      </c>
      <c r="N916">
        <v>1376629200</v>
      </c>
      <c r="O916" s="9">
        <f t="shared" si="56"/>
        <v>41490.208333333336</v>
      </c>
      <c r="P916" s="9">
        <f t="shared" si="57"/>
        <v>41502.208333333336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8"/>
        <v>155.62827640984909</v>
      </c>
      <c r="G917" t="s">
        <v>20</v>
      </c>
      <c r="I917">
        <v>1866</v>
      </c>
      <c r="J917" s="4">
        <f t="shared" si="59"/>
        <v>105.0032154340836</v>
      </c>
      <c r="K917" t="s">
        <v>40</v>
      </c>
      <c r="L917" t="s">
        <v>41</v>
      </c>
      <c r="M917">
        <v>1503982800</v>
      </c>
      <c r="N917">
        <v>1504760400</v>
      </c>
      <c r="O917" s="9">
        <f t="shared" si="56"/>
        <v>42976.208333333328</v>
      </c>
      <c r="P917" s="9">
        <f t="shared" si="57"/>
        <v>42985.208333333328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8"/>
        <v>36.297297297297298</v>
      </c>
      <c r="G918" t="s">
        <v>14</v>
      </c>
      <c r="I918">
        <v>52</v>
      </c>
      <c r="J918" s="4">
        <f t="shared" si="59"/>
        <v>25.826923076923077</v>
      </c>
      <c r="K918" t="s">
        <v>21</v>
      </c>
      <c r="L918" t="s">
        <v>22</v>
      </c>
      <c r="M918">
        <v>1418882400</v>
      </c>
      <c r="N918">
        <v>1419660000</v>
      </c>
      <c r="O918" s="9">
        <f t="shared" si="56"/>
        <v>41991.25</v>
      </c>
      <c r="P918" s="9">
        <f t="shared" si="57"/>
        <v>42000.25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8"/>
        <v>58.25</v>
      </c>
      <c r="G919" t="s">
        <v>47</v>
      </c>
      <c r="I919">
        <v>27</v>
      </c>
      <c r="J919" s="4">
        <f t="shared" si="59"/>
        <v>77.666666666666671</v>
      </c>
      <c r="K919" t="s">
        <v>40</v>
      </c>
      <c r="L919" t="s">
        <v>41</v>
      </c>
      <c r="M919">
        <v>1309237200</v>
      </c>
      <c r="N919">
        <v>1311310800</v>
      </c>
      <c r="O919" s="9">
        <f t="shared" si="56"/>
        <v>40722.208333333336</v>
      </c>
      <c r="P919" s="9">
        <f t="shared" si="57"/>
        <v>40746.208333333336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8"/>
        <v>237.39473684210526</v>
      </c>
      <c r="G920" t="s">
        <v>20</v>
      </c>
      <c r="I920">
        <v>156</v>
      </c>
      <c r="J920" s="4">
        <f t="shared" si="59"/>
        <v>57.82692307692308</v>
      </c>
      <c r="K920" t="s">
        <v>98</v>
      </c>
      <c r="L920" t="s">
        <v>99</v>
      </c>
      <c r="M920">
        <v>1343365200</v>
      </c>
      <c r="N920">
        <v>1344315600</v>
      </c>
      <c r="O920" s="9">
        <f t="shared" si="56"/>
        <v>41117.208333333336</v>
      </c>
      <c r="P920" s="9">
        <f t="shared" si="57"/>
        <v>41128.208333333336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8"/>
        <v>58.75</v>
      </c>
      <c r="G921" t="s">
        <v>14</v>
      </c>
      <c r="I921">
        <v>225</v>
      </c>
      <c r="J921" s="4">
        <f t="shared" si="59"/>
        <v>92.955555555555549</v>
      </c>
      <c r="K921" t="s">
        <v>26</v>
      </c>
      <c r="L921" t="s">
        <v>27</v>
      </c>
      <c r="M921">
        <v>1507957200</v>
      </c>
      <c r="N921">
        <v>1510725600</v>
      </c>
      <c r="O921" s="9">
        <f t="shared" si="56"/>
        <v>43022.208333333328</v>
      </c>
      <c r="P921" s="9">
        <f t="shared" si="57"/>
        <v>43054.25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8"/>
        <v>182.56603773584905</v>
      </c>
      <c r="G922" t="s">
        <v>20</v>
      </c>
      <c r="I922">
        <v>255</v>
      </c>
      <c r="J922" s="4">
        <f t="shared" si="59"/>
        <v>37.945098039215686</v>
      </c>
      <c r="K922" t="s">
        <v>21</v>
      </c>
      <c r="L922" t="s">
        <v>22</v>
      </c>
      <c r="M922">
        <v>1549519200</v>
      </c>
      <c r="N922">
        <v>1551247200</v>
      </c>
      <c r="O922" s="9">
        <f t="shared" si="56"/>
        <v>43503.25</v>
      </c>
      <c r="P922" s="9">
        <f t="shared" si="57"/>
        <v>43523.25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8"/>
        <v>0.75436408977556113</v>
      </c>
      <c r="G923" t="s">
        <v>14</v>
      </c>
      <c r="I923">
        <v>38</v>
      </c>
      <c r="J923" s="4">
        <f t="shared" si="59"/>
        <v>31.842105263157894</v>
      </c>
      <c r="K923" t="s">
        <v>21</v>
      </c>
      <c r="L923" t="s">
        <v>22</v>
      </c>
      <c r="M923">
        <v>1329026400</v>
      </c>
      <c r="N923">
        <v>1330236000</v>
      </c>
      <c r="O923" s="9">
        <f t="shared" si="56"/>
        <v>40951.25</v>
      </c>
      <c r="P923" s="9">
        <f t="shared" si="57"/>
        <v>40965.25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8"/>
        <v>175.95330739299609</v>
      </c>
      <c r="G924" t="s">
        <v>20</v>
      </c>
      <c r="I924">
        <v>2261</v>
      </c>
      <c r="J924" s="4">
        <f t="shared" si="59"/>
        <v>40</v>
      </c>
      <c r="K924" t="s">
        <v>21</v>
      </c>
      <c r="L924" t="s">
        <v>22</v>
      </c>
      <c r="M924">
        <v>1544335200</v>
      </c>
      <c r="N924">
        <v>1545112800</v>
      </c>
      <c r="O924" s="9">
        <f t="shared" si="56"/>
        <v>43443.25</v>
      </c>
      <c r="P924" s="9">
        <f t="shared" si="57"/>
        <v>43452.25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8"/>
        <v>237.88235294117646</v>
      </c>
      <c r="G925" t="s">
        <v>20</v>
      </c>
      <c r="I925">
        <v>40</v>
      </c>
      <c r="J925" s="4">
        <f t="shared" si="59"/>
        <v>101.1</v>
      </c>
      <c r="K925" t="s">
        <v>21</v>
      </c>
      <c r="L925" t="s">
        <v>22</v>
      </c>
      <c r="M925">
        <v>1279083600</v>
      </c>
      <c r="N925">
        <v>1279170000</v>
      </c>
      <c r="O925" s="9">
        <f t="shared" si="56"/>
        <v>40373.208333333336</v>
      </c>
      <c r="P925" s="9">
        <f t="shared" si="57"/>
        <v>40374.208333333336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8"/>
        <v>488.05076142131981</v>
      </c>
      <c r="G926" t="s">
        <v>20</v>
      </c>
      <c r="I926">
        <v>2289</v>
      </c>
      <c r="J926" s="4">
        <f t="shared" si="59"/>
        <v>84.006989951944078</v>
      </c>
      <c r="K926" t="s">
        <v>107</v>
      </c>
      <c r="L926" t="s">
        <v>108</v>
      </c>
      <c r="M926">
        <v>1572498000</v>
      </c>
      <c r="N926">
        <v>1573452000</v>
      </c>
      <c r="O926" s="9">
        <f t="shared" si="56"/>
        <v>43769.208333333328</v>
      </c>
      <c r="P926" s="9">
        <f t="shared" si="57"/>
        <v>43780.25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8"/>
        <v>224.06666666666669</v>
      </c>
      <c r="G927" t="s">
        <v>20</v>
      </c>
      <c r="I927">
        <v>65</v>
      </c>
      <c r="J927" s="4">
        <f t="shared" si="59"/>
        <v>103.41538461538461</v>
      </c>
      <c r="K927" t="s">
        <v>21</v>
      </c>
      <c r="L927" t="s">
        <v>22</v>
      </c>
      <c r="M927">
        <v>1506056400</v>
      </c>
      <c r="N927">
        <v>1507093200</v>
      </c>
      <c r="O927" s="9">
        <f t="shared" si="56"/>
        <v>43000.208333333328</v>
      </c>
      <c r="P927" s="9">
        <f t="shared" si="57"/>
        <v>43012.208333333328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8"/>
        <v>18.126436781609197</v>
      </c>
      <c r="G928" t="s">
        <v>14</v>
      </c>
      <c r="I928">
        <v>15</v>
      </c>
      <c r="J928" s="4">
        <f t="shared" si="59"/>
        <v>105.13333333333334</v>
      </c>
      <c r="K928" t="s">
        <v>21</v>
      </c>
      <c r="L928" t="s">
        <v>22</v>
      </c>
      <c r="M928">
        <v>1463029200</v>
      </c>
      <c r="N928">
        <v>1463374800</v>
      </c>
      <c r="O928" s="9">
        <f t="shared" si="56"/>
        <v>42502.208333333328</v>
      </c>
      <c r="P928" s="9">
        <f t="shared" si="57"/>
        <v>42506.208333333328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8"/>
        <v>45.847222222222221</v>
      </c>
      <c r="G929" t="s">
        <v>14</v>
      </c>
      <c r="I929">
        <v>37</v>
      </c>
      <c r="J929" s="4">
        <f t="shared" si="59"/>
        <v>89.21621621621621</v>
      </c>
      <c r="K929" t="s">
        <v>21</v>
      </c>
      <c r="L929" t="s">
        <v>22</v>
      </c>
      <c r="M929">
        <v>1342069200</v>
      </c>
      <c r="N929">
        <v>1344574800</v>
      </c>
      <c r="O929" s="9">
        <f t="shared" si="56"/>
        <v>41102.208333333336</v>
      </c>
      <c r="P929" s="9">
        <f t="shared" si="57"/>
        <v>41131.208333333336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8"/>
        <v>117.31541218637993</v>
      </c>
      <c r="G930" t="s">
        <v>20</v>
      </c>
      <c r="I930">
        <v>3777</v>
      </c>
      <c r="J930" s="4">
        <f t="shared" si="59"/>
        <v>51.995234312946785</v>
      </c>
      <c r="K930" t="s">
        <v>107</v>
      </c>
      <c r="L930" t="s">
        <v>108</v>
      </c>
      <c r="M930">
        <v>1388296800</v>
      </c>
      <c r="N930">
        <v>1389074400</v>
      </c>
      <c r="O930" s="9">
        <f t="shared" si="56"/>
        <v>41637.25</v>
      </c>
      <c r="P930" s="9">
        <f t="shared" si="57"/>
        <v>41646.25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8"/>
        <v>217.30909090909088</v>
      </c>
      <c r="G931" t="s">
        <v>20</v>
      </c>
      <c r="I931">
        <v>184</v>
      </c>
      <c r="J931" s="4">
        <f t="shared" si="59"/>
        <v>64.956521739130437</v>
      </c>
      <c r="K931" t="s">
        <v>40</v>
      </c>
      <c r="L931" t="s">
        <v>41</v>
      </c>
      <c r="M931">
        <v>1493787600</v>
      </c>
      <c r="N931">
        <v>1494997200</v>
      </c>
      <c r="O931" s="9">
        <f t="shared" si="56"/>
        <v>42858.208333333328</v>
      </c>
      <c r="P931" s="9">
        <f t="shared" si="57"/>
        <v>42872.208333333328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8"/>
        <v>112.28571428571428</v>
      </c>
      <c r="G932" t="s">
        <v>20</v>
      </c>
      <c r="I932">
        <v>85</v>
      </c>
      <c r="J932" s="4">
        <f t="shared" si="59"/>
        <v>46.235294117647058</v>
      </c>
      <c r="K932" t="s">
        <v>21</v>
      </c>
      <c r="L932" t="s">
        <v>22</v>
      </c>
      <c r="M932">
        <v>1424844000</v>
      </c>
      <c r="N932">
        <v>1425448800</v>
      </c>
      <c r="O932" s="9">
        <f t="shared" si="56"/>
        <v>42060.25</v>
      </c>
      <c r="P932" s="9">
        <f t="shared" si="57"/>
        <v>42067.25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8"/>
        <v>72.51898734177216</v>
      </c>
      <c r="G933" t="s">
        <v>14</v>
      </c>
      <c r="I933">
        <v>112</v>
      </c>
      <c r="J933" s="4">
        <f t="shared" si="59"/>
        <v>51.151785714285715</v>
      </c>
      <c r="K933" t="s">
        <v>21</v>
      </c>
      <c r="L933" t="s">
        <v>22</v>
      </c>
      <c r="M933">
        <v>1403931600</v>
      </c>
      <c r="N933">
        <v>1404104400</v>
      </c>
      <c r="O933" s="9">
        <f t="shared" si="56"/>
        <v>41818.208333333336</v>
      </c>
      <c r="P933" s="9">
        <f t="shared" si="57"/>
        <v>41820.208333333336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8"/>
        <v>212.30434782608697</v>
      </c>
      <c r="G934" t="s">
        <v>20</v>
      </c>
      <c r="I934">
        <v>144</v>
      </c>
      <c r="J934" s="4">
        <f t="shared" si="59"/>
        <v>33.909722222222221</v>
      </c>
      <c r="K934" t="s">
        <v>21</v>
      </c>
      <c r="L934" t="s">
        <v>22</v>
      </c>
      <c r="M934">
        <v>1394514000</v>
      </c>
      <c r="N934">
        <v>1394773200</v>
      </c>
      <c r="O934" s="9">
        <f t="shared" si="56"/>
        <v>41709.208333333336</v>
      </c>
      <c r="P934" s="9">
        <f t="shared" si="57"/>
        <v>41712.208333333336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8"/>
        <v>239.74657534246577</v>
      </c>
      <c r="G935" t="s">
        <v>20</v>
      </c>
      <c r="I935">
        <v>1902</v>
      </c>
      <c r="J935" s="4">
        <f t="shared" si="59"/>
        <v>92.016298633017882</v>
      </c>
      <c r="K935" t="s">
        <v>21</v>
      </c>
      <c r="L935" t="s">
        <v>22</v>
      </c>
      <c r="M935">
        <v>1365397200</v>
      </c>
      <c r="N935">
        <v>1366520400</v>
      </c>
      <c r="O935" s="9">
        <f t="shared" si="56"/>
        <v>41372.208333333336</v>
      </c>
      <c r="P935" s="9">
        <f t="shared" si="57"/>
        <v>41385.208333333336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8"/>
        <v>181.93548387096774</v>
      </c>
      <c r="G936" t="s">
        <v>20</v>
      </c>
      <c r="I936">
        <v>105</v>
      </c>
      <c r="J936" s="4">
        <f t="shared" si="59"/>
        <v>107.42857142857143</v>
      </c>
      <c r="K936" t="s">
        <v>21</v>
      </c>
      <c r="L936" t="s">
        <v>22</v>
      </c>
      <c r="M936">
        <v>1456120800</v>
      </c>
      <c r="N936">
        <v>1456639200</v>
      </c>
      <c r="O936" s="9">
        <f t="shared" si="56"/>
        <v>42422.25</v>
      </c>
      <c r="P936" s="9">
        <f t="shared" si="57"/>
        <v>42428.25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8"/>
        <v>164.13114754098362</v>
      </c>
      <c r="G937" t="s">
        <v>20</v>
      </c>
      <c r="I937">
        <v>132</v>
      </c>
      <c r="J937" s="4">
        <f t="shared" si="59"/>
        <v>75.848484848484844</v>
      </c>
      <c r="K937" t="s">
        <v>21</v>
      </c>
      <c r="L937" t="s">
        <v>22</v>
      </c>
      <c r="M937">
        <v>1437714000</v>
      </c>
      <c r="N937">
        <v>1438318800</v>
      </c>
      <c r="O937" s="9">
        <f t="shared" si="56"/>
        <v>42209.208333333328</v>
      </c>
      <c r="P937" s="9">
        <f t="shared" si="57"/>
        <v>42216.208333333328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8"/>
        <v>1.6375968992248062</v>
      </c>
      <c r="G938" t="s">
        <v>14</v>
      </c>
      <c r="I938">
        <v>21</v>
      </c>
      <c r="J938" s="4">
        <f t="shared" si="59"/>
        <v>80.476190476190482</v>
      </c>
      <c r="K938" t="s">
        <v>21</v>
      </c>
      <c r="L938" t="s">
        <v>22</v>
      </c>
      <c r="M938">
        <v>1563771600</v>
      </c>
      <c r="N938">
        <v>1564030800</v>
      </c>
      <c r="O938" s="9">
        <f t="shared" si="56"/>
        <v>43668.208333333328</v>
      </c>
      <c r="P938" s="9">
        <f t="shared" si="57"/>
        <v>43671.208333333328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8"/>
        <v>49.64385964912281</v>
      </c>
      <c r="G939" t="s">
        <v>74</v>
      </c>
      <c r="I939">
        <v>976</v>
      </c>
      <c r="J939" s="4">
        <f t="shared" si="59"/>
        <v>86.978483606557376</v>
      </c>
      <c r="K939" t="s">
        <v>21</v>
      </c>
      <c r="L939" t="s">
        <v>22</v>
      </c>
      <c r="M939">
        <v>1448517600</v>
      </c>
      <c r="N939">
        <v>1449295200</v>
      </c>
      <c r="O939" s="9">
        <f t="shared" si="56"/>
        <v>42334.25</v>
      </c>
      <c r="P939" s="9">
        <f t="shared" si="57"/>
        <v>42343.25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8"/>
        <v>109.70652173913042</v>
      </c>
      <c r="G940" t="s">
        <v>20</v>
      </c>
      <c r="I940">
        <v>96</v>
      </c>
      <c r="J940" s="4">
        <f t="shared" si="59"/>
        <v>105.13541666666667</v>
      </c>
      <c r="K940" t="s">
        <v>21</v>
      </c>
      <c r="L940" t="s">
        <v>22</v>
      </c>
      <c r="M940">
        <v>1528779600</v>
      </c>
      <c r="N940">
        <v>1531890000</v>
      </c>
      <c r="O940" s="9">
        <f t="shared" si="56"/>
        <v>43263.208333333328</v>
      </c>
      <c r="P940" s="9">
        <f t="shared" si="57"/>
        <v>43299.208333333328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8"/>
        <v>49.217948717948715</v>
      </c>
      <c r="G941" t="s">
        <v>14</v>
      </c>
      <c r="I941">
        <v>67</v>
      </c>
      <c r="J941" s="4">
        <f t="shared" si="59"/>
        <v>57.298507462686565</v>
      </c>
      <c r="K941" t="s">
        <v>21</v>
      </c>
      <c r="L941" t="s">
        <v>22</v>
      </c>
      <c r="M941">
        <v>1304744400</v>
      </c>
      <c r="N941">
        <v>1306213200</v>
      </c>
      <c r="O941" s="9">
        <f t="shared" si="56"/>
        <v>40670.208333333336</v>
      </c>
      <c r="P941" s="9">
        <f t="shared" si="57"/>
        <v>40687.208333333336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8"/>
        <v>62.232323232323225</v>
      </c>
      <c r="G942" t="s">
        <v>47</v>
      </c>
      <c r="I942">
        <v>66</v>
      </c>
      <c r="J942" s="4">
        <f t="shared" si="59"/>
        <v>93.348484848484844</v>
      </c>
      <c r="K942" t="s">
        <v>15</v>
      </c>
      <c r="L942" t="s">
        <v>16</v>
      </c>
      <c r="M942">
        <v>1354341600</v>
      </c>
      <c r="N942">
        <v>1356242400</v>
      </c>
      <c r="O942" s="9">
        <f t="shared" si="56"/>
        <v>41244.25</v>
      </c>
      <c r="P942" s="9">
        <f t="shared" si="57"/>
        <v>41266.25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8"/>
        <v>13.05813953488372</v>
      </c>
      <c r="G943" t="s">
        <v>14</v>
      </c>
      <c r="I943">
        <v>78</v>
      </c>
      <c r="J943" s="4">
        <f t="shared" si="59"/>
        <v>71.987179487179489</v>
      </c>
      <c r="K943" t="s">
        <v>21</v>
      </c>
      <c r="L943" t="s">
        <v>22</v>
      </c>
      <c r="M943">
        <v>1294552800</v>
      </c>
      <c r="N943">
        <v>1297576800</v>
      </c>
      <c r="O943" s="9">
        <f t="shared" si="56"/>
        <v>40552.25</v>
      </c>
      <c r="P943" s="9">
        <f t="shared" si="57"/>
        <v>40587.25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8"/>
        <v>64.635416666666671</v>
      </c>
      <c r="G944" t="s">
        <v>14</v>
      </c>
      <c r="I944">
        <v>67</v>
      </c>
      <c r="J944" s="4">
        <f t="shared" si="59"/>
        <v>92.611940298507463</v>
      </c>
      <c r="K944" t="s">
        <v>26</v>
      </c>
      <c r="L944" t="s">
        <v>27</v>
      </c>
      <c r="M944">
        <v>1295935200</v>
      </c>
      <c r="N944">
        <v>1296194400</v>
      </c>
      <c r="O944" s="9">
        <f t="shared" si="56"/>
        <v>40568.25</v>
      </c>
      <c r="P944" s="9">
        <f t="shared" si="57"/>
        <v>40571.25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8"/>
        <v>159.58666666666667</v>
      </c>
      <c r="G945" t="s">
        <v>20</v>
      </c>
      <c r="I945">
        <v>114</v>
      </c>
      <c r="J945" s="4">
        <f t="shared" si="59"/>
        <v>104.99122807017544</v>
      </c>
      <c r="K945" t="s">
        <v>21</v>
      </c>
      <c r="L945" t="s">
        <v>22</v>
      </c>
      <c r="M945">
        <v>1411534800</v>
      </c>
      <c r="N945">
        <v>1414558800</v>
      </c>
      <c r="O945" s="9">
        <f t="shared" si="56"/>
        <v>41906.208333333336</v>
      </c>
      <c r="P945" s="9">
        <f t="shared" si="57"/>
        <v>41941.208333333336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8"/>
        <v>81.42</v>
      </c>
      <c r="G946" t="s">
        <v>14</v>
      </c>
      <c r="I946">
        <v>263</v>
      </c>
      <c r="J946" s="4">
        <f t="shared" si="59"/>
        <v>30.958174904942965</v>
      </c>
      <c r="K946" t="s">
        <v>26</v>
      </c>
      <c r="L946" t="s">
        <v>27</v>
      </c>
      <c r="M946">
        <v>1486706400</v>
      </c>
      <c r="N946">
        <v>1488348000</v>
      </c>
      <c r="O946" s="9">
        <f t="shared" si="56"/>
        <v>42776.25</v>
      </c>
      <c r="P946" s="9">
        <f t="shared" si="57"/>
        <v>42795.25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8"/>
        <v>32.444767441860463</v>
      </c>
      <c r="G947" t="s">
        <v>14</v>
      </c>
      <c r="I947">
        <v>1691</v>
      </c>
      <c r="J947" s="4">
        <f t="shared" si="59"/>
        <v>33.001182732111175</v>
      </c>
      <c r="K947" t="s">
        <v>21</v>
      </c>
      <c r="L947" t="s">
        <v>22</v>
      </c>
      <c r="M947">
        <v>1333602000</v>
      </c>
      <c r="N947">
        <v>1334898000</v>
      </c>
      <c r="O947" s="9">
        <f t="shared" si="56"/>
        <v>41004.208333333336</v>
      </c>
      <c r="P947" s="9">
        <f t="shared" si="57"/>
        <v>41019.208333333336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8"/>
        <v>9.9141184124918666</v>
      </c>
      <c r="G948" t="s">
        <v>14</v>
      </c>
      <c r="I948">
        <v>181</v>
      </c>
      <c r="J948" s="4">
        <f t="shared" si="59"/>
        <v>84.187845303867405</v>
      </c>
      <c r="K948" t="s">
        <v>21</v>
      </c>
      <c r="L948" t="s">
        <v>22</v>
      </c>
      <c r="M948">
        <v>1308200400</v>
      </c>
      <c r="N948">
        <v>1308373200</v>
      </c>
      <c r="O948" s="9">
        <f t="shared" si="56"/>
        <v>40710.208333333336</v>
      </c>
      <c r="P948" s="9">
        <f t="shared" si="57"/>
        <v>40712.208333333336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8"/>
        <v>26.694444444444443</v>
      </c>
      <c r="G949" t="s">
        <v>14</v>
      </c>
      <c r="I949">
        <v>13</v>
      </c>
      <c r="J949" s="4">
        <f t="shared" si="59"/>
        <v>73.92307692307692</v>
      </c>
      <c r="K949" t="s">
        <v>21</v>
      </c>
      <c r="L949" t="s">
        <v>22</v>
      </c>
      <c r="M949">
        <v>1411707600</v>
      </c>
      <c r="N949">
        <v>1412312400</v>
      </c>
      <c r="O949" s="9">
        <f t="shared" si="56"/>
        <v>41908.208333333336</v>
      </c>
      <c r="P949" s="9">
        <f t="shared" si="57"/>
        <v>41915.208333333336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8"/>
        <v>62.957446808510639</v>
      </c>
      <c r="G950" t="s">
        <v>74</v>
      </c>
      <c r="I950">
        <v>160</v>
      </c>
      <c r="J950" s="4">
        <f t="shared" si="59"/>
        <v>36.987499999999997</v>
      </c>
      <c r="K950" t="s">
        <v>21</v>
      </c>
      <c r="L950" t="s">
        <v>22</v>
      </c>
      <c r="M950">
        <v>1418364000</v>
      </c>
      <c r="N950">
        <v>1419228000</v>
      </c>
      <c r="O950" s="9">
        <f t="shared" si="56"/>
        <v>41985.25</v>
      </c>
      <c r="P950" s="9">
        <f t="shared" si="57"/>
        <v>41995.25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8"/>
        <v>161.35593220338984</v>
      </c>
      <c r="G951" t="s">
        <v>20</v>
      </c>
      <c r="I951">
        <v>203</v>
      </c>
      <c r="J951" s="4">
        <f t="shared" si="59"/>
        <v>46.896551724137929</v>
      </c>
      <c r="K951" t="s">
        <v>21</v>
      </c>
      <c r="L951" t="s">
        <v>22</v>
      </c>
      <c r="M951">
        <v>1429333200</v>
      </c>
      <c r="N951">
        <v>1430974800</v>
      </c>
      <c r="O951" s="9">
        <f t="shared" si="56"/>
        <v>42112.208333333328</v>
      </c>
      <c r="P951" s="9">
        <f t="shared" si="57"/>
        <v>42131.208333333328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8"/>
        <v>5</v>
      </c>
      <c r="G952" t="s">
        <v>14</v>
      </c>
      <c r="I952">
        <v>1</v>
      </c>
      <c r="J952" s="4">
        <f t="shared" si="59"/>
        <v>5</v>
      </c>
      <c r="K952" t="s">
        <v>21</v>
      </c>
      <c r="L952" t="s">
        <v>22</v>
      </c>
      <c r="M952">
        <v>1555390800</v>
      </c>
      <c r="N952">
        <v>1555822800</v>
      </c>
      <c r="O952" s="9">
        <f t="shared" si="56"/>
        <v>43571.208333333328</v>
      </c>
      <c r="P952" s="9">
        <f t="shared" si="57"/>
        <v>43576.208333333328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8"/>
        <v>1096.9379310344827</v>
      </c>
      <c r="G953" t="s">
        <v>20</v>
      </c>
      <c r="I953">
        <v>1559</v>
      </c>
      <c r="J953" s="4">
        <f t="shared" si="59"/>
        <v>102.02437459910199</v>
      </c>
      <c r="K953" t="s">
        <v>21</v>
      </c>
      <c r="L953" t="s">
        <v>22</v>
      </c>
      <c r="M953">
        <v>1482732000</v>
      </c>
      <c r="N953">
        <v>1482818400</v>
      </c>
      <c r="O953" s="9">
        <f t="shared" si="56"/>
        <v>42730.25</v>
      </c>
      <c r="P953" s="9">
        <f t="shared" si="57"/>
        <v>42731.25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8"/>
        <v>70.094158075601371</v>
      </c>
      <c r="G954" t="s">
        <v>74</v>
      </c>
      <c r="I954">
        <v>2266</v>
      </c>
      <c r="J954" s="4">
        <f t="shared" si="59"/>
        <v>45.007502206531335</v>
      </c>
      <c r="K954" t="s">
        <v>21</v>
      </c>
      <c r="L954" t="s">
        <v>22</v>
      </c>
      <c r="M954">
        <v>1470718800</v>
      </c>
      <c r="N954">
        <v>1471928400</v>
      </c>
      <c r="O954" s="9">
        <f t="shared" si="56"/>
        <v>42591.208333333328</v>
      </c>
      <c r="P954" s="9">
        <f t="shared" si="57"/>
        <v>42605.208333333328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8"/>
        <v>60</v>
      </c>
      <c r="G955" t="s">
        <v>14</v>
      </c>
      <c r="I955">
        <v>21</v>
      </c>
      <c r="J955" s="4">
        <f t="shared" si="59"/>
        <v>94.285714285714292</v>
      </c>
      <c r="K955" t="s">
        <v>21</v>
      </c>
      <c r="L955" t="s">
        <v>22</v>
      </c>
      <c r="M955">
        <v>1450591200</v>
      </c>
      <c r="N955">
        <v>1453701600</v>
      </c>
      <c r="O955" s="9">
        <f t="shared" si="56"/>
        <v>42358.25</v>
      </c>
      <c r="P955" s="9">
        <f t="shared" si="57"/>
        <v>42394.25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8"/>
        <v>367.0985915492958</v>
      </c>
      <c r="G956" t="s">
        <v>20</v>
      </c>
      <c r="I956">
        <v>1548</v>
      </c>
      <c r="J956" s="4">
        <f t="shared" si="59"/>
        <v>101.02325581395348</v>
      </c>
      <c r="K956" t="s">
        <v>26</v>
      </c>
      <c r="L956" t="s">
        <v>27</v>
      </c>
      <c r="M956">
        <v>1348290000</v>
      </c>
      <c r="N956">
        <v>1350363600</v>
      </c>
      <c r="O956" s="9">
        <f t="shared" si="56"/>
        <v>41174.208333333336</v>
      </c>
      <c r="P956" s="9">
        <f t="shared" si="57"/>
        <v>41198.208333333336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8"/>
        <v>1109</v>
      </c>
      <c r="G957" t="s">
        <v>20</v>
      </c>
      <c r="I957">
        <v>80</v>
      </c>
      <c r="J957" s="4">
        <f t="shared" si="59"/>
        <v>97.037499999999994</v>
      </c>
      <c r="K957" t="s">
        <v>21</v>
      </c>
      <c r="L957" t="s">
        <v>22</v>
      </c>
      <c r="M957">
        <v>1353823200</v>
      </c>
      <c r="N957">
        <v>1353996000</v>
      </c>
      <c r="O957" s="9">
        <f t="shared" si="56"/>
        <v>41238.25</v>
      </c>
      <c r="P957" s="9">
        <f t="shared" si="57"/>
        <v>41240.25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8"/>
        <v>19.028784648187631</v>
      </c>
      <c r="G958" t="s">
        <v>14</v>
      </c>
      <c r="I958">
        <v>830</v>
      </c>
      <c r="J958" s="4">
        <f t="shared" si="59"/>
        <v>43.00963855421687</v>
      </c>
      <c r="K958" t="s">
        <v>21</v>
      </c>
      <c r="L958" t="s">
        <v>22</v>
      </c>
      <c r="M958">
        <v>1450764000</v>
      </c>
      <c r="N958">
        <v>1451109600</v>
      </c>
      <c r="O958" s="9">
        <f t="shared" si="56"/>
        <v>42360.25</v>
      </c>
      <c r="P958" s="9">
        <f t="shared" si="57"/>
        <v>42364.25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8"/>
        <v>126.87755102040816</v>
      </c>
      <c r="G959" t="s">
        <v>20</v>
      </c>
      <c r="I959">
        <v>131</v>
      </c>
      <c r="J959" s="4">
        <f t="shared" si="59"/>
        <v>94.916030534351151</v>
      </c>
      <c r="K959" t="s">
        <v>21</v>
      </c>
      <c r="L959" t="s">
        <v>22</v>
      </c>
      <c r="M959">
        <v>1329372000</v>
      </c>
      <c r="N959">
        <v>1329631200</v>
      </c>
      <c r="O959" s="9">
        <f t="shared" si="56"/>
        <v>40955.25</v>
      </c>
      <c r="P959" s="9">
        <f t="shared" si="57"/>
        <v>40958.25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8"/>
        <v>734.63636363636363</v>
      </c>
      <c r="G960" t="s">
        <v>20</v>
      </c>
      <c r="I960">
        <v>112</v>
      </c>
      <c r="J960" s="4">
        <f t="shared" si="59"/>
        <v>72.151785714285708</v>
      </c>
      <c r="K960" t="s">
        <v>21</v>
      </c>
      <c r="L960" t="s">
        <v>22</v>
      </c>
      <c r="M960">
        <v>1277096400</v>
      </c>
      <c r="N960">
        <v>1278997200</v>
      </c>
      <c r="O960" s="9">
        <f t="shared" si="56"/>
        <v>40350.208333333336</v>
      </c>
      <c r="P960" s="9">
        <f t="shared" si="57"/>
        <v>40372.208333333336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8"/>
        <v>4.5731034482758623</v>
      </c>
      <c r="G961" t="s">
        <v>14</v>
      </c>
      <c r="I961">
        <v>130</v>
      </c>
      <c r="J961" s="4">
        <f t="shared" si="59"/>
        <v>51.007692307692309</v>
      </c>
      <c r="K961" t="s">
        <v>21</v>
      </c>
      <c r="L961" t="s">
        <v>22</v>
      </c>
      <c r="M961">
        <v>1277701200</v>
      </c>
      <c r="N961">
        <v>1280120400</v>
      </c>
      <c r="O961" s="9">
        <f t="shared" si="56"/>
        <v>40357.208333333336</v>
      </c>
      <c r="P961" s="9">
        <f t="shared" si="57"/>
        <v>40385.208333333336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8"/>
        <v>85.054545454545448</v>
      </c>
      <c r="G962" t="s">
        <v>14</v>
      </c>
      <c r="I962">
        <v>55</v>
      </c>
      <c r="J962" s="4">
        <f t="shared" si="59"/>
        <v>85.054545454545448</v>
      </c>
      <c r="K962" t="s">
        <v>21</v>
      </c>
      <c r="L962" t="s">
        <v>22</v>
      </c>
      <c r="M962">
        <v>1454911200</v>
      </c>
      <c r="N962">
        <v>1458104400</v>
      </c>
      <c r="O962" s="9">
        <f t="shared" si="56"/>
        <v>42408.25</v>
      </c>
      <c r="P962" s="9">
        <f t="shared" si="57"/>
        <v>42445.208333333328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58"/>
        <v>119.29824561403508</v>
      </c>
      <c r="G963" t="s">
        <v>20</v>
      </c>
      <c r="I963">
        <v>155</v>
      </c>
      <c r="J963" s="4">
        <f t="shared" si="59"/>
        <v>43.87096774193548</v>
      </c>
      <c r="K963" t="s">
        <v>21</v>
      </c>
      <c r="L963" t="s">
        <v>22</v>
      </c>
      <c r="M963">
        <v>1297922400</v>
      </c>
      <c r="N963">
        <v>1298268000</v>
      </c>
      <c r="O963" s="9">
        <f t="shared" ref="O963:O1001" si="60">(((M963/60)/60)/24)+DATE(1970,1,1)</f>
        <v>40591.25</v>
      </c>
      <c r="P963" s="9">
        <f t="shared" ref="P963:P1001" si="61">(((N963/60)/60)/24)+DATE(1970,1,1)</f>
        <v>40595.25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62">(E964/D964)*100</f>
        <v>296.02777777777777</v>
      </c>
      <c r="G964" t="s">
        <v>20</v>
      </c>
      <c r="I964">
        <v>266</v>
      </c>
      <c r="J964" s="4">
        <f t="shared" ref="J964:J1001" si="63">AVERAGE(E964/I964)</f>
        <v>40.063909774436091</v>
      </c>
      <c r="K964" t="s">
        <v>21</v>
      </c>
      <c r="L964" t="s">
        <v>22</v>
      </c>
      <c r="M964">
        <v>1384408800</v>
      </c>
      <c r="N964">
        <v>1386223200</v>
      </c>
      <c r="O964" s="9">
        <f t="shared" si="60"/>
        <v>41592.25</v>
      </c>
      <c r="P964" s="9">
        <f t="shared" si="61"/>
        <v>41613.25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2"/>
        <v>84.694915254237287</v>
      </c>
      <c r="G965" t="s">
        <v>14</v>
      </c>
      <c r="I965">
        <v>114</v>
      </c>
      <c r="J965" s="4">
        <f t="shared" si="63"/>
        <v>43.833333333333336</v>
      </c>
      <c r="K965" t="s">
        <v>107</v>
      </c>
      <c r="L965" t="s">
        <v>108</v>
      </c>
      <c r="M965">
        <v>1299304800</v>
      </c>
      <c r="N965">
        <v>1299823200</v>
      </c>
      <c r="O965" s="9">
        <f t="shared" si="60"/>
        <v>40607.25</v>
      </c>
      <c r="P965" s="9">
        <f t="shared" si="61"/>
        <v>40613.25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2"/>
        <v>355.7837837837838</v>
      </c>
      <c r="G966" t="s">
        <v>20</v>
      </c>
      <c r="I966">
        <v>155</v>
      </c>
      <c r="J966" s="4">
        <f t="shared" si="63"/>
        <v>84.92903225806451</v>
      </c>
      <c r="K966" t="s">
        <v>21</v>
      </c>
      <c r="L966" t="s">
        <v>22</v>
      </c>
      <c r="M966">
        <v>1431320400</v>
      </c>
      <c r="N966">
        <v>1431752400</v>
      </c>
      <c r="O966" s="9">
        <f t="shared" si="60"/>
        <v>42135.208333333328</v>
      </c>
      <c r="P966" s="9">
        <f t="shared" si="61"/>
        <v>42140.208333333328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2"/>
        <v>386.40909090909093</v>
      </c>
      <c r="G967" t="s">
        <v>20</v>
      </c>
      <c r="I967">
        <v>207</v>
      </c>
      <c r="J967" s="4">
        <f t="shared" si="63"/>
        <v>41.067632850241544</v>
      </c>
      <c r="K967" t="s">
        <v>40</v>
      </c>
      <c r="L967" t="s">
        <v>41</v>
      </c>
      <c r="M967">
        <v>1264399200</v>
      </c>
      <c r="N967">
        <v>1267855200</v>
      </c>
      <c r="O967" s="9">
        <f t="shared" si="60"/>
        <v>40203.25</v>
      </c>
      <c r="P967" s="9">
        <f t="shared" si="61"/>
        <v>40243.25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2"/>
        <v>792.23529411764707</v>
      </c>
      <c r="G968" t="s">
        <v>20</v>
      </c>
      <c r="I968">
        <v>245</v>
      </c>
      <c r="J968" s="4">
        <f t="shared" si="63"/>
        <v>54.971428571428568</v>
      </c>
      <c r="K968" t="s">
        <v>21</v>
      </c>
      <c r="L968" t="s">
        <v>22</v>
      </c>
      <c r="M968">
        <v>1497502800</v>
      </c>
      <c r="N968">
        <v>1497675600</v>
      </c>
      <c r="O968" s="9">
        <f t="shared" si="60"/>
        <v>42901.208333333328</v>
      </c>
      <c r="P968" s="9">
        <f t="shared" si="61"/>
        <v>42903.208333333328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2"/>
        <v>137.03393665158373</v>
      </c>
      <c r="G969" t="s">
        <v>20</v>
      </c>
      <c r="I969">
        <v>1573</v>
      </c>
      <c r="J969" s="4">
        <f t="shared" si="63"/>
        <v>77.010807374443743</v>
      </c>
      <c r="K969" t="s">
        <v>21</v>
      </c>
      <c r="L969" t="s">
        <v>22</v>
      </c>
      <c r="M969">
        <v>1333688400</v>
      </c>
      <c r="N969">
        <v>1336885200</v>
      </c>
      <c r="O969" s="9">
        <f t="shared" si="60"/>
        <v>41005.208333333336</v>
      </c>
      <c r="P969" s="9">
        <f t="shared" si="61"/>
        <v>41042.208333333336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2"/>
        <v>338.20833333333337</v>
      </c>
      <c r="G970" t="s">
        <v>20</v>
      </c>
      <c r="I970">
        <v>114</v>
      </c>
      <c r="J970" s="4">
        <f t="shared" si="63"/>
        <v>71.201754385964918</v>
      </c>
      <c r="K970" t="s">
        <v>21</v>
      </c>
      <c r="L970" t="s">
        <v>22</v>
      </c>
      <c r="M970">
        <v>1293861600</v>
      </c>
      <c r="N970">
        <v>1295157600</v>
      </c>
      <c r="O970" s="9">
        <f t="shared" si="60"/>
        <v>40544.25</v>
      </c>
      <c r="P970" s="9">
        <f t="shared" si="61"/>
        <v>40559.25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2"/>
        <v>108.22784810126582</v>
      </c>
      <c r="G971" t="s">
        <v>20</v>
      </c>
      <c r="I971">
        <v>93</v>
      </c>
      <c r="J971" s="4">
        <f t="shared" si="63"/>
        <v>91.935483870967744</v>
      </c>
      <c r="K971" t="s">
        <v>21</v>
      </c>
      <c r="L971" t="s">
        <v>22</v>
      </c>
      <c r="M971">
        <v>1576994400</v>
      </c>
      <c r="N971">
        <v>1577599200</v>
      </c>
      <c r="O971" s="9">
        <f t="shared" si="60"/>
        <v>43821.25</v>
      </c>
      <c r="P971" s="9">
        <f t="shared" si="61"/>
        <v>43828.25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2"/>
        <v>60.757639620653315</v>
      </c>
      <c r="G972" t="s">
        <v>14</v>
      </c>
      <c r="I972">
        <v>594</v>
      </c>
      <c r="J972" s="4">
        <f t="shared" si="63"/>
        <v>97.069023569023571</v>
      </c>
      <c r="K972" t="s">
        <v>21</v>
      </c>
      <c r="L972" t="s">
        <v>22</v>
      </c>
      <c r="M972">
        <v>1304917200</v>
      </c>
      <c r="N972">
        <v>1305003600</v>
      </c>
      <c r="O972" s="9">
        <f t="shared" si="60"/>
        <v>40672.208333333336</v>
      </c>
      <c r="P972" s="9">
        <f t="shared" si="61"/>
        <v>40673.208333333336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2"/>
        <v>27.725490196078432</v>
      </c>
      <c r="G973" t="s">
        <v>14</v>
      </c>
      <c r="I973">
        <v>24</v>
      </c>
      <c r="J973" s="4">
        <f t="shared" si="63"/>
        <v>58.916666666666664</v>
      </c>
      <c r="K973" t="s">
        <v>21</v>
      </c>
      <c r="L973" t="s">
        <v>22</v>
      </c>
      <c r="M973">
        <v>1381208400</v>
      </c>
      <c r="N973">
        <v>1381726800</v>
      </c>
      <c r="O973" s="9">
        <f t="shared" si="60"/>
        <v>41555.208333333336</v>
      </c>
      <c r="P973" s="9">
        <f t="shared" si="61"/>
        <v>41561.208333333336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2"/>
        <v>228.3934426229508</v>
      </c>
      <c r="G974" t="s">
        <v>20</v>
      </c>
      <c r="I974">
        <v>1681</v>
      </c>
      <c r="J974" s="4">
        <f t="shared" si="63"/>
        <v>58.015466983938133</v>
      </c>
      <c r="K974" t="s">
        <v>21</v>
      </c>
      <c r="L974" t="s">
        <v>22</v>
      </c>
      <c r="M974">
        <v>1401685200</v>
      </c>
      <c r="N974">
        <v>1402462800</v>
      </c>
      <c r="O974" s="9">
        <f t="shared" si="60"/>
        <v>41792.208333333336</v>
      </c>
      <c r="P974" s="9">
        <f t="shared" si="61"/>
        <v>41801.208333333336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2"/>
        <v>21.615194054500414</v>
      </c>
      <c r="G975" t="s">
        <v>14</v>
      </c>
      <c r="I975">
        <v>252</v>
      </c>
      <c r="J975" s="4">
        <f t="shared" si="63"/>
        <v>103.87301587301587</v>
      </c>
      <c r="K975" t="s">
        <v>21</v>
      </c>
      <c r="L975" t="s">
        <v>22</v>
      </c>
      <c r="M975">
        <v>1291960800</v>
      </c>
      <c r="N975">
        <v>1292133600</v>
      </c>
      <c r="O975" s="9">
        <f t="shared" si="60"/>
        <v>40522.25</v>
      </c>
      <c r="P975" s="9">
        <f t="shared" si="61"/>
        <v>40524.25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2"/>
        <v>373.875</v>
      </c>
      <c r="G976" t="s">
        <v>20</v>
      </c>
      <c r="I976">
        <v>32</v>
      </c>
      <c r="J976" s="4">
        <f t="shared" si="63"/>
        <v>93.46875</v>
      </c>
      <c r="K976" t="s">
        <v>21</v>
      </c>
      <c r="L976" t="s">
        <v>22</v>
      </c>
      <c r="M976">
        <v>1368853200</v>
      </c>
      <c r="N976">
        <v>1368939600</v>
      </c>
      <c r="O976" s="9">
        <f t="shared" si="60"/>
        <v>41412.208333333336</v>
      </c>
      <c r="P976" s="9">
        <f t="shared" si="61"/>
        <v>41413.208333333336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2"/>
        <v>154.92592592592592</v>
      </c>
      <c r="G977" t="s">
        <v>20</v>
      </c>
      <c r="I977">
        <v>135</v>
      </c>
      <c r="J977" s="4">
        <f t="shared" si="63"/>
        <v>61.970370370370368</v>
      </c>
      <c r="K977" t="s">
        <v>21</v>
      </c>
      <c r="L977" t="s">
        <v>22</v>
      </c>
      <c r="M977">
        <v>1448776800</v>
      </c>
      <c r="N977">
        <v>1452146400</v>
      </c>
      <c r="O977" s="9">
        <f t="shared" si="60"/>
        <v>42337.25</v>
      </c>
      <c r="P977" s="9">
        <f t="shared" si="61"/>
        <v>42376.25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2"/>
        <v>322.14999999999998</v>
      </c>
      <c r="G978" t="s">
        <v>20</v>
      </c>
      <c r="I978">
        <v>140</v>
      </c>
      <c r="J978" s="4">
        <f t="shared" si="63"/>
        <v>92.042857142857144</v>
      </c>
      <c r="K978" t="s">
        <v>21</v>
      </c>
      <c r="L978" t="s">
        <v>22</v>
      </c>
      <c r="M978">
        <v>1296194400</v>
      </c>
      <c r="N978">
        <v>1296712800</v>
      </c>
      <c r="O978" s="9">
        <f t="shared" si="60"/>
        <v>40571.25</v>
      </c>
      <c r="P978" s="9">
        <f t="shared" si="61"/>
        <v>40577.25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2"/>
        <v>73.957142857142856</v>
      </c>
      <c r="G979" t="s">
        <v>14</v>
      </c>
      <c r="I979">
        <v>67</v>
      </c>
      <c r="J979" s="4">
        <f t="shared" si="63"/>
        <v>77.268656716417908</v>
      </c>
      <c r="K979" t="s">
        <v>21</v>
      </c>
      <c r="L979" t="s">
        <v>22</v>
      </c>
      <c r="M979">
        <v>1517983200</v>
      </c>
      <c r="N979">
        <v>1520748000</v>
      </c>
      <c r="O979" s="9">
        <f t="shared" si="60"/>
        <v>43138.25</v>
      </c>
      <c r="P979" s="9">
        <f t="shared" si="61"/>
        <v>43170.25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2"/>
        <v>864.1</v>
      </c>
      <c r="G980" t="s">
        <v>20</v>
      </c>
      <c r="I980">
        <v>92</v>
      </c>
      <c r="J980" s="4">
        <f t="shared" si="63"/>
        <v>93.923913043478265</v>
      </c>
      <c r="K980" t="s">
        <v>21</v>
      </c>
      <c r="L980" t="s">
        <v>22</v>
      </c>
      <c r="M980">
        <v>1478930400</v>
      </c>
      <c r="N980">
        <v>1480831200</v>
      </c>
      <c r="O980" s="9">
        <f t="shared" si="60"/>
        <v>42686.25</v>
      </c>
      <c r="P980" s="9">
        <f t="shared" si="61"/>
        <v>42708.25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2"/>
        <v>143.26245847176079</v>
      </c>
      <c r="G981" t="s">
        <v>20</v>
      </c>
      <c r="I981">
        <v>1015</v>
      </c>
      <c r="J981" s="4">
        <f t="shared" si="63"/>
        <v>84.969458128078813</v>
      </c>
      <c r="K981" t="s">
        <v>40</v>
      </c>
      <c r="L981" t="s">
        <v>41</v>
      </c>
      <c r="M981">
        <v>1426395600</v>
      </c>
      <c r="N981">
        <v>1426914000</v>
      </c>
      <c r="O981" s="9">
        <f t="shared" si="60"/>
        <v>42078.208333333328</v>
      </c>
      <c r="P981" s="9">
        <f t="shared" si="61"/>
        <v>42084.208333333328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2"/>
        <v>40.281762295081968</v>
      </c>
      <c r="G982" t="s">
        <v>14</v>
      </c>
      <c r="I982">
        <v>742</v>
      </c>
      <c r="J982" s="4">
        <f t="shared" si="63"/>
        <v>105.97035040431267</v>
      </c>
      <c r="K982" t="s">
        <v>21</v>
      </c>
      <c r="L982" t="s">
        <v>22</v>
      </c>
      <c r="M982">
        <v>1446181200</v>
      </c>
      <c r="N982">
        <v>1446616800</v>
      </c>
      <c r="O982" s="9">
        <f t="shared" si="60"/>
        <v>42307.208333333328</v>
      </c>
      <c r="P982" s="9">
        <f t="shared" si="61"/>
        <v>42312.25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2"/>
        <v>178.22388059701493</v>
      </c>
      <c r="G983" t="s">
        <v>20</v>
      </c>
      <c r="I983">
        <v>323</v>
      </c>
      <c r="J983" s="4">
        <f t="shared" si="63"/>
        <v>36.969040247678016</v>
      </c>
      <c r="K983" t="s">
        <v>21</v>
      </c>
      <c r="L983" t="s">
        <v>22</v>
      </c>
      <c r="M983">
        <v>1514181600</v>
      </c>
      <c r="N983">
        <v>1517032800</v>
      </c>
      <c r="O983" s="9">
        <f t="shared" si="60"/>
        <v>43094.25</v>
      </c>
      <c r="P983" s="9">
        <f t="shared" si="61"/>
        <v>43127.25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2"/>
        <v>84.930555555555557</v>
      </c>
      <c r="G984" t="s">
        <v>14</v>
      </c>
      <c r="I984">
        <v>75</v>
      </c>
      <c r="J984" s="4">
        <f t="shared" si="63"/>
        <v>81.533333333333331</v>
      </c>
      <c r="K984" t="s">
        <v>21</v>
      </c>
      <c r="L984" t="s">
        <v>22</v>
      </c>
      <c r="M984">
        <v>1311051600</v>
      </c>
      <c r="N984">
        <v>1311224400</v>
      </c>
      <c r="O984" s="9">
        <f t="shared" si="60"/>
        <v>40743.208333333336</v>
      </c>
      <c r="P984" s="9">
        <f t="shared" si="61"/>
        <v>40745.208333333336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2"/>
        <v>145.93648334624322</v>
      </c>
      <c r="G985" t="s">
        <v>20</v>
      </c>
      <c r="I985">
        <v>2326</v>
      </c>
      <c r="J985" s="4">
        <f t="shared" si="63"/>
        <v>80.999140154772135</v>
      </c>
      <c r="K985" t="s">
        <v>21</v>
      </c>
      <c r="L985" t="s">
        <v>22</v>
      </c>
      <c r="M985">
        <v>1564894800</v>
      </c>
      <c r="N985">
        <v>1566190800</v>
      </c>
      <c r="O985" s="9">
        <f t="shared" si="60"/>
        <v>43681.208333333328</v>
      </c>
      <c r="P985" s="9">
        <f t="shared" si="61"/>
        <v>43696.208333333328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2"/>
        <v>152.46153846153848</v>
      </c>
      <c r="G986" t="s">
        <v>20</v>
      </c>
      <c r="I986">
        <v>381</v>
      </c>
      <c r="J986" s="4">
        <f t="shared" si="63"/>
        <v>26.010498687664043</v>
      </c>
      <c r="K986" t="s">
        <v>21</v>
      </c>
      <c r="L986" t="s">
        <v>22</v>
      </c>
      <c r="M986">
        <v>1567918800</v>
      </c>
      <c r="N986">
        <v>1570165200</v>
      </c>
      <c r="O986" s="9">
        <f t="shared" si="60"/>
        <v>43716.208333333328</v>
      </c>
      <c r="P986" s="9">
        <f t="shared" si="61"/>
        <v>43742.208333333328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2"/>
        <v>67.129542790152414</v>
      </c>
      <c r="G987" t="s">
        <v>14</v>
      </c>
      <c r="I987">
        <v>4405</v>
      </c>
      <c r="J987" s="4">
        <f t="shared" si="63"/>
        <v>25.998410896708286</v>
      </c>
      <c r="K987" t="s">
        <v>21</v>
      </c>
      <c r="L987" t="s">
        <v>22</v>
      </c>
      <c r="M987">
        <v>1386309600</v>
      </c>
      <c r="N987">
        <v>1388556000</v>
      </c>
      <c r="O987" s="9">
        <f t="shared" si="60"/>
        <v>41614.25</v>
      </c>
      <c r="P987" s="9">
        <f t="shared" si="61"/>
        <v>41640.25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2"/>
        <v>40.307692307692307</v>
      </c>
      <c r="G988" t="s">
        <v>14</v>
      </c>
      <c r="I988">
        <v>92</v>
      </c>
      <c r="J988" s="4">
        <f t="shared" si="63"/>
        <v>34.173913043478258</v>
      </c>
      <c r="K988" t="s">
        <v>21</v>
      </c>
      <c r="L988" t="s">
        <v>22</v>
      </c>
      <c r="M988">
        <v>1301979600</v>
      </c>
      <c r="N988">
        <v>1303189200</v>
      </c>
      <c r="O988" s="9">
        <f t="shared" si="60"/>
        <v>40638.208333333336</v>
      </c>
      <c r="P988" s="9">
        <f t="shared" si="61"/>
        <v>40652.208333333336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2"/>
        <v>216.79032258064518</v>
      </c>
      <c r="G989" t="s">
        <v>20</v>
      </c>
      <c r="I989">
        <v>480</v>
      </c>
      <c r="J989" s="4">
        <f t="shared" si="63"/>
        <v>28.002083333333335</v>
      </c>
      <c r="K989" t="s">
        <v>21</v>
      </c>
      <c r="L989" t="s">
        <v>22</v>
      </c>
      <c r="M989">
        <v>1493269200</v>
      </c>
      <c r="N989">
        <v>1494478800</v>
      </c>
      <c r="O989" s="9">
        <f t="shared" si="60"/>
        <v>42852.208333333328</v>
      </c>
      <c r="P989" s="9">
        <f t="shared" si="61"/>
        <v>42866.208333333328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2"/>
        <v>52.117021276595743</v>
      </c>
      <c r="G990" t="s">
        <v>14</v>
      </c>
      <c r="I990">
        <v>64</v>
      </c>
      <c r="J990" s="4">
        <f t="shared" si="63"/>
        <v>76.546875</v>
      </c>
      <c r="K990" t="s">
        <v>21</v>
      </c>
      <c r="L990" t="s">
        <v>22</v>
      </c>
      <c r="M990">
        <v>1478930400</v>
      </c>
      <c r="N990">
        <v>1480744800</v>
      </c>
      <c r="O990" s="9">
        <f t="shared" si="60"/>
        <v>42686.25</v>
      </c>
      <c r="P990" s="9">
        <f t="shared" si="61"/>
        <v>42707.25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2"/>
        <v>499.58333333333337</v>
      </c>
      <c r="G991" t="s">
        <v>20</v>
      </c>
      <c r="I991">
        <v>226</v>
      </c>
      <c r="J991" s="4">
        <f t="shared" si="63"/>
        <v>53.053097345132741</v>
      </c>
      <c r="K991" t="s">
        <v>21</v>
      </c>
      <c r="L991" t="s">
        <v>22</v>
      </c>
      <c r="M991">
        <v>1555390800</v>
      </c>
      <c r="N991">
        <v>1555822800</v>
      </c>
      <c r="O991" s="9">
        <f t="shared" si="60"/>
        <v>43571.208333333328</v>
      </c>
      <c r="P991" s="9">
        <f t="shared" si="61"/>
        <v>43576.208333333328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2"/>
        <v>87.679487179487182</v>
      </c>
      <c r="G992" t="s">
        <v>14</v>
      </c>
      <c r="I992">
        <v>64</v>
      </c>
      <c r="J992" s="4">
        <f t="shared" si="63"/>
        <v>106.859375</v>
      </c>
      <c r="K992" t="s">
        <v>21</v>
      </c>
      <c r="L992" t="s">
        <v>22</v>
      </c>
      <c r="M992">
        <v>1456984800</v>
      </c>
      <c r="N992">
        <v>1458882000</v>
      </c>
      <c r="O992" s="9">
        <f t="shared" si="60"/>
        <v>42432.25</v>
      </c>
      <c r="P992" s="9">
        <f t="shared" si="61"/>
        <v>42454.208333333328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2"/>
        <v>113.17346938775511</v>
      </c>
      <c r="G993" t="s">
        <v>20</v>
      </c>
      <c r="I993">
        <v>241</v>
      </c>
      <c r="J993" s="4">
        <f t="shared" si="63"/>
        <v>46.020746887966808</v>
      </c>
      <c r="K993" t="s">
        <v>21</v>
      </c>
      <c r="L993" t="s">
        <v>22</v>
      </c>
      <c r="M993">
        <v>1411621200</v>
      </c>
      <c r="N993">
        <v>1411966800</v>
      </c>
      <c r="O993" s="9">
        <f t="shared" si="60"/>
        <v>41907.208333333336</v>
      </c>
      <c r="P993" s="9">
        <f t="shared" si="61"/>
        <v>41911.208333333336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2"/>
        <v>426.54838709677421</v>
      </c>
      <c r="G994" t="s">
        <v>20</v>
      </c>
      <c r="I994">
        <v>132</v>
      </c>
      <c r="J994" s="4">
        <f t="shared" si="63"/>
        <v>100.17424242424242</v>
      </c>
      <c r="K994" t="s">
        <v>21</v>
      </c>
      <c r="L994" t="s">
        <v>22</v>
      </c>
      <c r="M994">
        <v>1525669200</v>
      </c>
      <c r="N994">
        <v>1526878800</v>
      </c>
      <c r="O994" s="9">
        <f t="shared" si="60"/>
        <v>43227.208333333328</v>
      </c>
      <c r="P994" s="9">
        <f t="shared" si="61"/>
        <v>43241.208333333328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2"/>
        <v>77.632653061224488</v>
      </c>
      <c r="G995" t="s">
        <v>74</v>
      </c>
      <c r="I995">
        <v>75</v>
      </c>
      <c r="J995" s="4">
        <f t="shared" si="63"/>
        <v>101.44</v>
      </c>
      <c r="K995" t="s">
        <v>107</v>
      </c>
      <c r="L995" t="s">
        <v>108</v>
      </c>
      <c r="M995">
        <v>1450936800</v>
      </c>
      <c r="N995">
        <v>1452405600</v>
      </c>
      <c r="O995" s="9">
        <f t="shared" si="60"/>
        <v>42362.25</v>
      </c>
      <c r="P995" s="9">
        <f t="shared" si="61"/>
        <v>42379.25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2"/>
        <v>52.496810772501767</v>
      </c>
      <c r="G996" t="s">
        <v>14</v>
      </c>
      <c r="I996">
        <v>842</v>
      </c>
      <c r="J996" s="4">
        <f t="shared" si="63"/>
        <v>87.972684085510693</v>
      </c>
      <c r="K996" t="s">
        <v>21</v>
      </c>
      <c r="L996" t="s">
        <v>22</v>
      </c>
      <c r="M996">
        <v>1413522000</v>
      </c>
      <c r="N996">
        <v>1414040400</v>
      </c>
      <c r="O996" s="9">
        <f t="shared" si="60"/>
        <v>41929.208333333336</v>
      </c>
      <c r="P996" s="9">
        <f t="shared" si="61"/>
        <v>41935.208333333336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2"/>
        <v>157.46762589928059</v>
      </c>
      <c r="G997" t="s">
        <v>20</v>
      </c>
      <c r="I997">
        <v>2043</v>
      </c>
      <c r="J997" s="4">
        <f t="shared" si="63"/>
        <v>74.995594713656388</v>
      </c>
      <c r="K997" t="s">
        <v>21</v>
      </c>
      <c r="L997" t="s">
        <v>22</v>
      </c>
      <c r="M997">
        <v>1541307600</v>
      </c>
      <c r="N997">
        <v>1543816800</v>
      </c>
      <c r="O997" s="9">
        <f t="shared" si="60"/>
        <v>43408.208333333328</v>
      </c>
      <c r="P997" s="9">
        <f t="shared" si="61"/>
        <v>43437.25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2"/>
        <v>72.939393939393938</v>
      </c>
      <c r="G998" t="s">
        <v>14</v>
      </c>
      <c r="I998">
        <v>112</v>
      </c>
      <c r="J998" s="4">
        <f t="shared" si="63"/>
        <v>42.982142857142854</v>
      </c>
      <c r="K998" t="s">
        <v>21</v>
      </c>
      <c r="L998" t="s">
        <v>22</v>
      </c>
      <c r="M998">
        <v>1357106400</v>
      </c>
      <c r="N998">
        <v>1359698400</v>
      </c>
      <c r="O998" s="9">
        <f t="shared" si="60"/>
        <v>41276.25</v>
      </c>
      <c r="P998" s="9">
        <f t="shared" si="61"/>
        <v>41306.25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2"/>
        <v>60.565789473684205</v>
      </c>
      <c r="G999" t="s">
        <v>74</v>
      </c>
      <c r="I999">
        <v>139</v>
      </c>
      <c r="J999" s="4">
        <f t="shared" si="63"/>
        <v>33.115107913669064</v>
      </c>
      <c r="K999" t="s">
        <v>107</v>
      </c>
      <c r="L999" t="s">
        <v>108</v>
      </c>
      <c r="M999">
        <v>1390197600</v>
      </c>
      <c r="N999">
        <v>1390629600</v>
      </c>
      <c r="O999" s="9">
        <f t="shared" si="60"/>
        <v>41659.25</v>
      </c>
      <c r="P999" s="9">
        <f t="shared" si="61"/>
        <v>41664.25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2"/>
        <v>56.791291291291287</v>
      </c>
      <c r="G1000" t="s">
        <v>14</v>
      </c>
      <c r="I1000">
        <v>374</v>
      </c>
      <c r="J1000" s="4">
        <f t="shared" si="63"/>
        <v>101.13101604278074</v>
      </c>
      <c r="K1000" t="s">
        <v>21</v>
      </c>
      <c r="L1000" t="s">
        <v>22</v>
      </c>
      <c r="M1000">
        <v>1265868000</v>
      </c>
      <c r="N1000">
        <v>1267077600</v>
      </c>
      <c r="O1000" s="9">
        <f t="shared" si="60"/>
        <v>40220.25</v>
      </c>
      <c r="P1000" s="9">
        <f t="shared" si="61"/>
        <v>40234.25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2"/>
        <v>56.542754275427541</v>
      </c>
      <c r="G1001" t="s">
        <v>74</v>
      </c>
      <c r="I1001">
        <v>1122</v>
      </c>
      <c r="J1001" s="4">
        <f t="shared" si="63"/>
        <v>55.98841354723708</v>
      </c>
      <c r="K1001" t="s">
        <v>21</v>
      </c>
      <c r="L1001" t="s">
        <v>22</v>
      </c>
      <c r="M1001">
        <v>1467176400</v>
      </c>
      <c r="N1001">
        <v>1467781200</v>
      </c>
      <c r="O1001" s="9">
        <f t="shared" si="60"/>
        <v>42550.208333333328</v>
      </c>
      <c r="P1001" s="9">
        <f t="shared" si="61"/>
        <v>42557.208333333328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</sheetData>
  <autoFilter ref="A1:G1001" xr:uid="{00000000-0001-0000-0000-000000000000}">
    <filterColumn colId="6">
      <filters>
        <filter val="canceled"/>
        <filter val="failed"/>
      </filters>
    </filterColumn>
  </autoFilter>
  <conditionalFormatting sqref="G1:H1048576">
    <cfRule type="containsText" dxfId="29" priority="2" operator="containsText" text="canceled">
      <formula>NOT(ISERROR(SEARCH("canceled",G1)))</formula>
    </cfRule>
    <cfRule type="containsText" dxfId="28" priority="3" operator="containsText" text="live">
      <formula>NOT(ISERROR(SEARCH("live",G1)))</formula>
    </cfRule>
    <cfRule type="containsText" dxfId="27" priority="4" operator="containsText" text="canceled">
      <formula>NOT(ISERROR(SEARCH("canceled",G1)))</formula>
    </cfRule>
    <cfRule type="containsText" dxfId="26" priority="5" operator="containsText" text="successful">
      <formula>NOT(ISERROR(SEARCH("successful",G1)))</formula>
    </cfRule>
    <cfRule type="containsText" dxfId="25" priority="6" operator="containsText" text="failed">
      <formula>NOT(ISERROR(SEARCH("failed",G1)))</formula>
    </cfRule>
    <cfRule type="containsText" dxfId="24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Bonus</vt:lpstr>
      <vt:lpstr>Backers Bonus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Britt Waggoner</cp:lastModifiedBy>
  <dcterms:created xsi:type="dcterms:W3CDTF">2021-09-29T18:52:28Z</dcterms:created>
  <dcterms:modified xsi:type="dcterms:W3CDTF">2022-10-24T19:50:47Z</dcterms:modified>
</cp:coreProperties>
</file>