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28fbf11a0a344/Desktop/Learning/Business Analytics with Excel Johns Hopkins/"/>
    </mc:Choice>
  </mc:AlternateContent>
  <xr:revisionPtr revIDLastSave="271" documentId="8_{5231E666-8B2E-42C6-8886-8DADE7F4848F}" xr6:coauthVersionLast="47" xr6:coauthVersionMax="47" xr10:uidLastSave="{94D8659E-3A4E-4D78-9365-90AEDB9A9394}"/>
  <bookViews>
    <workbookView xWindow="-120" yWindow="-120" windowWidth="29040" windowHeight="15720" xr2:uid="{B49CCBDD-0222-4E77-91FF-F4B72DEDEA76}"/>
  </bookViews>
  <sheets>
    <sheet name="Sheet3" sheetId="5" r:id="rId1"/>
    <sheet name="Sheet1" sheetId="1" r:id="rId2"/>
    <sheet name="Sheet2" sheetId="2" r:id="rId3"/>
    <sheet name="Sheet1 (2)" sheetId="3" r:id="rId4"/>
    <sheet name="Sheet2 (2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3" i="2"/>
  <c r="D20" i="4"/>
  <c r="C8" i="4"/>
  <c r="D21" i="4"/>
  <c r="D7" i="4"/>
  <c r="F7" i="4" s="1"/>
  <c r="C7" i="4"/>
  <c r="E7" i="4" s="1"/>
  <c r="D6" i="4"/>
  <c r="F6" i="4" s="1"/>
  <c r="C6" i="4"/>
  <c r="E6" i="4" s="1"/>
  <c r="D5" i="4"/>
  <c r="F5" i="4" s="1"/>
  <c r="C5" i="4"/>
  <c r="E5" i="4" s="1"/>
  <c r="D4" i="4"/>
  <c r="F4" i="4" s="1"/>
  <c r="C4" i="4"/>
  <c r="E4" i="4" s="1"/>
  <c r="F3" i="4"/>
  <c r="C3" i="4"/>
  <c r="E3" i="4" s="1"/>
  <c r="C6" i="2"/>
  <c r="D20" i="2"/>
  <c r="D19" i="2"/>
  <c r="F8" i="2"/>
  <c r="E8" i="2"/>
  <c r="F4" i="2"/>
  <c r="F5" i="2"/>
  <c r="F6" i="2"/>
  <c r="F7" i="2"/>
  <c r="F3" i="2"/>
  <c r="E4" i="2"/>
  <c r="E5" i="2"/>
  <c r="E6" i="2"/>
  <c r="E7" i="2"/>
  <c r="E3" i="2"/>
  <c r="D4" i="2"/>
  <c r="D5" i="2"/>
  <c r="D6" i="2"/>
  <c r="D7" i="2"/>
  <c r="C4" i="2"/>
  <c r="C5" i="2"/>
  <c r="C7" i="2"/>
  <c r="C3" i="2"/>
  <c r="F9" i="4" l="1"/>
  <c r="E9" i="4"/>
</calcChain>
</file>

<file path=xl/sharedStrings.xml><?xml version="1.0" encoding="utf-8"?>
<sst xmlns="http://schemas.openxmlformats.org/spreadsheetml/2006/main" count="56" uniqueCount="21">
  <si>
    <t>Year</t>
  </si>
  <si>
    <t>Revenue (millions of USD)</t>
  </si>
  <si>
    <t>Year Number</t>
  </si>
  <si>
    <t>Actual Data</t>
  </si>
  <si>
    <t>Forecasts</t>
  </si>
  <si>
    <t>Absolute Percent Error</t>
  </si>
  <si>
    <t>Exponential Model</t>
  </si>
  <si>
    <t>y=ae^(bx)</t>
  </si>
  <si>
    <t>a:</t>
  </si>
  <si>
    <t>b:</t>
  </si>
  <si>
    <t>Power Function Model</t>
  </si>
  <si>
    <t>y=ax^b</t>
  </si>
  <si>
    <t>Revenue</t>
  </si>
  <si>
    <t>Exponential</t>
  </si>
  <si>
    <t>Power</t>
  </si>
  <si>
    <t>MAPE</t>
  </si>
  <si>
    <t>Predicted Revenue in 2022 and 2023</t>
  </si>
  <si>
    <t>When the new data point is added, the MAPEs for the power function and the exponential function are both around 19 to 20%. Both of these functions will predict increasing revenue indefinitely. However, Peloton’s actual revenue began to decline in 2022. To more reliably predict future revenues, you would want to use a different model that accounts for this decrease.</t>
  </si>
  <si>
    <t>Models</t>
  </si>
  <si>
    <t>Model to forecast annual revenue, evaluate models by comparing MAPE</t>
  </si>
  <si>
    <t>Scenario: The table below lists the annual revenue (in millions of US dollars) for the exercise bicycle manufacturer Peloton for the years 2017 through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</si>
</sst>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1" applyFont="1" applyBorder="1" applyAlignment="1">
      <alignment horizontal="center"/>
    </xf>
    <xf numFmtId="44" fontId="0" fillId="0" borderId="3" xfId="2" applyFont="1" applyBorder="1" applyAlignment="1">
      <alignment horizontal="center"/>
    </xf>
    <xf numFmtId="44" fontId="0" fillId="0" borderId="7" xfId="2" applyFont="1" applyBorder="1" applyAlignment="1">
      <alignment horizontal="center"/>
    </xf>
    <xf numFmtId="44" fontId="0" fillId="0" borderId="8" xfId="2" applyFont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0" fontId="0" fillId="3" borderId="2" xfId="3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18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44" fontId="0" fillId="3" borderId="19" xfId="2" applyFont="1" applyFill="1" applyBorder="1"/>
    <xf numFmtId="44" fontId="0" fillId="3" borderId="20" xfId="2" applyFont="1" applyFill="1" applyBorder="1"/>
    <xf numFmtId="44" fontId="0" fillId="3" borderId="21" xfId="2" applyFont="1" applyFill="1" applyBorder="1"/>
    <xf numFmtId="44" fontId="0" fillId="0" borderId="0" xfId="2" applyFont="1" applyBorder="1" applyAlignment="1">
      <alignment horizontal="center"/>
    </xf>
    <xf numFmtId="10" fontId="0" fillId="0" borderId="14" xfId="3" applyNumberFormat="1" applyFont="1" applyBorder="1" applyAlignment="1">
      <alignment horizontal="center"/>
    </xf>
    <xf numFmtId="10" fontId="0" fillId="0" borderId="15" xfId="3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22" xfId="2" applyFont="1" applyBorder="1" applyAlignment="1">
      <alignment horizontal="center"/>
    </xf>
    <xf numFmtId="44" fontId="0" fillId="0" borderId="23" xfId="2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3" fillId="0" borderId="11" xfId="2" applyNumberFormat="1" applyFont="1" applyFill="1" applyBorder="1"/>
    <xf numFmtId="44" fontId="0" fillId="0" borderId="11" xfId="2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4">
    <cellStyle name="60% - Accent5" xfId="1" builtinId="48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vs Revenue (millions</a:t>
            </a:r>
            <a:r>
              <a:rPr lang="en-US" b="1" baseline="0"/>
              <a:t> of USD)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1775892435376449"/>
                  <c:y val="0.20067366331767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accent6"/>
                        </a:solidFill>
                      </a:rPr>
                      <a:t>y = 103.59e</a:t>
                    </a:r>
                    <a:r>
                      <a:rPr lang="en-US" sz="1050" baseline="30000">
                        <a:solidFill>
                          <a:schemeClr val="accent6"/>
                        </a:solidFill>
                      </a:rPr>
                      <a:t>0.7259x</a:t>
                    </a:r>
                    <a:br>
                      <a:rPr lang="en-US" sz="1050" baseline="0">
                        <a:solidFill>
                          <a:schemeClr val="accent6"/>
                        </a:solidFill>
                      </a:rPr>
                    </a:br>
                    <a:r>
                      <a:rPr lang="en-US" sz="1050" baseline="0">
                        <a:solidFill>
                          <a:schemeClr val="accent6"/>
                        </a:solidFill>
                      </a:rPr>
                      <a:t>R² = 0.999</a:t>
                    </a:r>
                    <a:endParaRPr lang="en-US" sz="1050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682533574840692"/>
                  <c:y val="-0.138820662891906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rgbClr val="7030A0"/>
                        </a:solidFill>
                      </a:rPr>
                      <a:t>y = 170.97x</a:t>
                    </a:r>
                    <a:r>
                      <a:rPr lang="en-US" sz="1050" baseline="30000">
                        <a:solidFill>
                          <a:srgbClr val="7030A0"/>
                        </a:solidFill>
                      </a:rPr>
                      <a:t>1.7511</a:t>
                    </a:r>
                    <a:br>
                      <a:rPr lang="en-US" sz="1050" baseline="0">
                        <a:solidFill>
                          <a:srgbClr val="7030A0"/>
                        </a:solidFill>
                      </a:rPr>
                    </a:br>
                    <a:r>
                      <a:rPr lang="en-US" sz="1050" baseline="0">
                        <a:solidFill>
                          <a:srgbClr val="7030A0"/>
                        </a:solidFill>
                      </a:rPr>
                      <a:t>R² = 0.9316</a:t>
                    </a:r>
                    <a:endParaRPr lang="en-US" sz="1050">
                      <a:solidFill>
                        <a:srgbClr val="7030A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Sheet1!$C$2:$C$6</c:f>
              <c:numCache>
                <c:formatCode>"$"#,##0.0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4-4B66-9B8C-7AB5DAB18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61231"/>
        <c:axId val="1265359791"/>
      </c:scatterChart>
      <c:valAx>
        <c:axId val="126536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9791"/>
        <c:crosses val="autoZero"/>
        <c:crossBetween val="midCat"/>
      </c:valAx>
      <c:valAx>
        <c:axId val="12653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6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vs Revenue (millions</a:t>
            </a:r>
            <a:r>
              <a:rPr lang="en-US" b="1" baseline="0"/>
              <a:t> of USD)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y = 135.8e</a:t>
                    </a:r>
                    <a:r>
                      <a:rPr lang="en-US" sz="1200" baseline="3000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0.6099x</a:t>
                    </a:r>
                    <a:br>
                      <a:rPr lang="en-US" sz="1200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R² = 0.7681</a:t>
                    </a:r>
                    <a:endParaRPr lang="en-US" sz="1200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6304080285554294"/>
                  <c:y val="-0.12052938784069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y = 173.94x</a:t>
                    </a:r>
                    <a:r>
                      <a:rPr lang="en-US" sz="1200" baseline="30000">
                        <a:solidFill>
                          <a:srgbClr val="7030A0"/>
                        </a:solidFill>
                      </a:rPr>
                      <a:t>1.7209</a:t>
                    </a:r>
                    <a:br>
                      <a:rPr lang="en-US" sz="1200" baseline="0">
                        <a:solidFill>
                          <a:srgbClr val="7030A0"/>
                        </a:solidFill>
                      </a:rPr>
                    </a:b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R² = 0.8874</a:t>
                    </a:r>
                    <a:endParaRPr lang="en-US" sz="1200">
                      <a:solidFill>
                        <a:srgbClr val="7030A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'Sheet1 (2)'!$C$2:$C$7</c:f>
              <c:numCache>
                <c:formatCode>"$"#,##0.0</c:formatCode>
                <c:ptCount val="6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  <c:pt idx="5">
                  <c:v>3582.1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D-4C5D-A3C0-F9AA6C39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61231"/>
        <c:axId val="1265359791"/>
      </c:scatterChart>
      <c:valAx>
        <c:axId val="126536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9791"/>
        <c:crosses val="autoZero"/>
        <c:crossBetween val="midCat"/>
      </c:valAx>
      <c:valAx>
        <c:axId val="12653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6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128586</xdr:rowOff>
    </xdr:from>
    <xdr:to>
      <xdr:col>11</xdr:col>
      <xdr:colOff>161925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70BD2-9F5B-52C4-B8BD-79A347790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157161</xdr:rowOff>
    </xdr:from>
    <xdr:to>
      <xdr:col>17</xdr:col>
      <xdr:colOff>228600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92F55-C978-44E3-8845-A266029FE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9E90-D00E-4A42-B76D-D9BA5BD9401D}">
  <dimension ref="A1:K10"/>
  <sheetViews>
    <sheetView tabSelected="1" workbookViewId="0">
      <selection activeCell="N17" sqref="N17"/>
    </sheetView>
  </sheetViews>
  <sheetFormatPr defaultRowHeight="15" x14ac:dyDescent="0.25"/>
  <cols>
    <col min="2" max="2" width="24.5703125" bestFit="1" customWidth="1"/>
  </cols>
  <sheetData>
    <row r="1" spans="1:11" ht="52.5" customHeight="1" x14ac:dyDescent="0.25">
      <c r="A1" s="58" t="s">
        <v>20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3" spans="1:11" x14ac:dyDescent="0.25">
      <c r="A3" s="55" t="s">
        <v>0</v>
      </c>
      <c r="B3" s="55" t="s">
        <v>1</v>
      </c>
    </row>
    <row r="4" spans="1:11" x14ac:dyDescent="0.25">
      <c r="A4" s="55">
        <v>2017</v>
      </c>
      <c r="B4" s="55">
        <v>218.6</v>
      </c>
    </row>
    <row r="5" spans="1:11" x14ac:dyDescent="0.25">
      <c r="A5" s="55">
        <v>2018</v>
      </c>
      <c r="B5" s="55">
        <v>435</v>
      </c>
    </row>
    <row r="6" spans="1:11" x14ac:dyDescent="0.25">
      <c r="A6" s="55">
        <v>2019</v>
      </c>
      <c r="B6" s="55">
        <v>915</v>
      </c>
    </row>
    <row r="7" spans="1:11" x14ac:dyDescent="0.25">
      <c r="A7" s="55">
        <v>2020</v>
      </c>
      <c r="B7" s="55">
        <v>1825.9</v>
      </c>
    </row>
    <row r="8" spans="1:11" x14ac:dyDescent="0.25">
      <c r="A8" s="55">
        <v>2021</v>
      </c>
      <c r="B8" s="56">
        <v>4021.8</v>
      </c>
    </row>
    <row r="10" spans="1:11" x14ac:dyDescent="0.25">
      <c r="A10" t="s">
        <v>18</v>
      </c>
      <c r="B10" s="57" t="s">
        <v>19</v>
      </c>
      <c r="C10" s="57"/>
      <c r="D10" s="57"/>
      <c r="E10" s="57"/>
      <c r="F10" s="57"/>
      <c r="G10" s="57"/>
      <c r="H10" s="57"/>
      <c r="I10" s="57"/>
      <c r="J10" s="57"/>
      <c r="K10" s="57"/>
    </row>
  </sheetData>
  <mergeCells count="2">
    <mergeCell ref="A1:K1"/>
    <mergeCell ref="B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6EF3-ADC8-461D-83F3-88DD2CED8F5A}">
  <dimension ref="A1:C7"/>
  <sheetViews>
    <sheetView workbookViewId="0">
      <selection activeCell="E5" sqref="E5"/>
    </sheetView>
  </sheetViews>
  <sheetFormatPr defaultRowHeight="15" x14ac:dyDescent="0.25"/>
  <cols>
    <col min="2" max="2" width="12.5703125" bestFit="1" customWidth="1"/>
    <col min="3" max="3" width="24.5703125" bestFit="1" customWidth="1"/>
  </cols>
  <sheetData>
    <row r="1" spans="1:3" x14ac:dyDescent="0.25">
      <c r="A1" s="11" t="s">
        <v>0</v>
      </c>
      <c r="B1" s="11" t="s">
        <v>2</v>
      </c>
      <c r="C1" s="11" t="s">
        <v>1</v>
      </c>
    </row>
    <row r="2" spans="1:3" x14ac:dyDescent="0.25">
      <c r="A2" s="4">
        <v>2017</v>
      </c>
      <c r="B2" s="4">
        <v>1</v>
      </c>
      <c r="C2" s="10">
        <v>218.6</v>
      </c>
    </row>
    <row r="3" spans="1:3" x14ac:dyDescent="0.25">
      <c r="A3" s="4">
        <v>2018</v>
      </c>
      <c r="B3" s="4">
        <v>2</v>
      </c>
      <c r="C3" s="10">
        <v>435</v>
      </c>
    </row>
    <row r="4" spans="1:3" x14ac:dyDescent="0.25">
      <c r="A4" s="4">
        <v>2019</v>
      </c>
      <c r="B4" s="4">
        <v>3</v>
      </c>
      <c r="C4" s="10">
        <v>915</v>
      </c>
    </row>
    <row r="5" spans="1:3" x14ac:dyDescent="0.25">
      <c r="A5" s="4">
        <v>2020</v>
      </c>
      <c r="B5" s="4">
        <v>4</v>
      </c>
      <c r="C5" s="10">
        <v>1825.9</v>
      </c>
    </row>
    <row r="6" spans="1:3" x14ac:dyDescent="0.25">
      <c r="A6" s="4">
        <v>2021</v>
      </c>
      <c r="B6" s="4">
        <v>5</v>
      </c>
      <c r="C6" s="10">
        <v>4021.8</v>
      </c>
    </row>
    <row r="7" spans="1:3" x14ac:dyDescent="0.25">
      <c r="A7" s="1"/>
      <c r="B7" s="1"/>
      <c r="C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578-2216-400E-ADF6-11E374B6A6CE}">
  <dimension ref="A1:I20"/>
  <sheetViews>
    <sheetView workbookViewId="0">
      <selection activeCell="M14" sqref="M14"/>
    </sheetView>
  </sheetViews>
  <sheetFormatPr defaultRowHeight="15" x14ac:dyDescent="0.25"/>
  <cols>
    <col min="1" max="2" width="13.5703125" customWidth="1"/>
    <col min="3" max="3" width="19.140625" customWidth="1"/>
    <col min="4" max="4" width="24.7109375" bestFit="1" customWidth="1"/>
    <col min="5" max="6" width="13.5703125" customWidth="1"/>
    <col min="8" max="8" width="21.42578125" bestFit="1" customWidth="1"/>
  </cols>
  <sheetData>
    <row r="1" spans="1:9" ht="15.75" thickBot="1" x14ac:dyDescent="0.3">
      <c r="A1" s="47" t="s">
        <v>3</v>
      </c>
      <c r="B1" s="47"/>
      <c r="C1" s="48" t="s">
        <v>4</v>
      </c>
      <c r="D1" s="48"/>
      <c r="E1" s="48" t="s">
        <v>5</v>
      </c>
      <c r="F1" s="48"/>
      <c r="H1" s="49" t="s">
        <v>6</v>
      </c>
      <c r="I1" s="50"/>
    </row>
    <row r="2" spans="1:9" x14ac:dyDescent="0.25">
      <c r="A2" s="3" t="s">
        <v>2</v>
      </c>
      <c r="B2" s="5" t="s">
        <v>12</v>
      </c>
      <c r="C2" s="6" t="s">
        <v>13</v>
      </c>
      <c r="D2" s="7" t="s">
        <v>14</v>
      </c>
      <c r="E2" s="23" t="s">
        <v>13</v>
      </c>
      <c r="F2" s="7" t="s">
        <v>14</v>
      </c>
      <c r="H2" s="18" t="s">
        <v>7</v>
      </c>
      <c r="I2" s="19"/>
    </row>
    <row r="3" spans="1:9" x14ac:dyDescent="0.25">
      <c r="A3" s="4">
        <v>1</v>
      </c>
      <c r="B3" s="12">
        <v>218.6</v>
      </c>
      <c r="C3" s="13">
        <f>$I$3*EXP($I$4*A3)</f>
        <v>219.93692486159574</v>
      </c>
      <c r="D3" s="14">
        <f>$I$8*A3^$I$9</f>
        <v>170.97</v>
      </c>
      <c r="E3" s="15">
        <f>ABS(B3-C3)/B3</f>
        <v>6.1158502360281223E-3</v>
      </c>
      <c r="F3" s="16">
        <f>ABS(B3-D3)/B3</f>
        <v>0.2178865507776761</v>
      </c>
      <c r="H3" s="18" t="s">
        <v>8</v>
      </c>
      <c r="I3" s="19">
        <v>103.59</v>
      </c>
    </row>
    <row r="4" spans="1:9" ht="15.75" thickBot="1" x14ac:dyDescent="0.3">
      <c r="A4" s="4">
        <v>2</v>
      </c>
      <c r="B4" s="12">
        <v>435</v>
      </c>
      <c r="C4" s="13">
        <f t="shared" ref="C4:C7" si="0">$I$3*EXP($I$4*A4)</f>
        <v>466.95869212834452</v>
      </c>
      <c r="D4" s="14">
        <f t="shared" ref="D4:D7" si="1">$I$8*A4^$I$9</f>
        <v>575.51087833709835</v>
      </c>
      <c r="E4" s="15">
        <f t="shared" ref="E4:E7" si="2">ABS(B4-C4)/B4</f>
        <v>7.3468257766309247E-2</v>
      </c>
      <c r="F4" s="16">
        <f t="shared" ref="F4:F7" si="3">ABS(B4-D4)/B4</f>
        <v>0.32301351341861689</v>
      </c>
      <c r="H4" s="20" t="s">
        <v>9</v>
      </c>
      <c r="I4" s="21">
        <v>0.75290000000000001</v>
      </c>
    </row>
    <row r="5" spans="1:9" ht="15.75" thickBot="1" x14ac:dyDescent="0.3">
      <c r="A5" s="4">
        <v>3</v>
      </c>
      <c r="B5" s="12">
        <v>915</v>
      </c>
      <c r="C5" s="13">
        <f t="shared" si="0"/>
        <v>991.42251939473613</v>
      </c>
      <c r="D5" s="14">
        <f t="shared" si="1"/>
        <v>1170.5957441095538</v>
      </c>
      <c r="E5" s="15">
        <f t="shared" si="2"/>
        <v>8.3521879119930198E-2</v>
      </c>
      <c r="F5" s="16">
        <f t="shared" si="3"/>
        <v>0.2793396110486927</v>
      </c>
    </row>
    <row r="6" spans="1:9" x14ac:dyDescent="0.25">
      <c r="A6" s="4">
        <v>4</v>
      </c>
      <c r="B6" s="12">
        <v>1825.9</v>
      </c>
      <c r="C6" s="13">
        <f t="shared" si="0"/>
        <v>2104.936964516015</v>
      </c>
      <c r="D6" s="14">
        <f t="shared" si="1"/>
        <v>1937.2566595562869</v>
      </c>
      <c r="E6" s="15">
        <f t="shared" si="2"/>
        <v>0.15282160278000706</v>
      </c>
      <c r="F6" s="16">
        <f t="shared" si="3"/>
        <v>6.0987271787220979E-2</v>
      </c>
      <c r="H6" s="49" t="s">
        <v>10</v>
      </c>
      <c r="I6" s="50"/>
    </row>
    <row r="7" spans="1:9" ht="15.75" thickBot="1" x14ac:dyDescent="0.3">
      <c r="A7" s="4">
        <v>5</v>
      </c>
      <c r="B7" s="12">
        <v>4021.8</v>
      </c>
      <c r="C7" s="13">
        <f t="shared" si="0"/>
        <v>4469.0931847007832</v>
      </c>
      <c r="D7" s="14">
        <f t="shared" si="1"/>
        <v>2863.4281246022297</v>
      </c>
      <c r="E7" s="15">
        <f t="shared" si="2"/>
        <v>0.11121716263881422</v>
      </c>
      <c r="F7" s="16">
        <f t="shared" si="3"/>
        <v>0.28802324217956399</v>
      </c>
      <c r="H7" s="18" t="s">
        <v>11</v>
      </c>
      <c r="I7" s="19"/>
    </row>
    <row r="8" spans="1:9" ht="15.75" thickBot="1" x14ac:dyDescent="0.3">
      <c r="A8" s="1"/>
      <c r="B8" s="1"/>
      <c r="C8" s="1"/>
      <c r="D8" s="8" t="s">
        <v>15</v>
      </c>
      <c r="E8" s="22">
        <f>AVERAGE(E3:E7)</f>
        <v>8.5428950508217777E-2</v>
      </c>
      <c r="F8" s="17">
        <f>AVERAGE(F3:F7)</f>
        <v>0.23385003784235411</v>
      </c>
      <c r="H8" s="18" t="s">
        <v>8</v>
      </c>
      <c r="I8" s="19">
        <v>170.97</v>
      </c>
    </row>
    <row r="9" spans="1:9" ht="15.75" thickBot="1" x14ac:dyDescent="0.3">
      <c r="H9" s="20" t="s">
        <v>9</v>
      </c>
      <c r="I9" s="21">
        <v>1.7511000000000001</v>
      </c>
    </row>
    <row r="11" spans="1:9" ht="15.75" thickBot="1" x14ac:dyDescent="0.3"/>
    <row r="12" spans="1:9" ht="15.75" thickBot="1" x14ac:dyDescent="0.3">
      <c r="B12" s="51" t="s">
        <v>16</v>
      </c>
      <c r="C12" s="52"/>
      <c r="D12" s="53"/>
    </row>
    <row r="13" spans="1:9" x14ac:dyDescent="0.25">
      <c r="B13" s="25" t="s">
        <v>0</v>
      </c>
      <c r="C13" s="25" t="s">
        <v>2</v>
      </c>
      <c r="D13" s="25" t="s">
        <v>1</v>
      </c>
    </row>
    <row r="14" spans="1:9" x14ac:dyDescent="0.25">
      <c r="B14" s="4">
        <v>2017</v>
      </c>
      <c r="C14" s="4">
        <v>1</v>
      </c>
      <c r="D14" s="24">
        <v>218.6</v>
      </c>
    </row>
    <row r="15" spans="1:9" x14ac:dyDescent="0.25">
      <c r="B15" s="4">
        <v>2018</v>
      </c>
      <c r="C15" s="4">
        <v>2</v>
      </c>
      <c r="D15" s="24">
        <v>435</v>
      </c>
    </row>
    <row r="16" spans="1:9" x14ac:dyDescent="0.25">
      <c r="B16" s="4">
        <v>2019</v>
      </c>
      <c r="C16" s="4">
        <v>3</v>
      </c>
      <c r="D16" s="24">
        <v>915</v>
      </c>
    </row>
    <row r="17" spans="2:4" x14ac:dyDescent="0.25">
      <c r="B17" s="4">
        <v>2020</v>
      </c>
      <c r="C17" s="4">
        <v>4</v>
      </c>
      <c r="D17" s="24">
        <v>1825.9</v>
      </c>
    </row>
    <row r="18" spans="2:4" ht="15.75" thickBot="1" x14ac:dyDescent="0.3">
      <c r="B18" s="4">
        <v>2021</v>
      </c>
      <c r="C18" s="4">
        <v>5</v>
      </c>
      <c r="D18" s="27">
        <v>4021.8</v>
      </c>
    </row>
    <row r="19" spans="2:4" x14ac:dyDescent="0.25">
      <c r="B19" s="4">
        <v>2022</v>
      </c>
      <c r="C19" s="26">
        <v>6</v>
      </c>
      <c r="D19" s="28">
        <f>$I$3*EXP(C19*$I$4)</f>
        <v>9488.5472725456711</v>
      </c>
    </row>
    <row r="20" spans="2:4" ht="15.75" thickBot="1" x14ac:dyDescent="0.3">
      <c r="B20" s="4">
        <v>2023</v>
      </c>
      <c r="C20" s="26">
        <v>7</v>
      </c>
      <c r="D20" s="29">
        <f>$I$3*EXP(C20*$I$4)</f>
        <v>20145.592320953518</v>
      </c>
    </row>
  </sheetData>
  <mergeCells count="6">
    <mergeCell ref="B12:D12"/>
    <mergeCell ref="A1:B1"/>
    <mergeCell ref="C1:D1"/>
    <mergeCell ref="E1:F1"/>
    <mergeCell ref="H1:I1"/>
    <mergeCell ref="H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DE597-8BE6-4D62-99E0-88171DBD6654}">
  <dimension ref="A1:C7"/>
  <sheetViews>
    <sheetView workbookViewId="0">
      <selection activeCell="C14" sqref="C14"/>
    </sheetView>
  </sheetViews>
  <sheetFormatPr defaultRowHeight="15" x14ac:dyDescent="0.25"/>
  <cols>
    <col min="2" max="2" width="12.5703125" bestFit="1" customWidth="1"/>
    <col min="3" max="3" width="24.5703125" bestFit="1" customWidth="1"/>
  </cols>
  <sheetData>
    <row r="1" spans="1:3" x14ac:dyDescent="0.25">
      <c r="A1" s="11" t="s">
        <v>0</v>
      </c>
      <c r="B1" s="11" t="s">
        <v>2</v>
      </c>
      <c r="C1" s="11" t="s">
        <v>1</v>
      </c>
    </row>
    <row r="2" spans="1:3" x14ac:dyDescent="0.25">
      <c r="A2" s="4">
        <v>2017</v>
      </c>
      <c r="B2" s="4">
        <v>1</v>
      </c>
      <c r="C2" s="10">
        <v>218.6</v>
      </c>
    </row>
    <row r="3" spans="1:3" x14ac:dyDescent="0.25">
      <c r="A3" s="4">
        <v>2018</v>
      </c>
      <c r="B3" s="4">
        <v>2</v>
      </c>
      <c r="C3" s="10">
        <v>435</v>
      </c>
    </row>
    <row r="4" spans="1:3" x14ac:dyDescent="0.25">
      <c r="A4" s="4">
        <v>2019</v>
      </c>
      <c r="B4" s="4">
        <v>3</v>
      </c>
      <c r="C4" s="10">
        <v>915</v>
      </c>
    </row>
    <row r="5" spans="1:3" x14ac:dyDescent="0.25">
      <c r="A5" s="4">
        <v>2020</v>
      </c>
      <c r="B5" s="4">
        <v>4</v>
      </c>
      <c r="C5" s="10">
        <v>1825.9</v>
      </c>
    </row>
    <row r="6" spans="1:3" ht="15.75" thickBot="1" x14ac:dyDescent="0.3">
      <c r="A6" s="34">
        <v>2021</v>
      </c>
      <c r="B6" s="34">
        <v>5</v>
      </c>
      <c r="C6" s="45">
        <v>4021.8</v>
      </c>
    </row>
    <row r="7" spans="1:3" ht="15.75" thickBot="1" x14ac:dyDescent="0.3">
      <c r="A7" s="37">
        <v>2022</v>
      </c>
      <c r="B7" s="9">
        <v>6</v>
      </c>
      <c r="C7" s="46">
        <v>3582.1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12E8-6EF6-40C4-B40B-B944320CDC2E}">
  <dimension ref="A1:J21"/>
  <sheetViews>
    <sheetView workbookViewId="0">
      <selection activeCell="E3" sqref="E3"/>
    </sheetView>
  </sheetViews>
  <sheetFormatPr defaultRowHeight="15" x14ac:dyDescent="0.25"/>
  <cols>
    <col min="1" max="2" width="13.5703125" customWidth="1"/>
    <col min="3" max="3" width="19.140625" customWidth="1"/>
    <col min="4" max="4" width="24.7109375" bestFit="1" customWidth="1"/>
    <col min="5" max="6" width="13.5703125" customWidth="1"/>
    <col min="8" max="8" width="21.42578125" bestFit="1" customWidth="1"/>
  </cols>
  <sheetData>
    <row r="1" spans="1:10" ht="15.75" thickBot="1" x14ac:dyDescent="0.3">
      <c r="A1" s="47" t="s">
        <v>3</v>
      </c>
      <c r="B1" s="47"/>
      <c r="C1" s="48" t="s">
        <v>4</v>
      </c>
      <c r="D1" s="48"/>
      <c r="E1" s="48" t="s">
        <v>5</v>
      </c>
      <c r="F1" s="48"/>
      <c r="H1" s="49" t="s">
        <v>6</v>
      </c>
      <c r="I1" s="50"/>
    </row>
    <row r="2" spans="1:10" x14ac:dyDescent="0.25">
      <c r="A2" s="3" t="s">
        <v>2</v>
      </c>
      <c r="B2" s="5" t="s">
        <v>12</v>
      </c>
      <c r="C2" s="6" t="s">
        <v>13</v>
      </c>
      <c r="D2" s="7" t="s">
        <v>14</v>
      </c>
      <c r="E2" s="23" t="s">
        <v>13</v>
      </c>
      <c r="F2" s="7" t="s">
        <v>14</v>
      </c>
      <c r="H2" s="18" t="s">
        <v>7</v>
      </c>
      <c r="I2" s="19"/>
    </row>
    <row r="3" spans="1:10" x14ac:dyDescent="0.25">
      <c r="A3" s="4">
        <v>1</v>
      </c>
      <c r="B3" s="12">
        <v>218.6</v>
      </c>
      <c r="C3" s="13">
        <f>$I$3*EXP($I$4*A3)</f>
        <v>249.9055921457622</v>
      </c>
      <c r="D3" s="14">
        <f>$I$9*A3^$I$10</f>
        <v>173.94</v>
      </c>
      <c r="E3" s="15">
        <f>ABS(B3-C3)/B3</f>
        <v>0.14320947916634127</v>
      </c>
      <c r="F3" s="16">
        <f>ABS(B3-D3)/B3</f>
        <v>0.20430009149130832</v>
      </c>
      <c r="H3" s="18" t="s">
        <v>8</v>
      </c>
      <c r="I3" s="19">
        <v>135.80000000000001</v>
      </c>
    </row>
    <row r="4" spans="1:10" ht="15.75" thickBot="1" x14ac:dyDescent="0.3">
      <c r="A4" s="4">
        <v>2</v>
      </c>
      <c r="B4" s="12">
        <v>435</v>
      </c>
      <c r="C4" s="13">
        <f t="shared" ref="C4:C7" si="0">$I$3*EXP($I$4*A4)</f>
        <v>459.88810740592078</v>
      </c>
      <c r="D4" s="14">
        <f t="shared" ref="D4:D7" si="1">$I$9*A4^$I$10</f>
        <v>573.3792672273787</v>
      </c>
      <c r="E4" s="15">
        <f t="shared" ref="E4:E7" si="2">ABS(B4-C4)/B4</f>
        <v>5.7214040013610981E-2</v>
      </c>
      <c r="F4" s="16">
        <f t="shared" ref="F4:F7" si="3">ABS(B4-D4)/B4</f>
        <v>0.31811325799397405</v>
      </c>
      <c r="H4" s="20" t="s">
        <v>9</v>
      </c>
      <c r="I4" s="21">
        <v>0.6099</v>
      </c>
    </row>
    <row r="5" spans="1:10" ht="15.75" thickBot="1" x14ac:dyDescent="0.3">
      <c r="A5" s="4">
        <v>3</v>
      </c>
      <c r="B5" s="12">
        <v>915</v>
      </c>
      <c r="C5" s="13">
        <f t="shared" si="0"/>
        <v>846.30787777666035</v>
      </c>
      <c r="D5" s="14">
        <f t="shared" si="1"/>
        <v>1152.0661940645791</v>
      </c>
      <c r="E5" s="15">
        <f t="shared" si="2"/>
        <v>7.5073357621136233E-2</v>
      </c>
      <c r="F5" s="16">
        <f t="shared" si="3"/>
        <v>0.25908873668260013</v>
      </c>
    </row>
    <row r="6" spans="1:10" x14ac:dyDescent="0.25">
      <c r="A6" s="4">
        <v>4</v>
      </c>
      <c r="B6" s="12">
        <v>1825.9</v>
      </c>
      <c r="C6" s="13">
        <f t="shared" si="0"/>
        <v>1557.415841924887</v>
      </c>
      <c r="D6" s="14">
        <f t="shared" si="1"/>
        <v>1890.0987931827399</v>
      </c>
      <c r="E6" s="15">
        <f t="shared" si="2"/>
        <v>0.14704209325544285</v>
      </c>
      <c r="F6" s="16">
        <f t="shared" si="3"/>
        <v>3.5160081703674781E-2</v>
      </c>
      <c r="H6" s="49" t="s">
        <v>10</v>
      </c>
      <c r="I6" s="50"/>
    </row>
    <row r="7" spans="1:10" ht="15.75" thickBot="1" x14ac:dyDescent="0.3">
      <c r="A7" s="34">
        <v>5</v>
      </c>
      <c r="B7" s="35">
        <v>4021.8</v>
      </c>
      <c r="C7" s="36">
        <f t="shared" si="0"/>
        <v>2866.0303990679654</v>
      </c>
      <c r="D7" s="14">
        <f t="shared" si="1"/>
        <v>2774.9613986002573</v>
      </c>
      <c r="E7" s="15">
        <f t="shared" si="2"/>
        <v>0.28737619994331759</v>
      </c>
      <c r="F7" s="16">
        <f t="shared" si="3"/>
        <v>0.31002004112580012</v>
      </c>
      <c r="H7" s="18" t="s">
        <v>11</v>
      </c>
      <c r="I7" s="19"/>
    </row>
    <row r="8" spans="1:10" ht="15.75" thickBot="1" x14ac:dyDescent="0.3">
      <c r="A8" s="37">
        <v>6</v>
      </c>
      <c r="B8" s="38">
        <v>3582.1</v>
      </c>
      <c r="C8" s="44">
        <f>$I$3*EXP($I$4*A8)</f>
        <v>5274.2048894464997</v>
      </c>
      <c r="D8" s="31"/>
      <c r="E8" s="32"/>
      <c r="F8" s="33"/>
      <c r="H8" s="18"/>
      <c r="I8" s="19"/>
    </row>
    <row r="9" spans="1:10" ht="15.75" thickBot="1" x14ac:dyDescent="0.3">
      <c r="D9" s="8" t="s">
        <v>15</v>
      </c>
      <c r="E9" s="22">
        <f>AVERAGE(E3:E7)</f>
        <v>0.14198303399996978</v>
      </c>
      <c r="F9" s="17">
        <f>AVERAGE(F3:F7)</f>
        <v>0.22533644179947149</v>
      </c>
      <c r="H9" s="18" t="s">
        <v>8</v>
      </c>
      <c r="I9" s="19">
        <v>173.94</v>
      </c>
    </row>
    <row r="10" spans="1:10" ht="15.75" thickBot="1" x14ac:dyDescent="0.3">
      <c r="H10" s="20" t="s">
        <v>9</v>
      </c>
      <c r="I10" s="21">
        <v>1.7209000000000001</v>
      </c>
    </row>
    <row r="12" spans="1:10" ht="15.75" thickBot="1" x14ac:dyDescent="0.3">
      <c r="F12" s="54" t="s">
        <v>17</v>
      </c>
      <c r="G12" s="54"/>
      <c r="H12" s="54"/>
      <c r="I12" s="54"/>
      <c r="J12" s="54"/>
    </row>
    <row r="13" spans="1:10" ht="15.75" thickBot="1" x14ac:dyDescent="0.3">
      <c r="B13" s="51" t="s">
        <v>16</v>
      </c>
      <c r="C13" s="52"/>
      <c r="D13" s="53"/>
      <c r="F13" s="54"/>
      <c r="G13" s="54"/>
      <c r="H13" s="54"/>
      <c r="I13" s="54"/>
      <c r="J13" s="54"/>
    </row>
    <row r="14" spans="1:10" x14ac:dyDescent="0.25">
      <c r="B14" s="25" t="s">
        <v>0</v>
      </c>
      <c r="C14" s="25" t="s">
        <v>2</v>
      </c>
      <c r="D14" s="25" t="s">
        <v>1</v>
      </c>
      <c r="F14" s="54"/>
      <c r="G14" s="54"/>
      <c r="H14" s="54"/>
      <c r="I14" s="54"/>
      <c r="J14" s="54"/>
    </row>
    <row r="15" spans="1:10" x14ac:dyDescent="0.25">
      <c r="B15" s="4">
        <v>2017</v>
      </c>
      <c r="C15" s="4">
        <v>1</v>
      </c>
      <c r="D15" s="24">
        <v>218.6</v>
      </c>
      <c r="F15" s="54"/>
      <c r="G15" s="54"/>
      <c r="H15" s="54"/>
      <c r="I15" s="54"/>
      <c r="J15" s="54"/>
    </row>
    <row r="16" spans="1:10" x14ac:dyDescent="0.25">
      <c r="B16" s="4">
        <v>2018</v>
      </c>
      <c r="C16" s="4">
        <v>2</v>
      </c>
      <c r="D16" s="24">
        <v>435</v>
      </c>
      <c r="F16" s="54"/>
      <c r="G16" s="54"/>
      <c r="H16" s="54"/>
      <c r="I16" s="54"/>
      <c r="J16" s="54"/>
    </row>
    <row r="17" spans="2:10" x14ac:dyDescent="0.25">
      <c r="B17" s="4">
        <v>2019</v>
      </c>
      <c r="C17" s="4">
        <v>3</v>
      </c>
      <c r="D17" s="24">
        <v>915</v>
      </c>
      <c r="F17" s="54"/>
      <c r="G17" s="54"/>
      <c r="H17" s="54"/>
      <c r="I17" s="54"/>
      <c r="J17" s="54"/>
    </row>
    <row r="18" spans="2:10" x14ac:dyDescent="0.25">
      <c r="B18" s="4">
        <v>2020</v>
      </c>
      <c r="C18" s="4">
        <v>4</v>
      </c>
      <c r="D18" s="24">
        <v>1825.9</v>
      </c>
      <c r="F18" s="54"/>
      <c r="G18" s="54"/>
      <c r="H18" s="54"/>
      <c r="I18" s="54"/>
      <c r="J18" s="54"/>
    </row>
    <row r="19" spans="2:10" ht="15.75" thickBot="1" x14ac:dyDescent="0.3">
      <c r="B19" s="34">
        <v>2021</v>
      </c>
      <c r="C19" s="34">
        <v>5</v>
      </c>
      <c r="D19" s="27">
        <v>4021.8</v>
      </c>
      <c r="F19" s="54"/>
      <c r="G19" s="54"/>
      <c r="H19" s="54"/>
      <c r="I19" s="54"/>
      <c r="J19" s="54"/>
    </row>
    <row r="20" spans="2:10" ht="15.75" thickBot="1" x14ac:dyDescent="0.3">
      <c r="B20" s="41">
        <v>2022</v>
      </c>
      <c r="C20" s="42">
        <v>6</v>
      </c>
      <c r="D20" s="43">
        <f>B8</f>
        <v>3582.1</v>
      </c>
      <c r="F20" s="54"/>
      <c r="G20" s="54"/>
      <c r="H20" s="54"/>
      <c r="I20" s="54"/>
      <c r="J20" s="54"/>
    </row>
    <row r="21" spans="2:10" ht="15.75" thickBot="1" x14ac:dyDescent="0.3">
      <c r="B21" s="39">
        <v>2023</v>
      </c>
      <c r="C21" s="40">
        <v>7</v>
      </c>
      <c r="D21" s="30">
        <f>$I$3*EXP(C21*$I$4)</f>
        <v>9705.8416494492085</v>
      </c>
    </row>
  </sheetData>
  <mergeCells count="7">
    <mergeCell ref="F12:J20"/>
    <mergeCell ref="A1:B1"/>
    <mergeCell ref="C1:D1"/>
    <mergeCell ref="E1:F1"/>
    <mergeCell ref="H1:I1"/>
    <mergeCell ref="H6:I6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Sheet1 (2)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 Lepkowski</dc:creator>
  <cp:lastModifiedBy>Britta Smith</cp:lastModifiedBy>
  <dcterms:created xsi:type="dcterms:W3CDTF">2022-10-17T16:01:42Z</dcterms:created>
  <dcterms:modified xsi:type="dcterms:W3CDTF">2023-07-10T15:33:26Z</dcterms:modified>
</cp:coreProperties>
</file>