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34d28fbf11a0a344/Desktop/Learning/Business Analytics with Excel Johns Hopkins/"/>
    </mc:Choice>
  </mc:AlternateContent>
  <xr:revisionPtr revIDLastSave="298" documentId="8_{0972D50A-878E-4124-B893-2DA1434A51B7}" xr6:coauthVersionLast="47" xr6:coauthVersionMax="47" xr10:uidLastSave="{9B2C3D35-37B3-446C-A56E-D6ADBC6716E1}"/>
  <bookViews>
    <workbookView xWindow="-120" yWindow="-120" windowWidth="29040" windowHeight="15720" xr2:uid="{D69CEC2A-AA33-4234-BEE0-52BFACACF50D}"/>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0" i="1" l="1"/>
  <c r="B41" i="1" s="1"/>
  <c r="H24" i="1"/>
  <c r="H25" i="1"/>
  <c r="H26" i="1"/>
  <c r="H27" i="1"/>
  <c r="H28" i="1"/>
  <c r="H29" i="1"/>
  <c r="H30" i="1"/>
  <c r="H31" i="1"/>
  <c r="H32" i="1"/>
  <c r="H33" i="1"/>
  <c r="H34" i="1"/>
  <c r="H23" i="1"/>
  <c r="G24" i="1"/>
  <c r="G25" i="1"/>
  <c r="G26" i="1"/>
  <c r="G27" i="1"/>
  <c r="G28" i="1"/>
  <c r="G29" i="1"/>
  <c r="G30" i="1"/>
  <c r="G31" i="1"/>
  <c r="G32" i="1"/>
  <c r="G33" i="1"/>
  <c r="G34" i="1"/>
  <c r="G23" i="1"/>
  <c r="F35" i="1"/>
  <c r="F24" i="1"/>
  <c r="F25" i="1"/>
  <c r="F26" i="1"/>
  <c r="F27" i="1"/>
  <c r="F28" i="1"/>
  <c r="F29" i="1"/>
  <c r="F30" i="1"/>
  <c r="F31" i="1"/>
  <c r="F32" i="1"/>
  <c r="F33" i="1"/>
  <c r="F34" i="1"/>
  <c r="F23" i="1"/>
  <c r="D24" i="1"/>
  <c r="D25" i="1"/>
  <c r="D26" i="1"/>
  <c r="D27" i="1"/>
  <c r="D28" i="1"/>
  <c r="D29" i="1"/>
  <c r="D30" i="1"/>
  <c r="D31" i="1"/>
  <c r="D32" i="1"/>
  <c r="D33" i="1"/>
  <c r="D34" i="1"/>
  <c r="D23" i="1"/>
  <c r="C24" i="1"/>
  <c r="C25" i="1"/>
  <c r="C26" i="1"/>
  <c r="C27" i="1"/>
  <c r="C28" i="1"/>
  <c r="C29" i="1"/>
  <c r="C30" i="1"/>
  <c r="C31" i="1"/>
  <c r="C32" i="1"/>
  <c r="C33" i="1"/>
  <c r="C34" i="1"/>
  <c r="C23" i="1"/>
  <c r="B24" i="1"/>
  <c r="B25" i="1"/>
  <c r="B26" i="1"/>
  <c r="B27" i="1"/>
  <c r="B28" i="1"/>
  <c r="B29" i="1"/>
  <c r="B30" i="1"/>
  <c r="B31" i="1"/>
  <c r="B32" i="1"/>
  <c r="B33" i="1"/>
  <c r="B34" i="1"/>
  <c r="B23" i="1"/>
  <c r="D43" i="1"/>
  <c r="D41" i="1"/>
  <c r="D44" i="1"/>
  <c r="D45" i="1"/>
  <c r="D40" i="1"/>
  <c r="B44" i="1" l="1"/>
  <c r="B43" i="1"/>
  <c r="G35" i="1"/>
  <c r="H35" i="1"/>
  <c r="B45" i="1" l="1"/>
  <c r="H38" i="1" l="1"/>
  <c r="K51" i="1"/>
</calcChain>
</file>

<file path=xl/sharedStrings.xml><?xml version="1.0" encoding="utf-8"?>
<sst xmlns="http://schemas.openxmlformats.org/spreadsheetml/2006/main" count="47" uniqueCount="33">
  <si>
    <t>Month</t>
  </si>
  <si>
    <t>Price</t>
  </si>
  <si>
    <t>Demand (00s)</t>
  </si>
  <si>
    <t>Intercept (b):</t>
  </si>
  <si>
    <t>Slope (m):</t>
  </si>
  <si>
    <t>R^2:</t>
  </si>
  <si>
    <t>Constant (a):</t>
  </si>
  <si>
    <t>Exponent (b):</t>
  </si>
  <si>
    <t>Linear: y = mx + b</t>
  </si>
  <si>
    <t>Power: y = ax^b</t>
  </si>
  <si>
    <t>Exponential: y = ae^bx</t>
  </si>
  <si>
    <t>Prediction Based on Models</t>
  </si>
  <si>
    <t>Linear</t>
  </si>
  <si>
    <t>Power</t>
  </si>
  <si>
    <t>Exponential</t>
  </si>
  <si>
    <t>Price (x)</t>
  </si>
  <si>
    <t>Absolute Percent Error</t>
  </si>
  <si>
    <t>MAPE:</t>
  </si>
  <si>
    <t>Model the Business</t>
  </si>
  <si>
    <t>Unit Cost</t>
  </si>
  <si>
    <t>Sale Price</t>
  </si>
  <si>
    <t>per set of clubs</t>
  </si>
  <si>
    <t>from power model</t>
  </si>
  <si>
    <t>Actual Demand</t>
  </si>
  <si>
    <t>Cost</t>
  </si>
  <si>
    <t>Revenue</t>
  </si>
  <si>
    <t>Profit</t>
  </si>
  <si>
    <t>a) sell at a price of $530 for a profit of $1,042,213</t>
  </si>
  <si>
    <t>Maximize Profit</t>
  </si>
  <si>
    <t>Unit Price</t>
  </si>
  <si>
    <t xml:space="preserve">Unit Cost       </t>
  </si>
  <si>
    <t>The company wants to estimate the relationship between demand and price and then use this estimated relationship to answer the following questions: 
Assuming the unit cost of producing a set of clubs is $250, and the price must be a multiple of $10, what price should the company charge to maximize its profit?
How does the optimal price depend on the unit cost of producing a set of clubs?
Is the model an accurate representation of reality?</t>
  </si>
  <si>
    <t>The 19th Hole
Scenario
The 19th Hole sells golf clubs at its golf outlet stores throughout the US.  The company knows that the demand for its club varies considerably with price.  In the last year, the demand at each price level was recorded in the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</si>
</sst>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0.0"/>
    <numFmt numFmtId="165" formatCode="0.0%"/>
    <numFmt numFmtId="166" formatCode="_(&quot;$&quot;* #,##0_);_(&quot;$&quot;* \(#,##0\);_(&quot;$&quot;* &quot;-&quot;??_);_(@_)"/>
  </numFmts>
  <fonts count="5" x14ac:knownFonts="1">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sz val="11"/>
      <color theme="0" tint="-0.249977111117893"/>
      <name val="Calibri"/>
      <family val="2"/>
      <scheme val="minor"/>
    </font>
  </fonts>
  <fills count="4">
    <fill>
      <patternFill patternType="none"/>
    </fill>
    <fill>
      <patternFill patternType="gray125"/>
    </fill>
    <fill>
      <patternFill patternType="solid">
        <fgColor rgb="FFC6EFCE"/>
      </patternFill>
    </fill>
    <fill>
      <patternFill patternType="solid">
        <fgColor theme="4" tint="0.3999755851924192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2" borderId="0" applyNumberFormat="0" applyBorder="0" applyAlignment="0" applyProtection="0"/>
  </cellStyleXfs>
  <cellXfs count="42">
    <xf numFmtId="0" fontId="0" fillId="0" borderId="0" xfId="0"/>
    <xf numFmtId="0" fontId="0" fillId="0" borderId="1" xfId="0" applyBorder="1"/>
    <xf numFmtId="0" fontId="3" fillId="0" borderId="0" xfId="0" applyFont="1"/>
    <xf numFmtId="0" fontId="3" fillId="0" borderId="1" xfId="0" applyFont="1" applyBorder="1"/>
    <xf numFmtId="164" fontId="0" fillId="0" borderId="1" xfId="0" applyNumberFormat="1" applyBorder="1"/>
    <xf numFmtId="165" fontId="0" fillId="0" borderId="1" xfId="2" applyNumberFormat="1" applyFont="1" applyBorder="1"/>
    <xf numFmtId="0" fontId="3" fillId="0" borderId="4" xfId="0" applyFont="1" applyBorder="1"/>
    <xf numFmtId="0" fontId="3" fillId="0" borderId="5" xfId="0" applyFont="1" applyBorder="1"/>
    <xf numFmtId="0" fontId="3" fillId="0" borderId="6" xfId="0" applyFont="1" applyBorder="1"/>
    <xf numFmtId="164" fontId="0" fillId="0" borderId="7" xfId="0" applyNumberFormat="1" applyBorder="1"/>
    <xf numFmtId="164" fontId="0" fillId="0" borderId="8" xfId="0" applyNumberFormat="1" applyBorder="1"/>
    <xf numFmtId="164" fontId="0" fillId="0" borderId="9" xfId="0" applyNumberFormat="1" applyBorder="1"/>
    <xf numFmtId="164" fontId="0" fillId="0" borderId="10" xfId="0" applyNumberFormat="1" applyBorder="1"/>
    <xf numFmtId="164" fontId="0" fillId="0" borderId="11" xfId="0" applyNumberFormat="1" applyBorder="1"/>
    <xf numFmtId="165" fontId="0" fillId="0" borderId="7" xfId="2" applyNumberFormat="1" applyFont="1" applyBorder="1"/>
    <xf numFmtId="165" fontId="0" fillId="0" borderId="8" xfId="2" applyNumberFormat="1" applyFont="1" applyBorder="1"/>
    <xf numFmtId="165" fontId="0" fillId="0" borderId="13" xfId="2" applyNumberFormat="1" applyFont="1" applyBorder="1"/>
    <xf numFmtId="165" fontId="0" fillId="0" borderId="14" xfId="2" applyNumberFormat="1" applyFont="1" applyBorder="1"/>
    <xf numFmtId="165" fontId="0" fillId="0" borderId="15" xfId="2" applyNumberFormat="1" applyFont="1" applyBorder="1"/>
    <xf numFmtId="0" fontId="0" fillId="0" borderId="16" xfId="0" applyBorder="1"/>
    <xf numFmtId="165" fontId="0" fillId="0" borderId="17" xfId="0" applyNumberFormat="1" applyBorder="1"/>
    <xf numFmtId="165" fontId="0" fillId="0" borderId="18" xfId="0" applyNumberFormat="1" applyBorder="1"/>
    <xf numFmtId="165" fontId="0" fillId="3" borderId="17" xfId="0" applyNumberFormat="1" applyFill="1" applyBorder="1"/>
    <xf numFmtId="0" fontId="3" fillId="3" borderId="5" xfId="0" applyFont="1" applyFill="1" applyBorder="1"/>
    <xf numFmtId="0" fontId="0" fillId="0" borderId="3" xfId="0" applyBorder="1"/>
    <xf numFmtId="0" fontId="0" fillId="0" borderId="12" xfId="0" applyBorder="1"/>
    <xf numFmtId="0" fontId="0" fillId="0" borderId="2" xfId="0" applyBorder="1"/>
    <xf numFmtId="44" fontId="0" fillId="0" borderId="0" xfId="1" applyFont="1"/>
    <xf numFmtId="44" fontId="0" fillId="3" borderId="0" xfId="1" applyFont="1" applyFill="1"/>
    <xf numFmtId="44" fontId="0" fillId="0" borderId="0" xfId="0" applyNumberFormat="1"/>
    <xf numFmtId="1" fontId="0" fillId="0" borderId="0" xfId="0" applyNumberFormat="1"/>
    <xf numFmtId="44" fontId="3" fillId="0" borderId="0" xfId="0" applyNumberFormat="1" applyFont="1"/>
    <xf numFmtId="44" fontId="4" fillId="0" borderId="0" xfId="0" applyNumberFormat="1" applyFont="1"/>
    <xf numFmtId="166" fontId="0" fillId="0" borderId="0" xfId="1" applyNumberFormat="1" applyFont="1"/>
    <xf numFmtId="166" fontId="3" fillId="0" borderId="0" xfId="1" applyNumberFormat="1" applyFont="1"/>
    <xf numFmtId="166" fontId="2" fillId="2" borderId="0" xfId="3" applyNumberFormat="1"/>
    <xf numFmtId="0" fontId="3" fillId="0" borderId="0" xfId="0" applyFont="1" applyAlignment="1">
      <alignment horizontal="center"/>
    </xf>
    <xf numFmtId="0" fontId="3" fillId="0" borderId="0" xfId="0" applyFont="1" applyAlignment="1">
      <alignment horizontal="left" vertical="top" textRotation="90"/>
    </xf>
    <xf numFmtId="0" fontId="3" fillId="0" borderId="1" xfId="0" applyFont="1" applyBorder="1" applyAlignment="1">
      <alignment horizontal="center"/>
    </xf>
    <xf numFmtId="0" fontId="3" fillId="0" borderId="19" xfId="0" applyFont="1" applyBorder="1" applyAlignment="1">
      <alignment horizontal="center"/>
    </xf>
    <xf numFmtId="0" fontId="0" fillId="0" borderId="0" xfId="0" applyAlignment="1">
      <alignment wrapText="1"/>
    </xf>
    <xf numFmtId="0" fontId="0" fillId="0" borderId="0" xfId="0" applyAlignment="1">
      <alignment horizontal="center" vertical="center"/>
    </xf>
  </cellXfs>
  <cellStyles count="4">
    <cellStyle name="Currency" xfId="1" builtinId="4"/>
    <cellStyle name="Good" xfId="3" builtinId="26"/>
    <cellStyle name="Normal" xfId="0" builtinId="0"/>
    <cellStyle name="Percent" xfId="2" builtinId="5"/>
  </cellStyles>
  <dxfs count="6">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 Price vs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Sheet1!$G$39:$G$113</c:f>
              <c:numCache>
                <c:formatCode>_("$"* #,##0_);_("$"* \(#,##0\);_("$"* "-"??_);_(@_)</c:formatCode>
                <c:ptCount val="75"/>
                <c:pt idx="0">
                  <c:v>260</c:v>
                </c:pt>
                <c:pt idx="1">
                  <c:v>270</c:v>
                </c:pt>
                <c:pt idx="2">
                  <c:v>280</c:v>
                </c:pt>
                <c:pt idx="3">
                  <c:v>290</c:v>
                </c:pt>
                <c:pt idx="4">
                  <c:v>300</c:v>
                </c:pt>
                <c:pt idx="5">
                  <c:v>310</c:v>
                </c:pt>
                <c:pt idx="6">
                  <c:v>320</c:v>
                </c:pt>
                <c:pt idx="7">
                  <c:v>330</c:v>
                </c:pt>
                <c:pt idx="8">
                  <c:v>340</c:v>
                </c:pt>
                <c:pt idx="9">
                  <c:v>350</c:v>
                </c:pt>
                <c:pt idx="10">
                  <c:v>360</c:v>
                </c:pt>
                <c:pt idx="11">
                  <c:v>370</c:v>
                </c:pt>
                <c:pt idx="12">
                  <c:v>380</c:v>
                </c:pt>
                <c:pt idx="13">
                  <c:v>390</c:v>
                </c:pt>
                <c:pt idx="14">
                  <c:v>400</c:v>
                </c:pt>
                <c:pt idx="15">
                  <c:v>410</c:v>
                </c:pt>
                <c:pt idx="16">
                  <c:v>420</c:v>
                </c:pt>
                <c:pt idx="17">
                  <c:v>430</c:v>
                </c:pt>
                <c:pt idx="18">
                  <c:v>440</c:v>
                </c:pt>
                <c:pt idx="19">
                  <c:v>450</c:v>
                </c:pt>
                <c:pt idx="20">
                  <c:v>460</c:v>
                </c:pt>
                <c:pt idx="21">
                  <c:v>470</c:v>
                </c:pt>
                <c:pt idx="22">
                  <c:v>480</c:v>
                </c:pt>
                <c:pt idx="23">
                  <c:v>490</c:v>
                </c:pt>
                <c:pt idx="24">
                  <c:v>500</c:v>
                </c:pt>
                <c:pt idx="25">
                  <c:v>510</c:v>
                </c:pt>
                <c:pt idx="26">
                  <c:v>520</c:v>
                </c:pt>
                <c:pt idx="27">
                  <c:v>530</c:v>
                </c:pt>
                <c:pt idx="28">
                  <c:v>540</c:v>
                </c:pt>
                <c:pt idx="29">
                  <c:v>550</c:v>
                </c:pt>
                <c:pt idx="30">
                  <c:v>560</c:v>
                </c:pt>
                <c:pt idx="31">
                  <c:v>570</c:v>
                </c:pt>
                <c:pt idx="32">
                  <c:v>580</c:v>
                </c:pt>
                <c:pt idx="33">
                  <c:v>590</c:v>
                </c:pt>
                <c:pt idx="34">
                  <c:v>600</c:v>
                </c:pt>
                <c:pt idx="35">
                  <c:v>610</c:v>
                </c:pt>
                <c:pt idx="36">
                  <c:v>620</c:v>
                </c:pt>
                <c:pt idx="37">
                  <c:v>630</c:v>
                </c:pt>
                <c:pt idx="38">
                  <c:v>640</c:v>
                </c:pt>
                <c:pt idx="39">
                  <c:v>650</c:v>
                </c:pt>
                <c:pt idx="40">
                  <c:v>660</c:v>
                </c:pt>
                <c:pt idx="41">
                  <c:v>670</c:v>
                </c:pt>
                <c:pt idx="42">
                  <c:v>680</c:v>
                </c:pt>
                <c:pt idx="43">
                  <c:v>690</c:v>
                </c:pt>
                <c:pt idx="44">
                  <c:v>700</c:v>
                </c:pt>
                <c:pt idx="45">
                  <c:v>710</c:v>
                </c:pt>
                <c:pt idx="46">
                  <c:v>720</c:v>
                </c:pt>
                <c:pt idx="47">
                  <c:v>730</c:v>
                </c:pt>
                <c:pt idx="48">
                  <c:v>740</c:v>
                </c:pt>
                <c:pt idx="49">
                  <c:v>750</c:v>
                </c:pt>
                <c:pt idx="50">
                  <c:v>760</c:v>
                </c:pt>
                <c:pt idx="51">
                  <c:v>770</c:v>
                </c:pt>
                <c:pt idx="52">
                  <c:v>780</c:v>
                </c:pt>
                <c:pt idx="53">
                  <c:v>790</c:v>
                </c:pt>
                <c:pt idx="54">
                  <c:v>800</c:v>
                </c:pt>
                <c:pt idx="55">
                  <c:v>810</c:v>
                </c:pt>
                <c:pt idx="56">
                  <c:v>820</c:v>
                </c:pt>
                <c:pt idx="57">
                  <c:v>830</c:v>
                </c:pt>
                <c:pt idx="58">
                  <c:v>840</c:v>
                </c:pt>
                <c:pt idx="59">
                  <c:v>850</c:v>
                </c:pt>
                <c:pt idx="60">
                  <c:v>860</c:v>
                </c:pt>
                <c:pt idx="61">
                  <c:v>870</c:v>
                </c:pt>
                <c:pt idx="62">
                  <c:v>880</c:v>
                </c:pt>
                <c:pt idx="63">
                  <c:v>890</c:v>
                </c:pt>
                <c:pt idx="64">
                  <c:v>900</c:v>
                </c:pt>
                <c:pt idx="65">
                  <c:v>910</c:v>
                </c:pt>
                <c:pt idx="66">
                  <c:v>920</c:v>
                </c:pt>
                <c:pt idx="67">
                  <c:v>930</c:v>
                </c:pt>
                <c:pt idx="68">
                  <c:v>940</c:v>
                </c:pt>
                <c:pt idx="69">
                  <c:v>950</c:v>
                </c:pt>
                <c:pt idx="70">
                  <c:v>960</c:v>
                </c:pt>
                <c:pt idx="71">
                  <c:v>970</c:v>
                </c:pt>
                <c:pt idx="72">
                  <c:v>980</c:v>
                </c:pt>
                <c:pt idx="73">
                  <c:v>990</c:v>
                </c:pt>
                <c:pt idx="74">
                  <c:v>1000</c:v>
                </c:pt>
              </c:numCache>
            </c:numRef>
          </c:xVal>
          <c:yVal>
            <c:numRef>
              <c:f>Sheet1!$H$39:$H$113</c:f>
              <c:numCache>
                <c:formatCode>_("$"* #,##0_);_("$"* \(#,##0\);_("$"* "-"??_);_(@_)</c:formatCode>
                <c:ptCount val="75"/>
                <c:pt idx="0">
                  <c:v>144859.72842847556</c:v>
                </c:pt>
                <c:pt idx="1">
                  <c:v>269590.60184817808</c:v>
                </c:pt>
                <c:pt idx="2">
                  <c:v>377277.18719872413</c:v>
                </c:pt>
                <c:pt idx="3">
                  <c:v>470458.61526328744</c:v>
                </c:pt>
                <c:pt idx="4">
                  <c:v>551238.40185229108</c:v>
                </c:pt>
                <c:pt idx="5">
                  <c:v>621369.53021456813</c:v>
                </c:pt>
                <c:pt idx="6">
                  <c:v>682320.93416212313</c:v>
                </c:pt>
                <c:pt idx="7">
                  <c:v>735329.86392835062</c:v>
                </c:pt>
                <c:pt idx="8">
                  <c:v>781443.44106265297</c:v>
                </c:pt>
                <c:pt idx="9">
                  <c:v>821551.86522268457</c:v>
                </c:pt>
                <c:pt idx="10">
                  <c:v>856415.12424477958</c:v>
                </c:pt>
                <c:pt idx="11">
                  <c:v>886684.61116254725</c:v>
                </c:pt>
                <c:pt idx="12">
                  <c:v>912920.72098907013</c:v>
                </c:pt>
                <c:pt idx="13">
                  <c:v>935607.253438466</c:v>
                </c:pt>
                <c:pt idx="14">
                  <c:v>955163.26238462282</c:v>
                </c:pt>
                <c:pt idx="15">
                  <c:v>971952.85243747453</c:v>
                </c:pt>
                <c:pt idx="16">
                  <c:v>986293.31587235699</c:v>
                </c:pt>
                <c:pt idx="17">
                  <c:v>998461.92082203622</c:v>
                </c:pt>
                <c:pt idx="18">
                  <c:v>1008701.5979665397</c:v>
                </c:pt>
                <c:pt idx="19">
                  <c:v>1017225.7233983984</c:v>
                </c:pt>
                <c:pt idx="20">
                  <c:v>1024222.1565401531</c:v>
                </c:pt>
                <c:pt idx="21">
                  <c:v>1029856.6614397548</c:v>
                </c:pt>
                <c:pt idx="22">
                  <c:v>1034275.8155834542</c:v>
                </c:pt>
                <c:pt idx="23">
                  <c:v>1037609.4911199291</c:v>
                </c:pt>
                <c:pt idx="24">
                  <c:v>1039972.9779989794</c:v>
                </c:pt>
                <c:pt idx="25">
                  <c:v>1041468.8061629091</c:v>
                </c:pt>
                <c:pt idx="26">
                  <c:v>1042188.3139489595</c:v>
                </c:pt>
                <c:pt idx="27">
                  <c:v>1042213.0017719698</c:v>
                </c:pt>
                <c:pt idx="28">
                  <c:v>1041615.7035724644</c:v>
                </c:pt>
                <c:pt idx="29">
                  <c:v>1040461.6031350964</c:v>
                </c:pt>
                <c:pt idx="30">
                  <c:v>1038809.1179690239</c:v>
                </c:pt>
                <c:pt idx="31">
                  <c:v>1036710.669808225</c:v>
                </c:pt>
                <c:pt idx="32">
                  <c:v>1034213.3577876764</c:v>
                </c:pt>
                <c:pt idx="33">
                  <c:v>1031359.5478624469</c:v>
                </c:pt>
                <c:pt idx="34">
                  <c:v>1028187.3899667513</c:v>
                </c:pt>
                <c:pt idx="35">
                  <c:v>1024731.2726827315</c:v>
                </c:pt>
                <c:pt idx="36">
                  <c:v>1021022.2237432048</c:v>
                </c:pt>
                <c:pt idx="37">
                  <c:v>1017088.2634793159</c:v>
                </c:pt>
                <c:pt idx="38">
                  <c:v>1012954.7173026291</c:v>
                </c:pt>
                <c:pt idx="39">
                  <c:v>1008644.4924491229</c:v>
                </c:pt>
                <c:pt idx="40">
                  <c:v>1004178.3234829371</c:v>
                </c:pt>
                <c:pt idx="41">
                  <c:v>999574.99043870345</c:v>
                </c:pt>
                <c:pt idx="42">
                  <c:v>994851.51295467373</c:v>
                </c:pt>
                <c:pt idx="43">
                  <c:v>990023.32329994719</c:v>
                </c:pt>
                <c:pt idx="44">
                  <c:v>985104.42081539321</c:v>
                </c:pt>
                <c:pt idx="45">
                  <c:v>980107.50995916908</c:v>
                </c:pt>
                <c:pt idx="46">
                  <c:v>975044.1238656675</c:v>
                </c:pt>
                <c:pt idx="47">
                  <c:v>969924.73508398188</c:v>
                </c:pt>
                <c:pt idx="48">
                  <c:v>964758.8549528002</c:v>
                </c:pt>
                <c:pt idx="49">
                  <c:v>959555.12288789009</c:v>
                </c:pt>
                <c:pt idx="50">
                  <c:v>954321.38670201262</c:v>
                </c:pt>
                <c:pt idx="51">
                  <c:v>949064.7749414182</c:v>
                </c:pt>
                <c:pt idx="52">
                  <c:v>943791.76210536808</c:v>
                </c:pt>
                <c:pt idx="53">
                  <c:v>938508.22751260083</c:v>
                </c:pt>
                <c:pt idx="54">
                  <c:v>933219.50848926988</c:v>
                </c:pt>
                <c:pt idx="55">
                  <c:v>927930.44847494666</c:v>
                </c:pt>
                <c:pt idx="56">
                  <c:v>922645.44057495799</c:v>
                </c:pt>
                <c:pt idx="57">
                  <c:v>917368.46702761366</c:v>
                </c:pt>
                <c:pt idx="58">
                  <c:v>912103.13500239153</c:v>
                </c:pt>
                <c:pt idx="59">
                  <c:v>906852.70909909625</c:v>
                </c:pt>
                <c:pt idx="60">
                  <c:v>901620.14087741717</c:v>
                </c:pt>
                <c:pt idx="61">
                  <c:v>896408.09571059258</c:v>
                </c:pt>
                <c:pt idx="62">
                  <c:v>891218.97722535138</c:v>
                </c:pt>
                <c:pt idx="63">
                  <c:v>886054.94956237264</c:v>
                </c:pt>
                <c:pt idx="64">
                  <c:v>880917.95766693447</c:v>
                </c:pt>
                <c:pt idx="65">
                  <c:v>875809.74579744879</c:v>
                </c:pt>
                <c:pt idx="66">
                  <c:v>870731.87442029815</c:v>
                </c:pt>
                <c:pt idx="67">
                  <c:v>865685.73564207088</c:v>
                </c:pt>
                <c:pt idx="68">
                  <c:v>860672.56731504342</c:v>
                </c:pt>
                <c:pt idx="69">
                  <c:v>855693.46593807475</c:v>
                </c:pt>
                <c:pt idx="70">
                  <c:v>850749.39846291335</c:v>
                </c:pt>
                <c:pt idx="71">
                  <c:v>845841.21310510824</c:v>
                </c:pt>
                <c:pt idx="72">
                  <c:v>840969.6492489638</c:v>
                </c:pt>
                <c:pt idx="73">
                  <c:v>836135.34652733605</c:v>
                </c:pt>
                <c:pt idx="74">
                  <c:v>831338.85314930137</c:v>
                </c:pt>
              </c:numCache>
            </c:numRef>
          </c:yVal>
          <c:smooth val="0"/>
          <c:extLst>
            <c:ext xmlns:c16="http://schemas.microsoft.com/office/drawing/2014/chart" uri="{C3380CC4-5D6E-409C-BE32-E72D297353CC}">
              <c16:uniqueId val="{00000000-664A-4E45-98CD-9A63918762A8}"/>
            </c:ext>
          </c:extLst>
        </c:ser>
        <c:dLbls>
          <c:showLegendKey val="0"/>
          <c:showVal val="0"/>
          <c:showCatName val="0"/>
          <c:showSerName val="0"/>
          <c:showPercent val="0"/>
          <c:showBubbleSize val="0"/>
        </c:dLbls>
        <c:axId val="1117213856"/>
        <c:axId val="1117185056"/>
      </c:scatterChart>
      <c:valAx>
        <c:axId val="11172138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 Price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185056"/>
        <c:crosses val="autoZero"/>
        <c:crossBetween val="midCat"/>
      </c:valAx>
      <c:valAx>
        <c:axId val="11171850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Profit</a:t>
                </a:r>
                <a:r>
                  <a:rPr lang="en-US" baseline="0"/>
                  <a:t> (Predicted)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21385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357186</xdr:colOff>
      <xdr:row>46</xdr:row>
      <xdr:rowOff>147636</xdr:rowOff>
    </xdr:from>
    <xdr:to>
      <xdr:col>5</xdr:col>
      <xdr:colOff>295274</xdr:colOff>
      <xdr:row>67</xdr:row>
      <xdr:rowOff>114299</xdr:rowOff>
    </xdr:to>
    <xdr:graphicFrame macro="">
      <xdr:nvGraphicFramePr>
        <xdr:cNvPr id="4" name="Chart 3">
          <a:extLst>
            <a:ext uri="{FF2B5EF4-FFF2-40B4-BE49-F238E27FC236}">
              <a16:creationId xmlns:a16="http://schemas.microsoft.com/office/drawing/2014/main" id="{43FDC241-24FA-3DB4-2FD8-2E42BE3000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C5E55-FA85-4425-ADDE-C2E60156A371}">
  <dimension ref="A1:W191"/>
  <sheetViews>
    <sheetView tabSelected="1" topLeftCell="D35" workbookViewId="0">
      <selection activeCell="L39" sqref="L39"/>
    </sheetView>
  </sheetViews>
  <sheetFormatPr defaultRowHeight="15" x14ac:dyDescent="0.25"/>
  <cols>
    <col min="1" max="1" width="18.5703125" bestFit="1" customWidth="1"/>
    <col min="2" max="2" width="16.28515625" bestFit="1" customWidth="1"/>
    <col min="3" max="3" width="17.85546875" bestFit="1" customWidth="1"/>
    <col min="4" max="4" width="11.5703125" bestFit="1" customWidth="1"/>
    <col min="5" max="5" width="13.28515625" bestFit="1" customWidth="1"/>
    <col min="7" max="7" width="10.5703125" bestFit="1" customWidth="1"/>
    <col min="8" max="8" width="14.28515625" bestFit="1" customWidth="1"/>
    <col min="11" max="11" width="12.5703125" bestFit="1" customWidth="1"/>
    <col min="12" max="12" width="14.28515625" bestFit="1" customWidth="1"/>
    <col min="13" max="13" width="13.42578125" bestFit="1" customWidth="1"/>
    <col min="14" max="23" width="15" bestFit="1" customWidth="1"/>
  </cols>
  <sheetData>
    <row r="1" spans="1:6" x14ac:dyDescent="0.25">
      <c r="A1" s="1" t="s">
        <v>0</v>
      </c>
      <c r="B1" s="1" t="s">
        <v>1</v>
      </c>
      <c r="C1" s="1" t="s">
        <v>2</v>
      </c>
    </row>
    <row r="2" spans="1:6" x14ac:dyDescent="0.25">
      <c r="A2" s="1">
        <v>1</v>
      </c>
      <c r="B2" s="1">
        <v>450</v>
      </c>
      <c r="C2" s="1">
        <v>45</v>
      </c>
    </row>
    <row r="3" spans="1:6" x14ac:dyDescent="0.25">
      <c r="A3" s="1">
        <v>2</v>
      </c>
      <c r="B3" s="1">
        <v>300</v>
      </c>
      <c r="C3" s="1">
        <v>103</v>
      </c>
    </row>
    <row r="4" spans="1:6" x14ac:dyDescent="0.25">
      <c r="A4" s="1">
        <v>3</v>
      </c>
      <c r="B4" s="1">
        <v>440</v>
      </c>
      <c r="C4" s="1">
        <v>49</v>
      </c>
    </row>
    <row r="5" spans="1:6" x14ac:dyDescent="0.25">
      <c r="A5" s="1">
        <v>4</v>
      </c>
      <c r="B5" s="1">
        <v>360</v>
      </c>
      <c r="C5" s="1">
        <v>86</v>
      </c>
    </row>
    <row r="6" spans="1:6" x14ac:dyDescent="0.25">
      <c r="A6" s="1">
        <v>5</v>
      </c>
      <c r="B6" s="1">
        <v>290</v>
      </c>
      <c r="C6" s="1">
        <v>125</v>
      </c>
    </row>
    <row r="7" spans="1:6" x14ac:dyDescent="0.25">
      <c r="A7" s="1">
        <v>6</v>
      </c>
      <c r="B7" s="1">
        <v>450</v>
      </c>
      <c r="C7" s="1">
        <v>52</v>
      </c>
    </row>
    <row r="8" spans="1:6" x14ac:dyDescent="0.25">
      <c r="A8" s="1">
        <v>7</v>
      </c>
      <c r="B8" s="1">
        <v>340</v>
      </c>
      <c r="C8" s="1">
        <v>87</v>
      </c>
    </row>
    <row r="9" spans="1:6" x14ac:dyDescent="0.25">
      <c r="A9" s="1">
        <v>8</v>
      </c>
      <c r="B9" s="1">
        <v>370</v>
      </c>
      <c r="C9" s="1">
        <v>68</v>
      </c>
    </row>
    <row r="10" spans="1:6" x14ac:dyDescent="0.25">
      <c r="A10" s="1">
        <v>9</v>
      </c>
      <c r="B10" s="1">
        <v>500</v>
      </c>
      <c r="C10" s="1">
        <v>45</v>
      </c>
    </row>
    <row r="11" spans="1:6" x14ac:dyDescent="0.25">
      <c r="A11" s="1">
        <v>10</v>
      </c>
      <c r="B11" s="1">
        <v>490</v>
      </c>
      <c r="C11" s="1">
        <v>44</v>
      </c>
    </row>
    <row r="12" spans="1:6" x14ac:dyDescent="0.25">
      <c r="A12" s="1">
        <v>11</v>
      </c>
      <c r="B12" s="1">
        <v>430</v>
      </c>
      <c r="C12" s="1">
        <v>58</v>
      </c>
    </row>
    <row r="13" spans="1:6" x14ac:dyDescent="0.25">
      <c r="A13" s="1">
        <v>12</v>
      </c>
      <c r="B13" s="1">
        <v>390</v>
      </c>
      <c r="C13" s="1">
        <v>68</v>
      </c>
    </row>
    <row r="16" spans="1:6" x14ac:dyDescent="0.25">
      <c r="A16" s="38" t="s">
        <v>8</v>
      </c>
      <c r="B16" s="38"/>
      <c r="C16" s="38" t="s">
        <v>9</v>
      </c>
      <c r="D16" s="38"/>
      <c r="E16" s="38" t="s">
        <v>10</v>
      </c>
      <c r="F16" s="38"/>
    </row>
    <row r="17" spans="1:8" x14ac:dyDescent="0.25">
      <c r="A17" s="3" t="s">
        <v>3</v>
      </c>
      <c r="B17" s="1">
        <v>211.31</v>
      </c>
      <c r="C17" s="3" t="s">
        <v>6</v>
      </c>
      <c r="D17" s="1">
        <v>5871064</v>
      </c>
      <c r="E17" s="3" t="s">
        <v>6</v>
      </c>
      <c r="F17" s="1">
        <v>466.51</v>
      </c>
    </row>
    <row r="18" spans="1:8" x14ac:dyDescent="0.25">
      <c r="A18" s="3" t="s">
        <v>4</v>
      </c>
      <c r="B18" s="1">
        <v>-0.35460000000000003</v>
      </c>
      <c r="C18" s="3" t="s">
        <v>7</v>
      </c>
      <c r="D18" s="1">
        <v>-1.9079999999999999</v>
      </c>
      <c r="E18" s="3" t="s">
        <v>7</v>
      </c>
      <c r="F18" s="1">
        <v>-5.0000000000000001E-3</v>
      </c>
    </row>
    <row r="19" spans="1:8" x14ac:dyDescent="0.25">
      <c r="A19" s="3" t="s">
        <v>5</v>
      </c>
      <c r="B19" s="1">
        <v>0.90439999999999998</v>
      </c>
      <c r="C19" s="3" t="s">
        <v>5</v>
      </c>
      <c r="D19" s="1">
        <v>0.96279999999999999</v>
      </c>
      <c r="E19" s="3" t="s">
        <v>5</v>
      </c>
      <c r="F19" s="1">
        <v>0.95320000000000005</v>
      </c>
    </row>
    <row r="21" spans="1:8" ht="15.75" thickBot="1" x14ac:dyDescent="0.3">
      <c r="A21" s="36" t="s">
        <v>11</v>
      </c>
      <c r="B21" s="36"/>
      <c r="C21" s="36"/>
      <c r="D21" s="36"/>
      <c r="E21" s="36"/>
      <c r="F21" s="39" t="s">
        <v>16</v>
      </c>
      <c r="G21" s="39"/>
      <c r="H21" s="39"/>
    </row>
    <row r="22" spans="1:8" x14ac:dyDescent="0.25">
      <c r="A22" s="24" t="s">
        <v>15</v>
      </c>
      <c r="B22" s="6" t="s">
        <v>12</v>
      </c>
      <c r="C22" s="7" t="s">
        <v>13</v>
      </c>
      <c r="D22" s="8" t="s">
        <v>14</v>
      </c>
      <c r="E22" s="25" t="s">
        <v>2</v>
      </c>
      <c r="F22" s="6" t="s">
        <v>12</v>
      </c>
      <c r="G22" s="23" t="s">
        <v>13</v>
      </c>
      <c r="H22" s="8" t="s">
        <v>14</v>
      </c>
    </row>
    <row r="23" spans="1:8" x14ac:dyDescent="0.25">
      <c r="A23" s="24">
        <v>450</v>
      </c>
      <c r="B23" s="9">
        <f>$B$18*A23+$B$17</f>
        <v>51.739999999999981</v>
      </c>
      <c r="C23" s="4">
        <f>$D$17*A23^$D$18</f>
        <v>50.861286169919921</v>
      </c>
      <c r="D23" s="10">
        <f>$F$17*EXP($F$18*A23)</f>
        <v>49.169792250355329</v>
      </c>
      <c r="E23" s="25">
        <v>45</v>
      </c>
      <c r="F23" s="14">
        <f>ABS(B23-E23)/E23</f>
        <v>0.14977777777777734</v>
      </c>
      <c r="G23" s="5">
        <f>ABS(C23-E23)/E23</f>
        <v>0.13025080377599826</v>
      </c>
      <c r="H23" s="15">
        <f>ABS(D23-E23)/E23</f>
        <v>9.2662050007896193E-2</v>
      </c>
    </row>
    <row r="24" spans="1:8" x14ac:dyDescent="0.25">
      <c r="A24" s="24">
        <v>300</v>
      </c>
      <c r="B24" s="9">
        <f t="shared" ref="B24:B34" si="0">$B$18*A24+$B$17</f>
        <v>104.92999999999999</v>
      </c>
      <c r="C24" s="4">
        <f t="shared" ref="C24:C34" si="1">$D$17*A24^$D$18</f>
        <v>110.2476803704582</v>
      </c>
      <c r="D24" s="10">
        <f t="shared" ref="D24:D34" si="2">$F$17*EXP($F$18*A24)</f>
        <v>104.09245101084399</v>
      </c>
      <c r="E24" s="25">
        <v>103</v>
      </c>
      <c r="F24" s="14">
        <f t="shared" ref="F24:F34" si="3">ABS(B24-E24)/E24</f>
        <v>1.8737864077669832E-2</v>
      </c>
      <c r="G24" s="5">
        <f t="shared" ref="G24:G34" si="4">ABS(C24-E24)/E24</f>
        <v>7.0365828839399985E-2</v>
      </c>
      <c r="H24" s="15">
        <f t="shared" ref="H24:H34" si="5">ABS(D24-E24)/E24</f>
        <v>1.0606320493630948E-2</v>
      </c>
    </row>
    <row r="25" spans="1:8" x14ac:dyDescent="0.25">
      <c r="A25" s="24">
        <v>440</v>
      </c>
      <c r="B25" s="9">
        <f t="shared" si="0"/>
        <v>55.286000000000001</v>
      </c>
      <c r="C25" s="4">
        <f t="shared" si="1"/>
        <v>53.089557787712614</v>
      </c>
      <c r="D25" s="10">
        <f t="shared" si="2"/>
        <v>51.69078140761237</v>
      </c>
      <c r="E25" s="25">
        <v>49</v>
      </c>
      <c r="F25" s="14">
        <f t="shared" si="3"/>
        <v>0.12828571428571431</v>
      </c>
      <c r="G25" s="5">
        <f t="shared" si="4"/>
        <v>8.3460363014543154E-2</v>
      </c>
      <c r="H25" s="15">
        <f t="shared" si="5"/>
        <v>5.4913906277803466E-2</v>
      </c>
    </row>
    <row r="26" spans="1:8" x14ac:dyDescent="0.25">
      <c r="A26" s="24">
        <v>360</v>
      </c>
      <c r="B26" s="9">
        <f t="shared" si="0"/>
        <v>83.653999999999996</v>
      </c>
      <c r="C26" s="4">
        <f t="shared" si="1"/>
        <v>77.85592038588905</v>
      </c>
      <c r="D26" s="10">
        <f t="shared" si="2"/>
        <v>77.113584344252331</v>
      </c>
      <c r="E26" s="25">
        <v>86</v>
      </c>
      <c r="F26" s="14">
        <f t="shared" si="3"/>
        <v>2.7279069767441901E-2</v>
      </c>
      <c r="G26" s="5">
        <f t="shared" si="4"/>
        <v>9.4698600164080812E-2</v>
      </c>
      <c r="H26" s="15">
        <f t="shared" si="5"/>
        <v>0.10333041460171709</v>
      </c>
    </row>
    <row r="27" spans="1:8" x14ac:dyDescent="0.25">
      <c r="A27" s="24">
        <v>290</v>
      </c>
      <c r="B27" s="9">
        <f t="shared" si="0"/>
        <v>108.476</v>
      </c>
      <c r="C27" s="4">
        <f t="shared" si="1"/>
        <v>117.61465381582187</v>
      </c>
      <c r="D27" s="10">
        <f t="shared" si="2"/>
        <v>109.42938509863754</v>
      </c>
      <c r="E27" s="25">
        <v>125</v>
      </c>
      <c r="F27" s="14">
        <f t="shared" si="3"/>
        <v>0.132192</v>
      </c>
      <c r="G27" s="5">
        <f t="shared" si="4"/>
        <v>5.9082769473425063E-2</v>
      </c>
      <c r="H27" s="15">
        <f t="shared" si="5"/>
        <v>0.12456491921089968</v>
      </c>
    </row>
    <row r="28" spans="1:8" x14ac:dyDescent="0.25">
      <c r="A28" s="24">
        <v>450</v>
      </c>
      <c r="B28" s="9">
        <f t="shared" si="0"/>
        <v>51.739999999999981</v>
      </c>
      <c r="C28" s="4">
        <f t="shared" si="1"/>
        <v>50.861286169919921</v>
      </c>
      <c r="D28" s="10">
        <f t="shared" si="2"/>
        <v>49.169792250355329</v>
      </c>
      <c r="E28" s="25">
        <v>52</v>
      </c>
      <c r="F28" s="14">
        <f t="shared" si="3"/>
        <v>5.0000000000003713E-3</v>
      </c>
      <c r="G28" s="5">
        <f t="shared" si="4"/>
        <v>2.1898342886155355E-2</v>
      </c>
      <c r="H28" s="15">
        <f t="shared" si="5"/>
        <v>5.4427072108551369E-2</v>
      </c>
    </row>
    <row r="29" spans="1:8" x14ac:dyDescent="0.25">
      <c r="A29" s="24">
        <v>340</v>
      </c>
      <c r="B29" s="9">
        <f t="shared" si="0"/>
        <v>90.745999999999995</v>
      </c>
      <c r="C29" s="4">
        <f t="shared" si="1"/>
        <v>86.827049006961417</v>
      </c>
      <c r="D29" s="10">
        <f t="shared" si="2"/>
        <v>85.223690805841244</v>
      </c>
      <c r="E29" s="25">
        <v>87</v>
      </c>
      <c r="F29" s="14">
        <f t="shared" si="3"/>
        <v>4.3057471264367757E-2</v>
      </c>
      <c r="G29" s="5">
        <f t="shared" si="4"/>
        <v>1.9879424487193459E-3</v>
      </c>
      <c r="H29" s="15">
        <f t="shared" si="5"/>
        <v>2.0417347059296046E-2</v>
      </c>
    </row>
    <row r="30" spans="1:8" x14ac:dyDescent="0.25">
      <c r="A30" s="24">
        <v>370</v>
      </c>
      <c r="B30" s="9">
        <f t="shared" si="0"/>
        <v>80.108000000000004</v>
      </c>
      <c r="C30" s="4">
        <f t="shared" si="1"/>
        <v>73.890384263545585</v>
      </c>
      <c r="D30" s="10">
        <f t="shared" si="2"/>
        <v>73.352710456970414</v>
      </c>
      <c r="E30" s="25">
        <v>68</v>
      </c>
      <c r="F30" s="14">
        <f t="shared" si="3"/>
        <v>0.17805882352941182</v>
      </c>
      <c r="G30" s="5">
        <f t="shared" si="4"/>
        <v>8.6623297993317416E-2</v>
      </c>
      <c r="H30" s="15">
        <f t="shared" si="5"/>
        <v>7.8716330249564911E-2</v>
      </c>
    </row>
    <row r="31" spans="1:8" x14ac:dyDescent="0.25">
      <c r="A31" s="24">
        <v>500</v>
      </c>
      <c r="B31" s="9">
        <f t="shared" si="0"/>
        <v>34.009999999999991</v>
      </c>
      <c r="C31" s="4">
        <f t="shared" si="1"/>
        <v>41.59891911995917</v>
      </c>
      <c r="D31" s="10">
        <f t="shared" si="2"/>
        <v>38.293472708035026</v>
      </c>
      <c r="E31" s="25">
        <v>45</v>
      </c>
      <c r="F31" s="14">
        <f t="shared" si="3"/>
        <v>0.24422222222222242</v>
      </c>
      <c r="G31" s="5">
        <f t="shared" si="4"/>
        <v>7.5579575112018446E-2</v>
      </c>
      <c r="H31" s="15">
        <f t="shared" si="5"/>
        <v>0.14903393982144386</v>
      </c>
    </row>
    <row r="32" spans="1:8" x14ac:dyDescent="0.25">
      <c r="A32" s="24">
        <v>490</v>
      </c>
      <c r="B32" s="9">
        <f t="shared" si="0"/>
        <v>37.555999999999983</v>
      </c>
      <c r="C32" s="4">
        <f t="shared" si="1"/>
        <v>43.233728796663705</v>
      </c>
      <c r="D32" s="10">
        <f t="shared" si="2"/>
        <v>40.256821037821332</v>
      </c>
      <c r="E32" s="25">
        <v>44</v>
      </c>
      <c r="F32" s="14">
        <f t="shared" si="3"/>
        <v>0.14645454545454584</v>
      </c>
      <c r="G32" s="5">
        <f t="shared" si="4"/>
        <v>1.7415254621279432E-2</v>
      </c>
      <c r="H32" s="15">
        <f t="shared" si="5"/>
        <v>8.5072249140424272E-2</v>
      </c>
    </row>
    <row r="33" spans="1:10" x14ac:dyDescent="0.25">
      <c r="A33" s="24">
        <v>430</v>
      </c>
      <c r="B33" s="9">
        <f t="shared" si="0"/>
        <v>58.831999999999994</v>
      </c>
      <c r="C33" s="4">
        <f t="shared" si="1"/>
        <v>55.470106712335337</v>
      </c>
      <c r="D33" s="10">
        <f t="shared" si="2"/>
        <v>54.341024442914069</v>
      </c>
      <c r="E33" s="25">
        <v>58</v>
      </c>
      <c r="F33" s="14">
        <f t="shared" si="3"/>
        <v>1.4344827586206787E-2</v>
      </c>
      <c r="G33" s="5">
        <f t="shared" si="4"/>
        <v>4.3618849787321778E-2</v>
      </c>
      <c r="H33" s="15">
        <f t="shared" si="5"/>
        <v>6.3085785466998806E-2</v>
      </c>
    </row>
    <row r="34" spans="1:10" ht="15.75" thickBot="1" x14ac:dyDescent="0.3">
      <c r="A34" s="24">
        <v>390</v>
      </c>
      <c r="B34" s="11">
        <f t="shared" si="0"/>
        <v>73.015999999999991</v>
      </c>
      <c r="C34" s="12">
        <f t="shared" si="1"/>
        <v>66.829089531318985</v>
      </c>
      <c r="D34" s="13">
        <f t="shared" si="2"/>
        <v>66.372277135824447</v>
      </c>
      <c r="E34" s="26">
        <v>68</v>
      </c>
      <c r="F34" s="16">
        <f t="shared" si="3"/>
        <v>7.3764705882352816E-2</v>
      </c>
      <c r="G34" s="17">
        <f t="shared" si="4"/>
        <v>1.7219271598250221E-2</v>
      </c>
      <c r="H34" s="18">
        <f t="shared" si="5"/>
        <v>2.393710094375813E-2</v>
      </c>
    </row>
    <row r="35" spans="1:10" ht="15.75" thickBot="1" x14ac:dyDescent="0.3">
      <c r="E35" s="19" t="s">
        <v>17</v>
      </c>
      <c r="F35" s="20">
        <f>AVERAGE(F23:F34)</f>
        <v>9.6764585153975916E-2</v>
      </c>
      <c r="G35" s="22">
        <f t="shared" ref="G35:H35" si="6">AVERAGE(G23:G34)</f>
        <v>5.8516741642875771E-2</v>
      </c>
      <c r="H35" s="21">
        <f t="shared" si="6"/>
        <v>7.17306196151654E-2</v>
      </c>
    </row>
    <row r="37" spans="1:10" x14ac:dyDescent="0.25">
      <c r="A37" s="2" t="s">
        <v>18</v>
      </c>
      <c r="G37" t="s">
        <v>1</v>
      </c>
      <c r="H37" t="s">
        <v>26</v>
      </c>
    </row>
    <row r="38" spans="1:10" x14ac:dyDescent="0.25">
      <c r="A38" t="s">
        <v>19</v>
      </c>
      <c r="B38" s="28">
        <v>250</v>
      </c>
      <c r="C38" t="s">
        <v>21</v>
      </c>
      <c r="H38" s="32">
        <f>B45</f>
        <v>985104.42081539321</v>
      </c>
    </row>
    <row r="39" spans="1:10" x14ac:dyDescent="0.25">
      <c r="A39" t="s">
        <v>20</v>
      </c>
      <c r="B39" s="28">
        <v>700</v>
      </c>
      <c r="G39" s="33">
        <v>260</v>
      </c>
      <c r="H39" s="33">
        <f t="dataTable" ref="H39:H113" dt2D="0" dtr="0" r1="B39"/>
        <v>144859.72842847556</v>
      </c>
    </row>
    <row r="40" spans="1:10" x14ac:dyDescent="0.25">
      <c r="A40" t="s">
        <v>2</v>
      </c>
      <c r="B40" s="30">
        <f>D17*B39^D18</f>
        <v>21.891209351453181</v>
      </c>
      <c r="C40" t="s">
        <v>22</v>
      </c>
      <c r="D40" t="str">
        <f ca="1">_xlfn.FORMULATEXT(B40)</f>
        <v>=D17*B39^D18</v>
      </c>
      <c r="G40" s="33">
        <v>270</v>
      </c>
      <c r="H40" s="33">
        <v>269590.60184817808</v>
      </c>
    </row>
    <row r="41" spans="1:10" x14ac:dyDescent="0.25">
      <c r="A41" t="s">
        <v>23</v>
      </c>
      <c r="B41" s="30">
        <f>B40*100</f>
        <v>2189.1209351453181</v>
      </c>
      <c r="D41" t="str">
        <f t="shared" ref="D41:D45" ca="1" si="7">_xlfn.FORMULATEXT(B41)</f>
        <v>=B40*100</v>
      </c>
      <c r="G41" s="33">
        <v>280</v>
      </c>
      <c r="H41" s="33">
        <v>377277.18719872413</v>
      </c>
    </row>
    <row r="42" spans="1:10" x14ac:dyDescent="0.25">
      <c r="G42" s="33">
        <v>290</v>
      </c>
      <c r="H42" s="33">
        <v>470458.61526328744</v>
      </c>
    </row>
    <row r="43" spans="1:10" x14ac:dyDescent="0.25">
      <c r="A43" t="s">
        <v>24</v>
      </c>
      <c r="B43" s="29">
        <f>B41*B38</f>
        <v>547280.23378632951</v>
      </c>
      <c r="D43" t="str">
        <f t="shared" ca="1" si="7"/>
        <v>=B41*B38</v>
      </c>
      <c r="G43" s="33">
        <v>300</v>
      </c>
      <c r="H43" s="33">
        <v>551238.40185229108</v>
      </c>
      <c r="J43" t="s">
        <v>28</v>
      </c>
    </row>
    <row r="44" spans="1:10" x14ac:dyDescent="0.25">
      <c r="A44" t="s">
        <v>25</v>
      </c>
      <c r="B44" s="27">
        <f>B41*B39</f>
        <v>1532384.6546017227</v>
      </c>
      <c r="D44" t="str">
        <f t="shared" ca="1" si="7"/>
        <v>=B41*B39</v>
      </c>
      <c r="G44" s="33">
        <v>310</v>
      </c>
      <c r="H44" s="33">
        <v>621369.53021456813</v>
      </c>
      <c r="J44" t="s">
        <v>27</v>
      </c>
    </row>
    <row r="45" spans="1:10" x14ac:dyDescent="0.25">
      <c r="A45" s="2" t="s">
        <v>26</v>
      </c>
      <c r="B45" s="31">
        <f>B44-B43</f>
        <v>985104.42081539321</v>
      </c>
      <c r="D45" t="str">
        <f t="shared" ca="1" si="7"/>
        <v>=B44-B43</v>
      </c>
      <c r="G45" s="33">
        <v>320</v>
      </c>
      <c r="H45" s="33">
        <v>682320.93416212313</v>
      </c>
    </row>
    <row r="46" spans="1:10" x14ac:dyDescent="0.25">
      <c r="G46" s="33">
        <v>330</v>
      </c>
      <c r="H46" s="33">
        <v>735329.86392835062</v>
      </c>
    </row>
    <row r="47" spans="1:10" x14ac:dyDescent="0.25">
      <c r="G47" s="33">
        <v>340</v>
      </c>
      <c r="H47" s="33">
        <v>781443.44106265297</v>
      </c>
    </row>
    <row r="48" spans="1:10" x14ac:dyDescent="0.25">
      <c r="G48" s="33">
        <v>350</v>
      </c>
      <c r="H48" s="33">
        <v>821551.86522268457</v>
      </c>
    </row>
    <row r="49" spans="7:23" x14ac:dyDescent="0.25">
      <c r="G49" s="33">
        <v>360</v>
      </c>
      <c r="H49" s="33">
        <v>856415.12424477958</v>
      </c>
    </row>
    <row r="50" spans="7:23" x14ac:dyDescent="0.25">
      <c r="G50" s="33">
        <v>370</v>
      </c>
      <c r="H50" s="33">
        <v>886684.61116254725</v>
      </c>
      <c r="L50" s="36" t="s">
        <v>29</v>
      </c>
      <c r="M50" s="36"/>
      <c r="N50" s="36"/>
      <c r="O50" s="36"/>
      <c r="P50" s="36"/>
      <c r="Q50" s="36"/>
      <c r="R50" s="36"/>
      <c r="S50" s="36"/>
      <c r="T50" s="36"/>
      <c r="U50" s="36"/>
      <c r="V50" s="36"/>
      <c r="W50" s="36"/>
    </row>
    <row r="51" spans="7:23" x14ac:dyDescent="0.25">
      <c r="G51" s="33">
        <v>380</v>
      </c>
      <c r="H51" s="33">
        <v>912920.72098907013</v>
      </c>
      <c r="K51" s="32">
        <f>B45</f>
        <v>985104.42081539321</v>
      </c>
      <c r="L51" s="2">
        <v>250</v>
      </c>
      <c r="M51" s="2">
        <v>300</v>
      </c>
      <c r="N51" s="2">
        <v>350</v>
      </c>
      <c r="O51" s="2">
        <v>400</v>
      </c>
      <c r="P51" s="2">
        <v>450</v>
      </c>
      <c r="Q51" s="2">
        <v>500</v>
      </c>
      <c r="R51" s="2">
        <v>550</v>
      </c>
      <c r="S51" s="2">
        <v>600</v>
      </c>
      <c r="T51" s="2">
        <v>650</v>
      </c>
      <c r="U51" s="2">
        <v>700</v>
      </c>
      <c r="V51" s="2">
        <v>750</v>
      </c>
      <c r="W51" s="2">
        <v>800</v>
      </c>
    </row>
    <row r="52" spans="7:23" x14ac:dyDescent="0.25">
      <c r="G52" s="33">
        <v>390</v>
      </c>
      <c r="H52" s="33">
        <v>935607.253438466</v>
      </c>
      <c r="J52" s="37" t="s">
        <v>30</v>
      </c>
      <c r="K52" s="34">
        <v>260</v>
      </c>
      <c r="L52" s="33">
        <f t="dataTable" ref="L52:W114" dt2D="1" dtr="1" r1="B38" r2="B39" ca="1"/>
        <v>144859.72842847556</v>
      </c>
      <c r="M52" s="33">
        <v>-579438.91371390224</v>
      </c>
      <c r="N52" s="33">
        <v>-1303737.5558562791</v>
      </c>
      <c r="O52" s="33">
        <v>-2028036.1979986569</v>
      </c>
      <c r="P52" s="33">
        <v>-2752334.8401410338</v>
      </c>
      <c r="Q52" s="33">
        <v>-3476633.4822834115</v>
      </c>
      <c r="R52" s="33">
        <v>-4200932.1244257884</v>
      </c>
      <c r="S52" s="33">
        <v>-4925230.7665681671</v>
      </c>
      <c r="T52" s="33">
        <v>-5649529.4087105431</v>
      </c>
      <c r="U52" s="33">
        <v>-6373828.0508529209</v>
      </c>
      <c r="V52" s="33">
        <v>-7098126.6929952987</v>
      </c>
      <c r="W52" s="33">
        <v>-7822425.3351376764</v>
      </c>
    </row>
    <row r="53" spans="7:23" x14ac:dyDescent="0.25">
      <c r="G53" s="33">
        <v>400</v>
      </c>
      <c r="H53" s="33">
        <v>955163.26238462282</v>
      </c>
      <c r="J53" s="37"/>
      <c r="K53" s="34">
        <v>270</v>
      </c>
      <c r="L53" s="33">
        <v>269590.60184817808</v>
      </c>
      <c r="M53" s="33">
        <v>-404385.90277226688</v>
      </c>
      <c r="N53" s="33">
        <v>-1078362.4073927123</v>
      </c>
      <c r="O53" s="33">
        <v>-1752338.9120131573</v>
      </c>
      <c r="P53" s="33">
        <v>-2426315.4166336022</v>
      </c>
      <c r="Q53" s="33">
        <v>-3100291.9212540481</v>
      </c>
      <c r="R53" s="33">
        <v>-3774268.4258744931</v>
      </c>
      <c r="S53" s="33">
        <v>-4448244.930494938</v>
      </c>
      <c r="T53" s="33">
        <v>-5122221.435115383</v>
      </c>
      <c r="U53" s="33">
        <v>-5796197.9397358289</v>
      </c>
      <c r="V53" s="33">
        <v>-6470174.4443562748</v>
      </c>
      <c r="W53" s="33">
        <v>-7144150.9489767188</v>
      </c>
    </row>
    <row r="54" spans="7:23" x14ac:dyDescent="0.25">
      <c r="G54" s="33">
        <v>410</v>
      </c>
      <c r="H54" s="33">
        <v>971952.85243747453</v>
      </c>
      <c r="J54" s="37"/>
      <c r="K54" s="34">
        <v>280</v>
      </c>
      <c r="L54" s="33">
        <v>377277.18719872413</v>
      </c>
      <c r="M54" s="33">
        <v>-251518.12479914958</v>
      </c>
      <c r="N54" s="33">
        <v>-880313.43679702282</v>
      </c>
      <c r="O54" s="33">
        <v>-1509108.7487948965</v>
      </c>
      <c r="P54" s="33">
        <v>-2137904.0607927702</v>
      </c>
      <c r="Q54" s="33">
        <v>-2766699.3727906439</v>
      </c>
      <c r="R54" s="33">
        <v>-3395494.6847885177</v>
      </c>
      <c r="S54" s="33">
        <v>-4024289.9967863914</v>
      </c>
      <c r="T54" s="33">
        <v>-4653085.3087842651</v>
      </c>
      <c r="U54" s="33">
        <v>-5281880.6207821378</v>
      </c>
      <c r="V54" s="33">
        <v>-5910675.9327800116</v>
      </c>
      <c r="W54" s="33">
        <v>-6539471.2447778853</v>
      </c>
    </row>
    <row r="55" spans="7:23" x14ac:dyDescent="0.25">
      <c r="G55" s="33">
        <v>420</v>
      </c>
      <c r="H55" s="33">
        <v>986293.31587235699</v>
      </c>
      <c r="J55" s="37"/>
      <c r="K55" s="34">
        <v>290</v>
      </c>
      <c r="L55" s="33">
        <v>470458.61526328744</v>
      </c>
      <c r="M55" s="33">
        <v>-117614.65381582174</v>
      </c>
      <c r="N55" s="33">
        <v>-705687.9228949314</v>
      </c>
      <c r="O55" s="33">
        <v>-1293761.1919740411</v>
      </c>
      <c r="P55" s="33">
        <v>-1881834.4610531498</v>
      </c>
      <c r="Q55" s="33">
        <v>-2469907.7301322594</v>
      </c>
      <c r="R55" s="33">
        <v>-3057980.9992113691</v>
      </c>
      <c r="S55" s="33">
        <v>-3646054.2682904778</v>
      </c>
      <c r="T55" s="33">
        <v>-4234127.5373695875</v>
      </c>
      <c r="U55" s="33">
        <v>-4822200.8064486971</v>
      </c>
      <c r="V55" s="33">
        <v>-5410274.0755278068</v>
      </c>
      <c r="W55" s="33">
        <v>-5998347.3446069164</v>
      </c>
    </row>
    <row r="56" spans="7:23" x14ac:dyDescent="0.25">
      <c r="G56" s="33">
        <v>430</v>
      </c>
      <c r="H56" s="33">
        <v>998461.92082203622</v>
      </c>
      <c r="J56" s="37"/>
      <c r="K56" s="34">
        <v>300</v>
      </c>
      <c r="L56" s="33">
        <v>551238.40185229108</v>
      </c>
      <c r="M56" s="33">
        <v>0</v>
      </c>
      <c r="N56" s="33">
        <v>-551238.40185229108</v>
      </c>
      <c r="O56" s="33">
        <v>-1102476.8037045817</v>
      </c>
      <c r="P56" s="33">
        <v>-1653715.2055568728</v>
      </c>
      <c r="Q56" s="33">
        <v>-2204953.6074091638</v>
      </c>
      <c r="R56" s="33">
        <v>-2756192.0092614549</v>
      </c>
      <c r="S56" s="33">
        <v>-3307430.411113746</v>
      </c>
      <c r="T56" s="33">
        <v>-3858668.8129660371</v>
      </c>
      <c r="U56" s="33">
        <v>-4409907.2148183286</v>
      </c>
      <c r="V56" s="33">
        <v>-4961145.6166706197</v>
      </c>
      <c r="W56" s="33">
        <v>-5512384.0185229089</v>
      </c>
    </row>
    <row r="57" spans="7:23" x14ac:dyDescent="0.25">
      <c r="G57" s="33">
        <v>440</v>
      </c>
      <c r="H57" s="33">
        <v>1008701.5979665397</v>
      </c>
      <c r="J57" s="37"/>
      <c r="K57" s="34">
        <v>310</v>
      </c>
      <c r="L57" s="33">
        <v>621369.53021456813</v>
      </c>
      <c r="M57" s="33">
        <v>103561.58836909477</v>
      </c>
      <c r="N57" s="33">
        <v>-414246.3534763786</v>
      </c>
      <c r="O57" s="33">
        <v>-932054.2953218515</v>
      </c>
      <c r="P57" s="33">
        <v>-1449862.2371673249</v>
      </c>
      <c r="Q57" s="33">
        <v>-1967670.1790127978</v>
      </c>
      <c r="R57" s="33">
        <v>-2485478.1208582716</v>
      </c>
      <c r="S57" s="33">
        <v>-3003286.0627037445</v>
      </c>
      <c r="T57" s="33">
        <v>-3521094.0045492174</v>
      </c>
      <c r="U57" s="33">
        <v>-4038901.9463946912</v>
      </c>
      <c r="V57" s="33">
        <v>-4556709.8882401641</v>
      </c>
      <c r="W57" s="33">
        <v>-5074517.830085637</v>
      </c>
    </row>
    <row r="58" spans="7:23" x14ac:dyDescent="0.25">
      <c r="G58" s="33">
        <v>450</v>
      </c>
      <c r="H58" s="33">
        <v>1017225.7233983984</v>
      </c>
      <c r="J58" s="37"/>
      <c r="K58" s="34">
        <v>320</v>
      </c>
      <c r="L58" s="33">
        <v>682320.93416212313</v>
      </c>
      <c r="M58" s="33">
        <v>194948.83833203511</v>
      </c>
      <c r="N58" s="33">
        <v>-292423.2574980529</v>
      </c>
      <c r="O58" s="33">
        <v>-779795.35332814092</v>
      </c>
      <c r="P58" s="33">
        <v>-1267167.4491582289</v>
      </c>
      <c r="Q58" s="33">
        <v>-1754539.5449883174</v>
      </c>
      <c r="R58" s="33">
        <v>-2241911.640818405</v>
      </c>
      <c r="S58" s="33">
        <v>-2729283.7366484934</v>
      </c>
      <c r="T58" s="33">
        <v>-3216655.832478581</v>
      </c>
      <c r="U58" s="33">
        <v>-3704027.9283086695</v>
      </c>
      <c r="V58" s="33">
        <v>-4191400.024138757</v>
      </c>
      <c r="W58" s="33">
        <v>-4678772.1199688455</v>
      </c>
    </row>
    <row r="59" spans="7:23" x14ac:dyDescent="0.25">
      <c r="G59" s="33">
        <v>460</v>
      </c>
      <c r="H59" s="33">
        <v>1024222.1565401531</v>
      </c>
      <c r="J59" s="37"/>
      <c r="K59" s="34">
        <v>330</v>
      </c>
      <c r="L59" s="33">
        <v>735329.86392835062</v>
      </c>
      <c r="M59" s="33">
        <v>275748.69897313137</v>
      </c>
      <c r="N59" s="33">
        <v>-183832.46598208742</v>
      </c>
      <c r="O59" s="33">
        <v>-643413.63093730668</v>
      </c>
      <c r="P59" s="33">
        <v>-1102994.7958925259</v>
      </c>
      <c r="Q59" s="33">
        <v>-1562575.9608477447</v>
      </c>
      <c r="R59" s="33">
        <v>-2022157.125802964</v>
      </c>
      <c r="S59" s="33">
        <v>-2481738.2907581832</v>
      </c>
      <c r="T59" s="33">
        <v>-2941319.4557134025</v>
      </c>
      <c r="U59" s="33">
        <v>-3400900.6206686208</v>
      </c>
      <c r="V59" s="33">
        <v>-3860481.7856238401</v>
      </c>
      <c r="W59" s="33">
        <v>-4320062.9505790593</v>
      </c>
    </row>
    <row r="60" spans="7:23" x14ac:dyDescent="0.25">
      <c r="G60" s="33">
        <v>470</v>
      </c>
      <c r="H60" s="33">
        <v>1029856.6614397548</v>
      </c>
      <c r="J60" s="37"/>
      <c r="K60" s="34">
        <v>340</v>
      </c>
      <c r="L60" s="33">
        <v>781443.44106265297</v>
      </c>
      <c r="M60" s="33">
        <v>347308.19602784561</v>
      </c>
      <c r="N60" s="33">
        <v>-86827.049006961286</v>
      </c>
      <c r="O60" s="33">
        <v>-520962.29404176865</v>
      </c>
      <c r="P60" s="33">
        <v>-955097.53907657554</v>
      </c>
      <c r="Q60" s="33">
        <v>-1389232.7841113824</v>
      </c>
      <c r="R60" s="33">
        <v>-1823368.0291461898</v>
      </c>
      <c r="S60" s="33">
        <v>-2257503.2741809972</v>
      </c>
      <c r="T60" s="33">
        <v>-2691638.5192158045</v>
      </c>
      <c r="U60" s="33">
        <v>-3125773.764250611</v>
      </c>
      <c r="V60" s="33">
        <v>-3559909.0092854183</v>
      </c>
      <c r="W60" s="33">
        <v>-3994044.2543202257</v>
      </c>
    </row>
    <row r="61" spans="7:23" x14ac:dyDescent="0.25">
      <c r="G61" s="33">
        <v>480</v>
      </c>
      <c r="H61" s="33">
        <v>1034275.8155834542</v>
      </c>
      <c r="J61" s="37"/>
      <c r="K61" s="34">
        <v>350</v>
      </c>
      <c r="L61" s="33">
        <v>821551.86522268457</v>
      </c>
      <c r="M61" s="33">
        <v>410775.93261134205</v>
      </c>
      <c r="N61" s="33">
        <v>0</v>
      </c>
      <c r="O61" s="33">
        <v>-410775.93261134205</v>
      </c>
      <c r="P61" s="33">
        <v>-821551.86522268457</v>
      </c>
      <c r="Q61" s="33">
        <v>-1232327.7978340266</v>
      </c>
      <c r="R61" s="33">
        <v>-1643103.7304453691</v>
      </c>
      <c r="S61" s="33">
        <v>-2053879.6630567117</v>
      </c>
      <c r="T61" s="33">
        <v>-2464655.5956680533</v>
      </c>
      <c r="U61" s="33">
        <v>-2875431.5282793958</v>
      </c>
      <c r="V61" s="33">
        <v>-3286207.4608907383</v>
      </c>
      <c r="W61" s="33">
        <v>-3696983.3935020799</v>
      </c>
    </row>
    <row r="62" spans="7:23" x14ac:dyDescent="0.25">
      <c r="G62" s="33">
        <v>490</v>
      </c>
      <c r="H62" s="33">
        <v>1037609.4911199291</v>
      </c>
      <c r="J62" s="37"/>
      <c r="K62" s="34">
        <v>360</v>
      </c>
      <c r="L62" s="33">
        <v>856415.12424477958</v>
      </c>
      <c r="M62" s="33">
        <v>467135.52231533453</v>
      </c>
      <c r="N62" s="33">
        <v>77855.920385889243</v>
      </c>
      <c r="O62" s="33">
        <v>-311423.68154355604</v>
      </c>
      <c r="P62" s="33">
        <v>-700703.28347300133</v>
      </c>
      <c r="Q62" s="33">
        <v>-1089982.8854024466</v>
      </c>
      <c r="R62" s="33">
        <v>-1479262.4873318919</v>
      </c>
      <c r="S62" s="33">
        <v>-1868542.0892613367</v>
      </c>
      <c r="T62" s="33">
        <v>-2257821.6911907825</v>
      </c>
      <c r="U62" s="33">
        <v>-2647101.2931202273</v>
      </c>
      <c r="V62" s="33">
        <v>-3036380.895049673</v>
      </c>
      <c r="W62" s="33">
        <v>-3425660.4969791179</v>
      </c>
    </row>
    <row r="63" spans="7:23" x14ac:dyDescent="0.25">
      <c r="G63" s="33">
        <v>500</v>
      </c>
      <c r="H63" s="33">
        <v>1039972.9779989794</v>
      </c>
      <c r="J63" s="37"/>
      <c r="K63" s="34">
        <v>370</v>
      </c>
      <c r="L63" s="33">
        <v>886684.61116254725</v>
      </c>
      <c r="M63" s="33">
        <v>517232.68984481925</v>
      </c>
      <c r="N63" s="33">
        <v>147780.76852709148</v>
      </c>
      <c r="O63" s="33">
        <v>-221671.15279063676</v>
      </c>
      <c r="P63" s="33">
        <v>-591123.07410836453</v>
      </c>
      <c r="Q63" s="33">
        <v>-960574.9954260923</v>
      </c>
      <c r="R63" s="33">
        <v>-1330026.9167438205</v>
      </c>
      <c r="S63" s="33">
        <v>-1699478.8380615483</v>
      </c>
      <c r="T63" s="33">
        <v>-2068930.7593792765</v>
      </c>
      <c r="U63" s="33">
        <v>-2438382.6806970038</v>
      </c>
      <c r="V63" s="33">
        <v>-2807834.6020147321</v>
      </c>
      <c r="W63" s="33">
        <v>-3177286.5233324603</v>
      </c>
    </row>
    <row r="64" spans="7:23" x14ac:dyDescent="0.25">
      <c r="G64" s="33">
        <v>510</v>
      </c>
      <c r="H64" s="33">
        <v>1041468.8061629091</v>
      </c>
      <c r="J64" s="37"/>
      <c r="K64" s="34">
        <v>380</v>
      </c>
      <c r="L64" s="33">
        <v>912920.72098907013</v>
      </c>
      <c r="M64" s="33">
        <v>561797.36676250491</v>
      </c>
      <c r="N64" s="33">
        <v>210674.01253593946</v>
      </c>
      <c r="O64" s="33">
        <v>-140449.341690626</v>
      </c>
      <c r="P64" s="33">
        <v>-491572.69591719145</v>
      </c>
      <c r="Q64" s="33">
        <v>-842696.05014375644</v>
      </c>
      <c r="R64" s="33">
        <v>-1193819.4043703219</v>
      </c>
      <c r="S64" s="33">
        <v>-1544942.7585968869</v>
      </c>
      <c r="T64" s="33">
        <v>-1896066.1128234528</v>
      </c>
      <c r="U64" s="33">
        <v>-2247189.4670500178</v>
      </c>
      <c r="V64" s="33">
        <v>-2598312.8212765837</v>
      </c>
      <c r="W64" s="33">
        <v>-2949436.1755031487</v>
      </c>
    </row>
    <row r="65" spans="7:23" x14ac:dyDescent="0.25">
      <c r="G65" s="33">
        <v>520</v>
      </c>
      <c r="H65" s="33">
        <v>1042188.3139489595</v>
      </c>
      <c r="J65" s="37"/>
      <c r="K65" s="34">
        <v>390</v>
      </c>
      <c r="L65" s="33">
        <v>935607.253438466</v>
      </c>
      <c r="M65" s="33">
        <v>601461.80578187108</v>
      </c>
      <c r="N65" s="33">
        <v>267316.35812527593</v>
      </c>
      <c r="O65" s="33">
        <v>-66829.08953131875</v>
      </c>
      <c r="P65" s="33">
        <v>-400974.5371879139</v>
      </c>
      <c r="Q65" s="33">
        <v>-735119.98484450858</v>
      </c>
      <c r="R65" s="33">
        <v>-1069265.4325011037</v>
      </c>
      <c r="S65" s="33">
        <v>-1403410.8801576984</v>
      </c>
      <c r="T65" s="33">
        <v>-1737556.3278142936</v>
      </c>
      <c r="U65" s="33">
        <v>-2071701.7754708887</v>
      </c>
      <c r="V65" s="33">
        <v>-2405847.2231274839</v>
      </c>
      <c r="W65" s="33">
        <v>-2739992.6707840781</v>
      </c>
    </row>
    <row r="66" spans="7:23" x14ac:dyDescent="0.25">
      <c r="G66" s="33">
        <v>530</v>
      </c>
      <c r="H66" s="33">
        <v>1042213.0017719698</v>
      </c>
      <c r="J66" s="37"/>
      <c r="K66" s="34">
        <v>400</v>
      </c>
      <c r="L66" s="33">
        <v>955163.26238462282</v>
      </c>
      <c r="M66" s="33">
        <v>636775.50825641514</v>
      </c>
      <c r="N66" s="33">
        <v>318387.75412820745</v>
      </c>
      <c r="O66" s="33">
        <v>0</v>
      </c>
      <c r="P66" s="33">
        <v>-318387.75412820745</v>
      </c>
      <c r="Q66" s="33">
        <v>-636775.50825641491</v>
      </c>
      <c r="R66" s="33">
        <v>-955163.26238462236</v>
      </c>
      <c r="S66" s="33">
        <v>-1273551.0165128303</v>
      </c>
      <c r="T66" s="33">
        <v>-1591938.7706410377</v>
      </c>
      <c r="U66" s="33">
        <v>-1910326.5247692456</v>
      </c>
      <c r="V66" s="33">
        <v>-2228714.2788974531</v>
      </c>
      <c r="W66" s="33">
        <v>-2547102.0330256606</v>
      </c>
    </row>
    <row r="67" spans="7:23" x14ac:dyDescent="0.25">
      <c r="G67" s="33">
        <v>540</v>
      </c>
      <c r="H67" s="33">
        <v>1041615.7035724644</v>
      </c>
      <c r="J67" s="37"/>
      <c r="K67" s="34">
        <v>410</v>
      </c>
      <c r="L67" s="33">
        <v>971952.85243747453</v>
      </c>
      <c r="M67" s="33">
        <v>668217.58605076349</v>
      </c>
      <c r="N67" s="33">
        <v>364482.31966405269</v>
      </c>
      <c r="O67" s="33">
        <v>60747.053277342115</v>
      </c>
      <c r="P67" s="33">
        <v>-242988.21310936892</v>
      </c>
      <c r="Q67" s="33">
        <v>-546723.4794960795</v>
      </c>
      <c r="R67" s="33">
        <v>-850458.74588279054</v>
      </c>
      <c r="S67" s="33">
        <v>-1154194.0122695016</v>
      </c>
      <c r="T67" s="33">
        <v>-1457929.2786562121</v>
      </c>
      <c r="U67" s="33">
        <v>-1761664.5450429232</v>
      </c>
      <c r="V67" s="33">
        <v>-2065399.8114296342</v>
      </c>
      <c r="W67" s="33">
        <v>-2369135.0778163443</v>
      </c>
    </row>
    <row r="68" spans="7:23" x14ac:dyDescent="0.25">
      <c r="G68" s="33">
        <v>550</v>
      </c>
      <c r="H68" s="33">
        <v>1040461.6031350964</v>
      </c>
      <c r="J68" s="37"/>
      <c r="K68" s="34">
        <v>420</v>
      </c>
      <c r="L68" s="33">
        <v>986293.31587235699</v>
      </c>
      <c r="M68" s="33">
        <v>696207.04649813427</v>
      </c>
      <c r="N68" s="33">
        <v>406120.77712391177</v>
      </c>
      <c r="O68" s="33">
        <v>116034.50774968928</v>
      </c>
      <c r="P68" s="33">
        <v>-174051.76162453368</v>
      </c>
      <c r="Q68" s="33">
        <v>-464138.03099875618</v>
      </c>
      <c r="R68" s="33">
        <v>-754224.30037297867</v>
      </c>
      <c r="S68" s="33">
        <v>-1044310.5697472016</v>
      </c>
      <c r="T68" s="33">
        <v>-1334396.8391214241</v>
      </c>
      <c r="U68" s="33">
        <v>-1624483.1084956466</v>
      </c>
      <c r="V68" s="33">
        <v>-1914569.3778698691</v>
      </c>
      <c r="W68" s="33">
        <v>-2204655.6472440916</v>
      </c>
    </row>
    <row r="69" spans="7:23" x14ac:dyDescent="0.25">
      <c r="G69" s="33">
        <v>560</v>
      </c>
      <c r="H69" s="33">
        <v>1038809.1179690239</v>
      </c>
      <c r="J69" s="37"/>
      <c r="K69" s="34">
        <v>430</v>
      </c>
      <c r="L69" s="33">
        <v>998461.92082203622</v>
      </c>
      <c r="M69" s="33">
        <v>721111.38726035948</v>
      </c>
      <c r="N69" s="33">
        <v>443760.85369868297</v>
      </c>
      <c r="O69" s="33">
        <v>166410.32013700623</v>
      </c>
      <c r="P69" s="33">
        <v>-110940.21342467051</v>
      </c>
      <c r="Q69" s="33">
        <v>-388290.74698634725</v>
      </c>
      <c r="R69" s="33">
        <v>-665641.28054802399</v>
      </c>
      <c r="S69" s="33">
        <v>-942991.81410970073</v>
      </c>
      <c r="T69" s="33">
        <v>-1220342.347671377</v>
      </c>
      <c r="U69" s="33">
        <v>-1497692.8812330537</v>
      </c>
      <c r="V69" s="33">
        <v>-1775043.4147947305</v>
      </c>
      <c r="W69" s="33">
        <v>-2052393.9483564072</v>
      </c>
    </row>
    <row r="70" spans="7:23" x14ac:dyDescent="0.25">
      <c r="G70" s="33">
        <v>570</v>
      </c>
      <c r="H70" s="33">
        <v>1036710.669808225</v>
      </c>
      <c r="J70" s="37"/>
      <c r="K70" s="34">
        <v>440</v>
      </c>
      <c r="L70" s="33">
        <v>1008701.5979665397</v>
      </c>
      <c r="M70" s="33">
        <v>743253.80902797659</v>
      </c>
      <c r="N70" s="33">
        <v>477806.02008941351</v>
      </c>
      <c r="O70" s="33">
        <v>212358.23115085065</v>
      </c>
      <c r="P70" s="33">
        <v>-53089.557787712663</v>
      </c>
      <c r="Q70" s="33">
        <v>-318537.34672627551</v>
      </c>
      <c r="R70" s="33">
        <v>-583985.13566483883</v>
      </c>
      <c r="S70" s="33">
        <v>-849432.92460340168</v>
      </c>
      <c r="T70" s="33">
        <v>-1114880.713541965</v>
      </c>
      <c r="U70" s="33">
        <v>-1380328.5024805279</v>
      </c>
      <c r="V70" s="33">
        <v>-1645776.2914190912</v>
      </c>
      <c r="W70" s="33">
        <v>-1911224.0803576536</v>
      </c>
    </row>
    <row r="71" spans="7:23" x14ac:dyDescent="0.25">
      <c r="G71" s="33">
        <v>580</v>
      </c>
      <c r="H71" s="33">
        <v>1034213.3577876764</v>
      </c>
      <c r="J71" s="37"/>
      <c r="K71" s="34">
        <v>450</v>
      </c>
      <c r="L71" s="33">
        <v>1017225.7233983984</v>
      </c>
      <c r="M71" s="33">
        <v>762919.29254879872</v>
      </c>
      <c r="N71" s="33">
        <v>508612.86169919907</v>
      </c>
      <c r="O71" s="33">
        <v>254306.43084959942</v>
      </c>
      <c r="P71" s="33">
        <v>0</v>
      </c>
      <c r="Q71" s="33">
        <v>-254306.43084959965</v>
      </c>
      <c r="R71" s="33">
        <v>-508612.8616991993</v>
      </c>
      <c r="S71" s="33">
        <v>-762919.29254879896</v>
      </c>
      <c r="T71" s="33">
        <v>-1017225.7233983986</v>
      </c>
      <c r="U71" s="33">
        <v>-1271532.1542479983</v>
      </c>
      <c r="V71" s="33">
        <v>-1525838.5850975979</v>
      </c>
      <c r="W71" s="33">
        <v>-1780145.0159471976</v>
      </c>
    </row>
    <row r="72" spans="7:23" x14ac:dyDescent="0.25">
      <c r="G72" s="33">
        <v>590</v>
      </c>
      <c r="H72" s="33">
        <v>1031359.5478624469</v>
      </c>
      <c r="J72" s="37"/>
      <c r="K72" s="34">
        <v>460</v>
      </c>
      <c r="L72" s="33">
        <v>1024222.1565401531</v>
      </c>
      <c r="M72" s="33">
        <v>780359.73831630708</v>
      </c>
      <c r="N72" s="33">
        <v>536497.3200924613</v>
      </c>
      <c r="O72" s="33">
        <v>292634.9018686153</v>
      </c>
      <c r="P72" s="33">
        <v>48772.483644769527</v>
      </c>
      <c r="Q72" s="33">
        <v>-195089.93457907671</v>
      </c>
      <c r="R72" s="33">
        <v>-438952.35280292248</v>
      </c>
      <c r="S72" s="33">
        <v>-682814.77102676872</v>
      </c>
      <c r="T72" s="33">
        <v>-926677.18925061449</v>
      </c>
      <c r="U72" s="33">
        <v>-1170539.6074744603</v>
      </c>
      <c r="V72" s="33">
        <v>-1414402.0256983065</v>
      </c>
      <c r="W72" s="33">
        <v>-1658264.4439221523</v>
      </c>
    </row>
    <row r="73" spans="7:23" x14ac:dyDescent="0.25">
      <c r="G73" s="33">
        <v>600</v>
      </c>
      <c r="H73" s="33">
        <v>1028187.3899667513</v>
      </c>
      <c r="J73" s="37"/>
      <c r="K73" s="34">
        <v>470</v>
      </c>
      <c r="L73" s="33">
        <v>1029856.6614397548</v>
      </c>
      <c r="M73" s="33">
        <v>795798.32929435605</v>
      </c>
      <c r="N73" s="33">
        <v>561739.9971489571</v>
      </c>
      <c r="O73" s="33">
        <v>327681.66500355839</v>
      </c>
      <c r="P73" s="33">
        <v>93623.332858159672</v>
      </c>
      <c r="Q73" s="33">
        <v>-140434.99928723928</v>
      </c>
      <c r="R73" s="33">
        <v>-374493.33143263776</v>
      </c>
      <c r="S73" s="33">
        <v>-608551.66357803671</v>
      </c>
      <c r="T73" s="33">
        <v>-842609.99572343566</v>
      </c>
      <c r="U73" s="33">
        <v>-1076668.3278688346</v>
      </c>
      <c r="V73" s="33">
        <v>-1310726.6600142331</v>
      </c>
      <c r="W73" s="33">
        <v>-1544784.992159632</v>
      </c>
    </row>
    <row r="74" spans="7:23" x14ac:dyDescent="0.25">
      <c r="G74" s="33">
        <v>610</v>
      </c>
      <c r="H74" s="33">
        <v>1024731.2726827315</v>
      </c>
      <c r="J74" s="37"/>
      <c r="K74" s="34">
        <v>480</v>
      </c>
      <c r="L74" s="33">
        <v>1034275.8155834542</v>
      </c>
      <c r="M74" s="33">
        <v>809433.24697835557</v>
      </c>
      <c r="N74" s="33">
        <v>584590.67837325693</v>
      </c>
      <c r="O74" s="33">
        <v>359748.10976815806</v>
      </c>
      <c r="P74" s="33">
        <v>134905.54116305942</v>
      </c>
      <c r="Q74" s="33">
        <v>-89937.027442039456</v>
      </c>
      <c r="R74" s="33">
        <v>-314779.59604713786</v>
      </c>
      <c r="S74" s="33">
        <v>-539622.16465223674</v>
      </c>
      <c r="T74" s="33">
        <v>-764464.73325733561</v>
      </c>
      <c r="U74" s="33">
        <v>-989307.30186243402</v>
      </c>
      <c r="V74" s="33">
        <v>-1214149.8704675329</v>
      </c>
      <c r="W74" s="33">
        <v>-1438992.4390726318</v>
      </c>
    </row>
    <row r="75" spans="7:23" x14ac:dyDescent="0.25">
      <c r="G75" s="33">
        <v>620</v>
      </c>
      <c r="H75" s="33">
        <v>1021022.2237432048</v>
      </c>
      <c r="J75" s="37"/>
      <c r="K75" s="34">
        <v>490</v>
      </c>
      <c r="L75" s="33">
        <v>1037609.4911199291</v>
      </c>
      <c r="M75" s="33">
        <v>821440.84713661065</v>
      </c>
      <c r="N75" s="33">
        <v>605272.20315329218</v>
      </c>
      <c r="O75" s="33">
        <v>389103.55916997371</v>
      </c>
      <c r="P75" s="33">
        <v>172934.91518665501</v>
      </c>
      <c r="Q75" s="33">
        <v>-43233.728796663694</v>
      </c>
      <c r="R75" s="33">
        <v>-259402.37277998216</v>
      </c>
      <c r="S75" s="33">
        <v>-475571.01676330063</v>
      </c>
      <c r="T75" s="33">
        <v>-691739.66074661911</v>
      </c>
      <c r="U75" s="33">
        <v>-907908.30472993758</v>
      </c>
      <c r="V75" s="33">
        <v>-1124076.948713256</v>
      </c>
      <c r="W75" s="33">
        <v>-1340245.5926965745</v>
      </c>
    </row>
    <row r="76" spans="7:23" x14ac:dyDescent="0.25">
      <c r="G76" s="33">
        <v>630</v>
      </c>
      <c r="H76" s="33">
        <v>1017088.2634793159</v>
      </c>
      <c r="J76" s="37"/>
      <c r="K76" s="34">
        <v>500</v>
      </c>
      <c r="L76" s="33">
        <v>1039972.9779989794</v>
      </c>
      <c r="M76" s="33">
        <v>831978.3823991837</v>
      </c>
      <c r="N76" s="33">
        <v>623983.78679938777</v>
      </c>
      <c r="O76" s="33">
        <v>415989.19119959185</v>
      </c>
      <c r="P76" s="33">
        <v>207994.59559979592</v>
      </c>
      <c r="Q76" s="33">
        <v>0</v>
      </c>
      <c r="R76" s="33">
        <v>-207994.59559979569</v>
      </c>
      <c r="S76" s="33">
        <v>-415989.19119959138</v>
      </c>
      <c r="T76" s="33">
        <v>-623983.78679938754</v>
      </c>
      <c r="U76" s="33">
        <v>-831978.38239918323</v>
      </c>
      <c r="V76" s="33">
        <v>-1039972.9779989794</v>
      </c>
      <c r="W76" s="33">
        <v>-1247967.5735987751</v>
      </c>
    </row>
    <row r="77" spans="7:23" x14ac:dyDescent="0.25">
      <c r="G77" s="33">
        <v>640</v>
      </c>
      <c r="H77" s="33">
        <v>1012954.7173026291</v>
      </c>
      <c r="J77" s="37"/>
      <c r="K77" s="34">
        <v>510</v>
      </c>
      <c r="L77" s="33">
        <v>1041468.8061629091</v>
      </c>
      <c r="M77" s="33">
        <v>841186.34343927284</v>
      </c>
      <c r="N77" s="33">
        <v>640903.8807156363</v>
      </c>
      <c r="O77" s="33">
        <v>440621.417992</v>
      </c>
      <c r="P77" s="33">
        <v>240338.9552683637</v>
      </c>
      <c r="Q77" s="33">
        <v>40056.4925447274</v>
      </c>
      <c r="R77" s="33">
        <v>-160225.97017890913</v>
      </c>
      <c r="S77" s="33">
        <v>-360508.4329025452</v>
      </c>
      <c r="T77" s="33">
        <v>-560790.89562618174</v>
      </c>
      <c r="U77" s="33">
        <v>-761073.35834981827</v>
      </c>
      <c r="V77" s="33">
        <v>-961355.82107345434</v>
      </c>
      <c r="W77" s="33">
        <v>-1161638.2837970909</v>
      </c>
    </row>
    <row r="78" spans="7:23" x14ac:dyDescent="0.25">
      <c r="G78" s="33">
        <v>650</v>
      </c>
      <c r="H78" s="33">
        <v>1008644.4924491229</v>
      </c>
      <c r="J78" s="37"/>
      <c r="K78" s="34">
        <v>520</v>
      </c>
      <c r="L78" s="33">
        <v>1042188.3139489595</v>
      </c>
      <c r="M78" s="33">
        <v>849190.47803248558</v>
      </c>
      <c r="N78" s="33">
        <v>656192.64211601159</v>
      </c>
      <c r="O78" s="33">
        <v>463194.80619953759</v>
      </c>
      <c r="P78" s="33">
        <v>270196.97028306359</v>
      </c>
      <c r="Q78" s="33">
        <v>77199.134366589598</v>
      </c>
      <c r="R78" s="33">
        <v>-115798.70154988416</v>
      </c>
      <c r="S78" s="33">
        <v>-308796.53746635816</v>
      </c>
      <c r="T78" s="33">
        <v>-501794.37338283216</v>
      </c>
      <c r="U78" s="33">
        <v>-694792.20929930615</v>
      </c>
      <c r="V78" s="33">
        <v>-887790.04521578015</v>
      </c>
      <c r="W78" s="33">
        <v>-1080787.8811322541</v>
      </c>
    </row>
    <row r="79" spans="7:23" x14ac:dyDescent="0.25">
      <c r="G79" s="33">
        <v>660</v>
      </c>
      <c r="H79" s="33">
        <v>1004178.3234829371</v>
      </c>
      <c r="J79" s="37"/>
      <c r="K79" s="34">
        <v>530</v>
      </c>
      <c r="L79" s="33">
        <v>1042213.0017719698</v>
      </c>
      <c r="M79" s="33">
        <v>856103.53716983227</v>
      </c>
      <c r="N79" s="33">
        <v>669994.07256769482</v>
      </c>
      <c r="O79" s="33">
        <v>483884.60796555737</v>
      </c>
      <c r="P79" s="33">
        <v>297775.14336341992</v>
      </c>
      <c r="Q79" s="33">
        <v>111665.67876128247</v>
      </c>
      <c r="R79" s="33">
        <v>-74443.78584085498</v>
      </c>
      <c r="S79" s="33">
        <v>-260553.25044299266</v>
      </c>
      <c r="T79" s="33">
        <v>-446662.71504513011</v>
      </c>
      <c r="U79" s="33">
        <v>-632772.17964726756</v>
      </c>
      <c r="V79" s="33">
        <v>-818881.64424940501</v>
      </c>
      <c r="W79" s="33">
        <v>-1004991.1088515425</v>
      </c>
    </row>
    <row r="80" spans="7:23" x14ac:dyDescent="0.25">
      <c r="G80" s="33">
        <v>670</v>
      </c>
      <c r="H80" s="33">
        <v>999574.99043870345</v>
      </c>
      <c r="J80" s="37"/>
      <c r="K80" s="34">
        <v>540</v>
      </c>
      <c r="L80" s="33">
        <v>1041615.7035724644</v>
      </c>
      <c r="M80" s="33">
        <v>862026.78916341881</v>
      </c>
      <c r="N80" s="33">
        <v>682437.87475437322</v>
      </c>
      <c r="O80" s="33">
        <v>502848.96034532762</v>
      </c>
      <c r="P80" s="33">
        <v>323260.04593628203</v>
      </c>
      <c r="Q80" s="33">
        <v>143671.13152723666</v>
      </c>
      <c r="R80" s="33">
        <v>-35917.782881808933</v>
      </c>
      <c r="S80" s="33">
        <v>-215506.69729085453</v>
      </c>
      <c r="T80" s="33">
        <v>-395095.61169990012</v>
      </c>
      <c r="U80" s="33">
        <v>-574684.52610894572</v>
      </c>
      <c r="V80" s="33">
        <v>-754273.44051799132</v>
      </c>
      <c r="W80" s="33">
        <v>-933862.35492703691</v>
      </c>
    </row>
    <row r="81" spans="7:23" x14ac:dyDescent="0.25">
      <c r="G81" s="33">
        <v>680</v>
      </c>
      <c r="H81" s="33">
        <v>994851.51295467373</v>
      </c>
      <c r="J81" s="37"/>
      <c r="K81" s="34">
        <v>550</v>
      </c>
      <c r="L81" s="33">
        <v>1040461.6031350964</v>
      </c>
      <c r="M81" s="33">
        <v>867051.33594591368</v>
      </c>
      <c r="N81" s="33">
        <v>693641.06875673099</v>
      </c>
      <c r="O81" s="33">
        <v>520230.80156754819</v>
      </c>
      <c r="P81" s="33">
        <v>346820.53437836538</v>
      </c>
      <c r="Q81" s="33">
        <v>173410.26718918281</v>
      </c>
      <c r="R81" s="33">
        <v>0</v>
      </c>
      <c r="S81" s="33">
        <v>-173410.26718918257</v>
      </c>
      <c r="T81" s="33">
        <v>-346820.53437836561</v>
      </c>
      <c r="U81" s="33">
        <v>-520230.80156754795</v>
      </c>
      <c r="V81" s="33">
        <v>-693641.06875673076</v>
      </c>
      <c r="W81" s="33">
        <v>-867051.33594591357</v>
      </c>
    </row>
    <row r="82" spans="7:23" x14ac:dyDescent="0.25">
      <c r="G82" s="33">
        <v>690</v>
      </c>
      <c r="H82" s="33">
        <v>990023.32329994719</v>
      </c>
      <c r="J82" s="37"/>
      <c r="K82" s="34">
        <v>560</v>
      </c>
      <c r="L82" s="33">
        <v>1038809.1179690239</v>
      </c>
      <c r="M82" s="33">
        <v>871259.26023208455</v>
      </c>
      <c r="N82" s="33">
        <v>703709.4024951451</v>
      </c>
      <c r="O82" s="33">
        <v>536159.544758206</v>
      </c>
      <c r="P82" s="33">
        <v>368609.68702126667</v>
      </c>
      <c r="Q82" s="33">
        <v>201059.82928432734</v>
      </c>
      <c r="R82" s="33">
        <v>33509.971547388006</v>
      </c>
      <c r="S82" s="33">
        <v>-134039.88618955133</v>
      </c>
      <c r="T82" s="33">
        <v>-301589.74392649066</v>
      </c>
      <c r="U82" s="33">
        <v>-469139.60166343022</v>
      </c>
      <c r="V82" s="33">
        <v>-636689.45940036932</v>
      </c>
      <c r="W82" s="33">
        <v>-804239.31713730842</v>
      </c>
    </row>
    <row r="83" spans="7:23" x14ac:dyDescent="0.25">
      <c r="G83" s="33">
        <v>700</v>
      </c>
      <c r="H83" s="33">
        <v>985104.42081539321</v>
      </c>
      <c r="J83" s="37"/>
      <c r="K83" s="34">
        <v>570</v>
      </c>
      <c r="L83" s="33">
        <v>1036710.669808225</v>
      </c>
      <c r="M83" s="33">
        <v>874724.6276506898</v>
      </c>
      <c r="N83" s="33">
        <v>712738.58549315459</v>
      </c>
      <c r="O83" s="33">
        <v>550752.54333561938</v>
      </c>
      <c r="P83" s="33">
        <v>388766.50117808441</v>
      </c>
      <c r="Q83" s="33">
        <v>226780.4590205492</v>
      </c>
      <c r="R83" s="33">
        <v>64794.41686301399</v>
      </c>
      <c r="S83" s="33">
        <v>-97191.625294521218</v>
      </c>
      <c r="T83" s="33">
        <v>-259177.66745205619</v>
      </c>
      <c r="U83" s="33">
        <v>-421163.70960959163</v>
      </c>
      <c r="V83" s="33">
        <v>-583149.75176712661</v>
      </c>
      <c r="W83" s="33">
        <v>-745135.79392466205</v>
      </c>
    </row>
    <row r="84" spans="7:23" x14ac:dyDescent="0.25">
      <c r="G84" s="33">
        <v>710</v>
      </c>
      <c r="H84" s="33">
        <v>980107.50995916908</v>
      </c>
      <c r="J84" s="37"/>
      <c r="K84" s="34">
        <v>580</v>
      </c>
      <c r="L84" s="33">
        <v>1034213.3577876764</v>
      </c>
      <c r="M84" s="33">
        <v>877514.36418348295</v>
      </c>
      <c r="N84" s="33">
        <v>720815.37057928951</v>
      </c>
      <c r="O84" s="33">
        <v>564116.37697509606</v>
      </c>
      <c r="P84" s="33">
        <v>407417.38337090285</v>
      </c>
      <c r="Q84" s="33">
        <v>250718.38976670941</v>
      </c>
      <c r="R84" s="33">
        <v>94019.396162515972</v>
      </c>
      <c r="S84" s="33">
        <v>-62679.59744167747</v>
      </c>
      <c r="T84" s="33">
        <v>-219378.59104587091</v>
      </c>
      <c r="U84" s="33">
        <v>-376077.58465006435</v>
      </c>
      <c r="V84" s="33">
        <v>-532776.57825425779</v>
      </c>
      <c r="W84" s="33">
        <v>-689475.57185845124</v>
      </c>
    </row>
    <row r="85" spans="7:23" x14ac:dyDescent="0.25">
      <c r="G85" s="33">
        <v>720</v>
      </c>
      <c r="H85" s="33">
        <v>975044.1238656675</v>
      </c>
      <c r="J85" s="37"/>
      <c r="K85" s="34">
        <v>590</v>
      </c>
      <c r="L85" s="33">
        <v>1031359.5478624469</v>
      </c>
      <c r="M85" s="33">
        <v>879689.02611796942</v>
      </c>
      <c r="N85" s="33">
        <v>728018.50437349197</v>
      </c>
      <c r="O85" s="33">
        <v>576347.98262901441</v>
      </c>
      <c r="P85" s="33">
        <v>424677.46088453708</v>
      </c>
      <c r="Q85" s="33">
        <v>273006.93914005952</v>
      </c>
      <c r="R85" s="33">
        <v>121336.41739558196</v>
      </c>
      <c r="S85" s="33">
        <v>-30334.104348895373</v>
      </c>
      <c r="T85" s="33">
        <v>-182004.62609337294</v>
      </c>
      <c r="U85" s="33">
        <v>-333675.14783785027</v>
      </c>
      <c r="V85" s="33">
        <v>-485345.66958232783</v>
      </c>
      <c r="W85" s="33">
        <v>-637016.19132680539</v>
      </c>
    </row>
    <row r="86" spans="7:23" x14ac:dyDescent="0.25">
      <c r="G86" s="33">
        <v>730</v>
      </c>
      <c r="H86" s="33">
        <v>969924.73508398188</v>
      </c>
      <c r="J86" s="37"/>
      <c r="K86" s="34">
        <v>600</v>
      </c>
      <c r="L86" s="33">
        <v>1028187.3899667513</v>
      </c>
      <c r="M86" s="33">
        <v>881303.47711435833</v>
      </c>
      <c r="N86" s="33">
        <v>734419.56426196522</v>
      </c>
      <c r="O86" s="33">
        <v>587535.65140957222</v>
      </c>
      <c r="P86" s="33">
        <v>440651.73855717899</v>
      </c>
      <c r="Q86" s="33">
        <v>293767.825704786</v>
      </c>
      <c r="R86" s="33">
        <v>146883.912852393</v>
      </c>
      <c r="S86" s="33">
        <v>0</v>
      </c>
      <c r="T86" s="33">
        <v>-146883.91285239323</v>
      </c>
      <c r="U86" s="33">
        <v>-293767.82570478623</v>
      </c>
      <c r="V86" s="33">
        <v>-440651.73855717923</v>
      </c>
      <c r="W86" s="33">
        <v>-587535.65140957222</v>
      </c>
    </row>
    <row r="87" spans="7:23" x14ac:dyDescent="0.25">
      <c r="G87" s="33">
        <v>740</v>
      </c>
      <c r="H87" s="33">
        <v>964758.8549528002</v>
      </c>
      <c r="J87" s="37"/>
      <c r="K87" s="34">
        <v>610</v>
      </c>
      <c r="L87" s="33">
        <v>1024731.2726827315</v>
      </c>
      <c r="M87" s="33">
        <v>882407.48481012986</v>
      </c>
      <c r="N87" s="33">
        <v>740083.69693752832</v>
      </c>
      <c r="O87" s="33">
        <v>597759.90906492667</v>
      </c>
      <c r="P87" s="33">
        <v>455436.12119232514</v>
      </c>
      <c r="Q87" s="33">
        <v>313112.33331972361</v>
      </c>
      <c r="R87" s="33">
        <v>170788.54544712184</v>
      </c>
      <c r="S87" s="33">
        <v>28464.757574520307</v>
      </c>
      <c r="T87" s="33">
        <v>-113859.03029808123</v>
      </c>
      <c r="U87" s="33">
        <v>-256182.81817068276</v>
      </c>
      <c r="V87" s="33">
        <v>-398506.60604328429</v>
      </c>
      <c r="W87" s="33">
        <v>-540830.39391588606</v>
      </c>
    </row>
    <row r="88" spans="7:23" x14ac:dyDescent="0.25">
      <c r="G88" s="33">
        <v>750</v>
      </c>
      <c r="H88" s="33">
        <v>959555.12288789009</v>
      </c>
      <c r="J88" s="37"/>
      <c r="K88" s="34">
        <v>620</v>
      </c>
      <c r="L88" s="33">
        <v>1021022.2237432048</v>
      </c>
      <c r="M88" s="33">
        <v>883046.24756169063</v>
      </c>
      <c r="N88" s="33">
        <v>745070.27138017653</v>
      </c>
      <c r="O88" s="33">
        <v>607094.29519866221</v>
      </c>
      <c r="P88" s="33">
        <v>469118.31901714811</v>
      </c>
      <c r="Q88" s="33">
        <v>331142.34283563402</v>
      </c>
      <c r="R88" s="33">
        <v>193166.36665411969</v>
      </c>
      <c r="S88" s="33">
        <v>55190.390472605592</v>
      </c>
      <c r="T88" s="33">
        <v>-82785.585708908504</v>
      </c>
      <c r="U88" s="33">
        <v>-220761.5618904226</v>
      </c>
      <c r="V88" s="33">
        <v>-358737.53807193693</v>
      </c>
      <c r="W88" s="33">
        <v>-496713.51425345126</v>
      </c>
    </row>
    <row r="89" spans="7:23" x14ac:dyDescent="0.25">
      <c r="G89" s="33">
        <v>760</v>
      </c>
      <c r="H89" s="33">
        <v>954321.38670201262</v>
      </c>
      <c r="J89" s="37"/>
      <c r="K89" s="34">
        <v>630</v>
      </c>
      <c r="L89" s="33">
        <v>1017088.2634793159</v>
      </c>
      <c r="M89" s="33">
        <v>883260.86038993229</v>
      </c>
      <c r="N89" s="33">
        <v>749433.45730054856</v>
      </c>
      <c r="O89" s="33">
        <v>615606.05421116482</v>
      </c>
      <c r="P89" s="33">
        <v>481778.65112178121</v>
      </c>
      <c r="Q89" s="33">
        <v>347951.24803239759</v>
      </c>
      <c r="R89" s="33">
        <v>214123.84494301397</v>
      </c>
      <c r="S89" s="33">
        <v>80296.441853630356</v>
      </c>
      <c r="T89" s="33">
        <v>-53530.961235753493</v>
      </c>
      <c r="U89" s="33">
        <v>-187358.36432513711</v>
      </c>
      <c r="V89" s="33">
        <v>-321185.76741452073</v>
      </c>
      <c r="W89" s="33">
        <v>-455013.17050390458</v>
      </c>
    </row>
    <row r="90" spans="7:23" x14ac:dyDescent="0.25">
      <c r="G90" s="33">
        <v>770</v>
      </c>
      <c r="H90" s="33">
        <v>949064.7749414182</v>
      </c>
      <c r="J90" s="37"/>
      <c r="K90" s="34">
        <v>640</v>
      </c>
      <c r="L90" s="33">
        <v>1012954.7173026291</v>
      </c>
      <c r="M90" s="33">
        <v>883088.7279048562</v>
      </c>
      <c r="N90" s="33">
        <v>753222.73850708327</v>
      </c>
      <c r="O90" s="33">
        <v>623356.74910931021</v>
      </c>
      <c r="P90" s="33">
        <v>493490.75971153728</v>
      </c>
      <c r="Q90" s="33">
        <v>363624.77031376422</v>
      </c>
      <c r="R90" s="33">
        <v>233758.7809159914</v>
      </c>
      <c r="S90" s="33">
        <v>103892.79151821835</v>
      </c>
      <c r="T90" s="33">
        <v>-25973.197879554704</v>
      </c>
      <c r="U90" s="33">
        <v>-155839.18727732752</v>
      </c>
      <c r="V90" s="33">
        <v>-285705.17667510058</v>
      </c>
      <c r="W90" s="33">
        <v>-415571.16607287363</v>
      </c>
    </row>
    <row r="91" spans="7:23" x14ac:dyDescent="0.25">
      <c r="G91" s="33">
        <v>780</v>
      </c>
      <c r="H91" s="33">
        <v>943791.76210536808</v>
      </c>
      <c r="J91" s="37"/>
      <c r="K91" s="34">
        <v>650</v>
      </c>
      <c r="L91" s="33">
        <v>1008644.4924491229</v>
      </c>
      <c r="M91" s="33">
        <v>882563.93089298252</v>
      </c>
      <c r="N91" s="33">
        <v>756483.36933684221</v>
      </c>
      <c r="O91" s="33">
        <v>630402.80778070178</v>
      </c>
      <c r="P91" s="33">
        <v>504322.24622456147</v>
      </c>
      <c r="Q91" s="33">
        <v>378241.68466842105</v>
      </c>
      <c r="R91" s="33">
        <v>252161.12311228062</v>
      </c>
      <c r="S91" s="33">
        <v>126080.56155614019</v>
      </c>
      <c r="T91" s="33">
        <v>0</v>
      </c>
      <c r="U91" s="33">
        <v>-126080.56155614043</v>
      </c>
      <c r="V91" s="33">
        <v>-252161.12311228085</v>
      </c>
      <c r="W91" s="33">
        <v>-378241.68466842128</v>
      </c>
    </row>
    <row r="92" spans="7:23" x14ac:dyDescent="0.25">
      <c r="G92" s="33">
        <v>790</v>
      </c>
      <c r="H92" s="33">
        <v>938508.22751260083</v>
      </c>
      <c r="J92" s="37"/>
      <c r="K92" s="34">
        <v>660</v>
      </c>
      <c r="L92" s="33">
        <v>1004178.3234829371</v>
      </c>
      <c r="M92" s="33">
        <v>881717.55232648132</v>
      </c>
      <c r="N92" s="33">
        <v>759256.78117002558</v>
      </c>
      <c r="O92" s="33">
        <v>636796.01001356984</v>
      </c>
      <c r="P92" s="33">
        <v>514335.23885711422</v>
      </c>
      <c r="Q92" s="33">
        <v>391874.46770065837</v>
      </c>
      <c r="R92" s="33">
        <v>269413.69654420274</v>
      </c>
      <c r="S92" s="33">
        <v>146952.92538774689</v>
      </c>
      <c r="T92" s="33">
        <v>24492.154231291264</v>
      </c>
      <c r="U92" s="33">
        <v>-97968.616925164592</v>
      </c>
      <c r="V92" s="33">
        <v>-220429.38808162021</v>
      </c>
      <c r="W92" s="33">
        <v>-342890.15923807607</v>
      </c>
    </row>
    <row r="93" spans="7:23" x14ac:dyDescent="0.25">
      <c r="G93" s="33">
        <v>800</v>
      </c>
      <c r="H93" s="33">
        <v>933219.50848926988</v>
      </c>
      <c r="J93" s="37"/>
      <c r="K93" s="34">
        <v>670</v>
      </c>
      <c r="L93" s="33">
        <v>999574.99043870345</v>
      </c>
      <c r="M93" s="33">
        <v>880577.96776742931</v>
      </c>
      <c r="N93" s="33">
        <v>761580.94509615505</v>
      </c>
      <c r="O93" s="33">
        <v>642583.92242488079</v>
      </c>
      <c r="P93" s="33">
        <v>523586.89975360665</v>
      </c>
      <c r="Q93" s="33">
        <v>404589.87708233227</v>
      </c>
      <c r="R93" s="33">
        <v>285592.85441105813</v>
      </c>
      <c r="S93" s="33">
        <v>166595.83173978399</v>
      </c>
      <c r="T93" s="33">
        <v>47598.80906850961</v>
      </c>
      <c r="U93" s="33">
        <v>-71398.213602764532</v>
      </c>
      <c r="V93" s="33">
        <v>-190395.23627403867</v>
      </c>
      <c r="W93" s="33">
        <v>-309392.25894531305</v>
      </c>
    </row>
    <row r="94" spans="7:23" x14ac:dyDescent="0.25">
      <c r="G94" s="33">
        <v>810</v>
      </c>
      <c r="H94" s="33">
        <v>927930.44847494666</v>
      </c>
      <c r="J94" s="37"/>
      <c r="K94" s="34">
        <v>680</v>
      </c>
      <c r="L94" s="33">
        <v>994851.51295467373</v>
      </c>
      <c r="M94" s="33">
        <v>879171.10447157209</v>
      </c>
      <c r="N94" s="33">
        <v>763490.69598847057</v>
      </c>
      <c r="O94" s="33">
        <v>647810.28750536893</v>
      </c>
      <c r="P94" s="33">
        <v>532129.8790222673</v>
      </c>
      <c r="Q94" s="33">
        <v>416449.47053916566</v>
      </c>
      <c r="R94" s="33">
        <v>300769.06205606414</v>
      </c>
      <c r="S94" s="33">
        <v>185088.65357296239</v>
      </c>
      <c r="T94" s="33">
        <v>69408.245089860866</v>
      </c>
      <c r="U94" s="33">
        <v>-46272.163393240655</v>
      </c>
      <c r="V94" s="33">
        <v>-161952.57187634241</v>
      </c>
      <c r="W94" s="33">
        <v>-277632.98035944393</v>
      </c>
    </row>
    <row r="95" spans="7:23" x14ac:dyDescent="0.25">
      <c r="G95" s="33">
        <v>820</v>
      </c>
      <c r="H95" s="33">
        <v>922645.44057495799</v>
      </c>
      <c r="J95" s="37"/>
      <c r="K95" s="34">
        <v>690</v>
      </c>
      <c r="L95" s="33">
        <v>990023.32329994719</v>
      </c>
      <c r="M95" s="33">
        <v>877520.67292495316</v>
      </c>
      <c r="N95" s="33">
        <v>765018.02254995925</v>
      </c>
      <c r="O95" s="33">
        <v>652515.37217496522</v>
      </c>
      <c r="P95" s="33">
        <v>540012.72179997119</v>
      </c>
      <c r="Q95" s="33">
        <v>427510.07142497716</v>
      </c>
      <c r="R95" s="33">
        <v>315007.42104998324</v>
      </c>
      <c r="S95" s="33">
        <v>202504.77067498909</v>
      </c>
      <c r="T95" s="33">
        <v>90002.120299995178</v>
      </c>
      <c r="U95" s="33">
        <v>-22500.530074998736</v>
      </c>
      <c r="V95" s="33">
        <v>-135003.18044999288</v>
      </c>
      <c r="W95" s="33">
        <v>-247505.8308249868</v>
      </c>
    </row>
    <row r="96" spans="7:23" x14ac:dyDescent="0.25">
      <c r="G96" s="33">
        <v>830</v>
      </c>
      <c r="H96" s="33">
        <v>917368.46702761366</v>
      </c>
      <c r="J96" s="37"/>
      <c r="K96" s="34">
        <v>700</v>
      </c>
      <c r="L96" s="33">
        <v>985104.42081539321</v>
      </c>
      <c r="M96" s="33">
        <v>875648.37405812729</v>
      </c>
      <c r="N96" s="33">
        <v>766192.32730086136</v>
      </c>
      <c r="O96" s="33">
        <v>656736.28054359555</v>
      </c>
      <c r="P96" s="33">
        <v>547280.23378632963</v>
      </c>
      <c r="Q96" s="33">
        <v>437824.1870290637</v>
      </c>
      <c r="R96" s="33">
        <v>328368.14027179778</v>
      </c>
      <c r="S96" s="33">
        <v>218912.09351453185</v>
      </c>
      <c r="T96" s="33">
        <v>109456.04675726593</v>
      </c>
      <c r="U96" s="33">
        <v>0</v>
      </c>
      <c r="V96" s="33">
        <v>-109456.04675726593</v>
      </c>
      <c r="W96" s="33">
        <v>-218912.09351453162</v>
      </c>
    </row>
    <row r="97" spans="7:23" x14ac:dyDescent="0.25">
      <c r="G97" s="33">
        <v>840</v>
      </c>
      <c r="H97" s="33">
        <v>912103.13500239153</v>
      </c>
      <c r="J97" s="37"/>
      <c r="K97" s="34">
        <v>710</v>
      </c>
      <c r="L97" s="33">
        <v>980107.50995916908</v>
      </c>
      <c r="M97" s="33">
        <v>873574.08496360714</v>
      </c>
      <c r="N97" s="33">
        <v>767040.65996804531</v>
      </c>
      <c r="O97" s="33">
        <v>660507.23497248348</v>
      </c>
      <c r="P97" s="33">
        <v>553973.80997692165</v>
      </c>
      <c r="Q97" s="33">
        <v>447440.38498135982</v>
      </c>
      <c r="R97" s="33">
        <v>340906.95998579799</v>
      </c>
      <c r="S97" s="33">
        <v>234373.53499023593</v>
      </c>
      <c r="T97" s="33">
        <v>127840.1099946741</v>
      </c>
      <c r="U97" s="33">
        <v>21306.684999112273</v>
      </c>
      <c r="V97" s="33">
        <v>-85226.739996449556</v>
      </c>
      <c r="W97" s="33">
        <v>-191760.16499201139</v>
      </c>
    </row>
    <row r="98" spans="7:23" x14ac:dyDescent="0.25">
      <c r="G98" s="33">
        <v>850</v>
      </c>
      <c r="H98" s="33">
        <v>906852.70909909625</v>
      </c>
      <c r="J98" s="37"/>
      <c r="K98" s="34">
        <v>720</v>
      </c>
      <c r="L98" s="33">
        <v>975044.1238656675</v>
      </c>
      <c r="M98" s="33">
        <v>871316.02558208595</v>
      </c>
      <c r="N98" s="33">
        <v>767587.92729850428</v>
      </c>
      <c r="O98" s="33">
        <v>663859.82901492261</v>
      </c>
      <c r="P98" s="33">
        <v>560131.73073134094</v>
      </c>
      <c r="Q98" s="33">
        <v>456403.63244775927</v>
      </c>
      <c r="R98" s="33">
        <v>352675.53416417772</v>
      </c>
      <c r="S98" s="33">
        <v>248947.43588059605</v>
      </c>
      <c r="T98" s="33">
        <v>145219.33759701438</v>
      </c>
      <c r="U98" s="33">
        <v>41491.239313432714</v>
      </c>
      <c r="V98" s="33">
        <v>-62236.858970148955</v>
      </c>
      <c r="W98" s="33">
        <v>-165964.95725373062</v>
      </c>
    </row>
    <row r="99" spans="7:23" x14ac:dyDescent="0.25">
      <c r="G99" s="33">
        <v>860</v>
      </c>
      <c r="H99" s="33">
        <v>901620.14087741717</v>
      </c>
      <c r="J99" s="37"/>
      <c r="K99" s="34">
        <v>730</v>
      </c>
      <c r="L99" s="33">
        <v>969924.73508398188</v>
      </c>
      <c r="M99" s="33">
        <v>868890.90851273388</v>
      </c>
      <c r="N99" s="33">
        <v>767857.08194148575</v>
      </c>
      <c r="O99" s="33">
        <v>666823.25537023752</v>
      </c>
      <c r="P99" s="33">
        <v>565789.42879898939</v>
      </c>
      <c r="Q99" s="33">
        <v>464755.60222774127</v>
      </c>
      <c r="R99" s="33">
        <v>363721.77565649315</v>
      </c>
      <c r="S99" s="33">
        <v>262687.94908524514</v>
      </c>
      <c r="T99" s="33">
        <v>161654.1225139969</v>
      </c>
      <c r="U99" s="33">
        <v>60620.295942748897</v>
      </c>
      <c r="V99" s="33">
        <v>-40413.530628499342</v>
      </c>
      <c r="W99" s="33">
        <v>-141447.35719974758</v>
      </c>
    </row>
    <row r="100" spans="7:23" x14ac:dyDescent="0.25">
      <c r="G100" s="33">
        <v>870</v>
      </c>
      <c r="H100" s="33">
        <v>896408.09571059258</v>
      </c>
      <c r="J100" s="37"/>
      <c r="K100" s="34">
        <v>740</v>
      </c>
      <c r="L100" s="33">
        <v>964758.8549528002</v>
      </c>
      <c r="M100" s="33">
        <v>866314.07383516757</v>
      </c>
      <c r="N100" s="33">
        <v>767869.29271753482</v>
      </c>
      <c r="O100" s="33">
        <v>669424.51159990218</v>
      </c>
      <c r="P100" s="33">
        <v>570979.73048226954</v>
      </c>
      <c r="Q100" s="33">
        <v>472534.94936463679</v>
      </c>
      <c r="R100" s="33">
        <v>374090.16824700404</v>
      </c>
      <c r="S100" s="33">
        <v>275645.38712937152</v>
      </c>
      <c r="T100" s="33">
        <v>177200.60601173877</v>
      </c>
      <c r="U100" s="33">
        <v>78755.824894106016</v>
      </c>
      <c r="V100" s="33">
        <v>-19688.956223526504</v>
      </c>
      <c r="W100" s="33">
        <v>-118133.73734115926</v>
      </c>
    </row>
    <row r="101" spans="7:23" x14ac:dyDescent="0.25">
      <c r="G101" s="33">
        <v>880</v>
      </c>
      <c r="H101" s="33">
        <v>891218.97722535138</v>
      </c>
      <c r="J101" s="37"/>
      <c r="K101" s="34">
        <v>750</v>
      </c>
      <c r="L101" s="33">
        <v>959555.12288789009</v>
      </c>
      <c r="M101" s="33">
        <v>863599.61059910117</v>
      </c>
      <c r="N101" s="33">
        <v>767644.09831031214</v>
      </c>
      <c r="O101" s="33">
        <v>671688.58602152311</v>
      </c>
      <c r="P101" s="33">
        <v>575733.07373273408</v>
      </c>
      <c r="Q101" s="33">
        <v>479777.56144394504</v>
      </c>
      <c r="R101" s="33">
        <v>383822.04915515613</v>
      </c>
      <c r="S101" s="33">
        <v>287866.5368663671</v>
      </c>
      <c r="T101" s="33">
        <v>191911.02457757806</v>
      </c>
      <c r="U101" s="33">
        <v>95955.512288789032</v>
      </c>
      <c r="V101" s="33">
        <v>0</v>
      </c>
      <c r="W101" s="33">
        <v>-95955.512288789032</v>
      </c>
    </row>
    <row r="102" spans="7:23" x14ac:dyDescent="0.25">
      <c r="G102" s="33">
        <v>890</v>
      </c>
      <c r="H102" s="33">
        <v>886054.94956237264</v>
      </c>
      <c r="J102" s="37"/>
      <c r="K102" s="34">
        <v>760</v>
      </c>
      <c r="L102" s="33">
        <v>954321.38670201262</v>
      </c>
      <c r="M102" s="33">
        <v>860760.4664371094</v>
      </c>
      <c r="N102" s="33">
        <v>767199.54617220617</v>
      </c>
      <c r="O102" s="33">
        <v>673638.62590730307</v>
      </c>
      <c r="P102" s="33">
        <v>580077.70564239984</v>
      </c>
      <c r="Q102" s="33">
        <v>486516.78537749662</v>
      </c>
      <c r="R102" s="33">
        <v>392955.8651125934</v>
      </c>
      <c r="S102" s="33">
        <v>299394.94484769017</v>
      </c>
      <c r="T102" s="33">
        <v>205834.02458278695</v>
      </c>
      <c r="U102" s="33">
        <v>112273.10431788373</v>
      </c>
      <c r="V102" s="33">
        <v>18712.184052980505</v>
      </c>
      <c r="W102" s="33">
        <v>-74848.736211922485</v>
      </c>
    </row>
    <row r="103" spans="7:23" x14ac:dyDescent="0.25">
      <c r="G103" s="33">
        <v>900</v>
      </c>
      <c r="H103" s="33">
        <v>880917.95766693447</v>
      </c>
      <c r="J103" s="37"/>
      <c r="K103" s="34">
        <v>770</v>
      </c>
      <c r="L103" s="33">
        <v>949064.7749414182</v>
      </c>
      <c r="M103" s="33">
        <v>857808.54658166645</v>
      </c>
      <c r="N103" s="33">
        <v>766552.3182219147</v>
      </c>
      <c r="O103" s="33">
        <v>675296.08986216295</v>
      </c>
      <c r="P103" s="33">
        <v>584039.86150241119</v>
      </c>
      <c r="Q103" s="33">
        <v>492783.63314265944</v>
      </c>
      <c r="R103" s="33">
        <v>401527.40478290769</v>
      </c>
      <c r="S103" s="33">
        <v>310271.17642315594</v>
      </c>
      <c r="T103" s="33">
        <v>219014.94806340407</v>
      </c>
      <c r="U103" s="33">
        <v>127758.71970365243</v>
      </c>
      <c r="V103" s="33">
        <v>36502.491343900561</v>
      </c>
      <c r="W103" s="33">
        <v>-54753.737015851075</v>
      </c>
    </row>
    <row r="104" spans="7:23" x14ac:dyDescent="0.25">
      <c r="G104" s="33">
        <v>910</v>
      </c>
      <c r="H104" s="33">
        <v>875809.74579744879</v>
      </c>
      <c r="J104" s="37"/>
      <c r="K104" s="34">
        <v>780</v>
      </c>
      <c r="L104" s="33">
        <v>943791.76210536808</v>
      </c>
      <c r="M104" s="33">
        <v>854754.80341618229</v>
      </c>
      <c r="N104" s="33">
        <v>765717.84472699661</v>
      </c>
      <c r="O104" s="33">
        <v>676680.88603781094</v>
      </c>
      <c r="P104" s="33">
        <v>587643.92734862538</v>
      </c>
      <c r="Q104" s="33">
        <v>498606.96865943971</v>
      </c>
      <c r="R104" s="33">
        <v>409570.00997025403</v>
      </c>
      <c r="S104" s="33">
        <v>320533.05128106824</v>
      </c>
      <c r="T104" s="33">
        <v>231496.09259188268</v>
      </c>
      <c r="U104" s="33">
        <v>142459.13390269689</v>
      </c>
      <c r="V104" s="33">
        <v>53422.175213511335</v>
      </c>
      <c r="W104" s="33">
        <v>-35614.783475674456</v>
      </c>
    </row>
    <row r="105" spans="7:23" x14ac:dyDescent="0.25">
      <c r="G105" s="33">
        <v>920</v>
      </c>
      <c r="H105" s="33">
        <v>870731.87442029815</v>
      </c>
      <c r="J105" s="37"/>
      <c r="K105" s="34">
        <v>790</v>
      </c>
      <c r="L105" s="33">
        <v>938508.22751260083</v>
      </c>
      <c r="M105" s="33">
        <v>851609.31755773036</v>
      </c>
      <c r="N105" s="33">
        <v>764710.40760285989</v>
      </c>
      <c r="O105" s="33">
        <v>677811.49764798942</v>
      </c>
      <c r="P105" s="33">
        <v>590912.58769311896</v>
      </c>
      <c r="Q105" s="33">
        <v>504013.67773824849</v>
      </c>
      <c r="R105" s="33">
        <v>417114.76778337813</v>
      </c>
      <c r="S105" s="33">
        <v>330215.85782850767</v>
      </c>
      <c r="T105" s="33">
        <v>243316.94787363708</v>
      </c>
      <c r="U105" s="33">
        <v>156418.03791876673</v>
      </c>
      <c r="V105" s="33">
        <v>69519.127963896375</v>
      </c>
      <c r="W105" s="33">
        <v>-17379.78199097421</v>
      </c>
    </row>
    <row r="106" spans="7:23" x14ac:dyDescent="0.25">
      <c r="G106" s="33">
        <v>930</v>
      </c>
      <c r="H106" s="33">
        <v>865685.73564207088</v>
      </c>
      <c r="J106" s="37"/>
      <c r="K106" s="34">
        <v>800</v>
      </c>
      <c r="L106" s="33">
        <v>933219.50848926988</v>
      </c>
      <c r="M106" s="33">
        <v>848381.37135388167</v>
      </c>
      <c r="N106" s="33">
        <v>763543.23421849345</v>
      </c>
      <c r="O106" s="33">
        <v>678705.09708310536</v>
      </c>
      <c r="P106" s="33">
        <v>593866.95994771714</v>
      </c>
      <c r="Q106" s="33">
        <v>509028.82281232905</v>
      </c>
      <c r="R106" s="33">
        <v>424190.68567694083</v>
      </c>
      <c r="S106" s="33">
        <v>339352.54854155262</v>
      </c>
      <c r="T106" s="33">
        <v>254514.41140616452</v>
      </c>
      <c r="U106" s="33">
        <v>169676.27427077619</v>
      </c>
      <c r="V106" s="33">
        <v>84838.137135388097</v>
      </c>
      <c r="W106" s="33">
        <v>0</v>
      </c>
    </row>
    <row r="107" spans="7:23" x14ac:dyDescent="0.25">
      <c r="G107" s="33">
        <v>940</v>
      </c>
      <c r="H107" s="33">
        <v>860672.56731504342</v>
      </c>
      <c r="J107" s="37"/>
      <c r="K107" s="34">
        <v>810</v>
      </c>
      <c r="L107" s="33">
        <v>927930.44847494666</v>
      </c>
      <c r="M107" s="33">
        <v>845079.51557539788</v>
      </c>
      <c r="N107" s="33">
        <v>762228.58267584909</v>
      </c>
      <c r="O107" s="33">
        <v>679377.6497763003</v>
      </c>
      <c r="P107" s="33">
        <v>596526.71687675139</v>
      </c>
      <c r="Q107" s="33">
        <v>513675.78397720261</v>
      </c>
      <c r="R107" s="33">
        <v>430824.85107765382</v>
      </c>
      <c r="S107" s="33">
        <v>347973.91817810503</v>
      </c>
      <c r="T107" s="33">
        <v>265122.98527855612</v>
      </c>
      <c r="U107" s="33">
        <v>182272.05237900745</v>
      </c>
      <c r="V107" s="33">
        <v>99421.119479458546</v>
      </c>
      <c r="W107" s="33">
        <v>16570.186579909874</v>
      </c>
    </row>
    <row r="108" spans="7:23" x14ac:dyDescent="0.25">
      <c r="G108" s="33">
        <v>950</v>
      </c>
      <c r="H108" s="33">
        <v>855693.46593807475</v>
      </c>
      <c r="J108" s="37"/>
      <c r="K108" s="34">
        <v>820</v>
      </c>
      <c r="L108" s="33">
        <v>922645.44057495799</v>
      </c>
      <c r="M108" s="33">
        <v>841711.62999820733</v>
      </c>
      <c r="N108" s="33">
        <v>760777.81942145666</v>
      </c>
      <c r="O108" s="33">
        <v>679844.00884470588</v>
      </c>
      <c r="P108" s="33">
        <v>598910.19826795522</v>
      </c>
      <c r="Q108" s="33">
        <v>517976.38769120455</v>
      </c>
      <c r="R108" s="33">
        <v>437042.57711445377</v>
      </c>
      <c r="S108" s="33">
        <v>356108.76653770311</v>
      </c>
      <c r="T108" s="33">
        <v>275174.95596095244</v>
      </c>
      <c r="U108" s="33">
        <v>194241.14538420178</v>
      </c>
      <c r="V108" s="33">
        <v>113307.33480745088</v>
      </c>
      <c r="W108" s="33">
        <v>32373.524230700219</v>
      </c>
    </row>
    <row r="109" spans="7:23" x14ac:dyDescent="0.25">
      <c r="G109" s="33">
        <v>960</v>
      </c>
      <c r="H109" s="33">
        <v>850749.39846291335</v>
      </c>
      <c r="J109" s="37"/>
      <c r="K109" s="34">
        <v>830</v>
      </c>
      <c r="L109" s="33">
        <v>917368.46702761366</v>
      </c>
      <c r="M109" s="33">
        <v>838284.97849075054</v>
      </c>
      <c r="N109" s="33">
        <v>759201.48995388718</v>
      </c>
      <c r="O109" s="33">
        <v>680118.00141702394</v>
      </c>
      <c r="P109" s="33">
        <v>601034.51288016071</v>
      </c>
      <c r="Q109" s="33">
        <v>521951.02434329747</v>
      </c>
      <c r="R109" s="33">
        <v>442867.53580643423</v>
      </c>
      <c r="S109" s="33">
        <v>363784.04726957099</v>
      </c>
      <c r="T109" s="33">
        <v>284700.55873270775</v>
      </c>
      <c r="U109" s="33">
        <v>205617.0701958444</v>
      </c>
      <c r="V109" s="33">
        <v>126533.58165898127</v>
      </c>
      <c r="W109" s="33">
        <v>47450.09312211792</v>
      </c>
    </row>
    <row r="110" spans="7:23" x14ac:dyDescent="0.25">
      <c r="G110" s="33">
        <v>970</v>
      </c>
      <c r="H110" s="33">
        <v>845841.21310510824</v>
      </c>
      <c r="J110" s="37"/>
      <c r="K110" s="34">
        <v>840</v>
      </c>
      <c r="L110" s="33">
        <v>912103.13500239153</v>
      </c>
      <c r="M110" s="33">
        <v>834806.25915473117</v>
      </c>
      <c r="N110" s="33">
        <v>757509.38330707094</v>
      </c>
      <c r="O110" s="33">
        <v>680212.50745941058</v>
      </c>
      <c r="P110" s="33">
        <v>602915.63161175034</v>
      </c>
      <c r="Q110" s="33">
        <v>525618.75576408999</v>
      </c>
      <c r="R110" s="33">
        <v>448321.87991642975</v>
      </c>
      <c r="S110" s="33">
        <v>371025.0040687694</v>
      </c>
      <c r="T110" s="33">
        <v>293728.12822110904</v>
      </c>
      <c r="U110" s="33">
        <v>216431.25237344881</v>
      </c>
      <c r="V110" s="33">
        <v>139134.37652578857</v>
      </c>
      <c r="W110" s="33">
        <v>61837.500678128097</v>
      </c>
    </row>
    <row r="111" spans="7:23" x14ac:dyDescent="0.25">
      <c r="G111" s="33">
        <v>980</v>
      </c>
      <c r="H111" s="33">
        <v>840969.6492489638</v>
      </c>
      <c r="J111" s="37"/>
      <c r="K111" s="34">
        <v>850</v>
      </c>
      <c r="L111" s="33">
        <v>906852.70909909625</v>
      </c>
      <c r="M111" s="33">
        <v>831281.65000750497</v>
      </c>
      <c r="N111" s="33">
        <v>755710.59091591358</v>
      </c>
      <c r="O111" s="33">
        <v>680139.53182432218</v>
      </c>
      <c r="P111" s="33">
        <v>604568.47273273091</v>
      </c>
      <c r="Q111" s="33">
        <v>528997.41364113952</v>
      </c>
      <c r="R111" s="33">
        <v>453426.35454954812</v>
      </c>
      <c r="S111" s="33">
        <v>377855.29545795673</v>
      </c>
      <c r="T111" s="33">
        <v>302284.23636636545</v>
      </c>
      <c r="U111" s="33">
        <v>226713.17727477406</v>
      </c>
      <c r="V111" s="33">
        <v>151142.11818318279</v>
      </c>
      <c r="W111" s="33">
        <v>75571.059091591276</v>
      </c>
    </row>
    <row r="112" spans="7:23" x14ac:dyDescent="0.25">
      <c r="G112" s="33">
        <v>990</v>
      </c>
      <c r="H112" s="33">
        <v>836135.34652733605</v>
      </c>
      <c r="J112" s="37"/>
      <c r="K112" s="34">
        <v>860</v>
      </c>
      <c r="L112" s="33">
        <v>901620.14087741717</v>
      </c>
      <c r="M112" s="33">
        <v>827716.8506415633</v>
      </c>
      <c r="N112" s="33">
        <v>753813.56040570955</v>
      </c>
      <c r="O112" s="33">
        <v>679910.27016985556</v>
      </c>
      <c r="P112" s="33">
        <v>606006.97993400169</v>
      </c>
      <c r="Q112" s="33">
        <v>532103.68969814782</v>
      </c>
      <c r="R112" s="33">
        <v>458200.39946229407</v>
      </c>
      <c r="S112" s="33">
        <v>384297.1092264402</v>
      </c>
      <c r="T112" s="33">
        <v>310393.81899058633</v>
      </c>
      <c r="U112" s="33">
        <v>236490.52875473246</v>
      </c>
      <c r="V112" s="33">
        <v>162587.23851887858</v>
      </c>
      <c r="W112" s="33">
        <v>88683.948283024598</v>
      </c>
    </row>
    <row r="113" spans="7:23" x14ac:dyDescent="0.25">
      <c r="G113" s="33">
        <v>1000</v>
      </c>
      <c r="H113" s="33">
        <v>831338.85314930137</v>
      </c>
      <c r="J113" s="37"/>
      <c r="K113" s="34">
        <v>870</v>
      </c>
      <c r="L113" s="33">
        <v>896408.09571059258</v>
      </c>
      <c r="M113" s="33">
        <v>824117.12025006092</v>
      </c>
      <c r="N113" s="33">
        <v>751826.14478952927</v>
      </c>
      <c r="O113" s="33">
        <v>679535.16932899761</v>
      </c>
      <c r="P113" s="33">
        <v>607244.19386846595</v>
      </c>
      <c r="Q113" s="33">
        <v>534953.2184079343</v>
      </c>
      <c r="R113" s="33">
        <v>462662.24294740264</v>
      </c>
      <c r="S113" s="33">
        <v>390371.26748687087</v>
      </c>
      <c r="T113" s="33">
        <v>318080.29202633922</v>
      </c>
      <c r="U113" s="33">
        <v>245789.31656580756</v>
      </c>
      <c r="V113" s="33">
        <v>173498.34110527602</v>
      </c>
      <c r="W113" s="33">
        <v>101207.36564474436</v>
      </c>
    </row>
    <row r="114" spans="7:23" x14ac:dyDescent="0.25">
      <c r="J114" s="37"/>
      <c r="K114" s="34">
        <v>880</v>
      </c>
      <c r="L114" s="33">
        <v>891218.97722535138</v>
      </c>
      <c r="M114" s="33">
        <v>820487.31236619642</v>
      </c>
      <c r="N114" s="33">
        <v>749755.64750704158</v>
      </c>
      <c r="O114" s="33">
        <v>679023.98264788673</v>
      </c>
      <c r="P114" s="33">
        <v>608292.31778873189</v>
      </c>
      <c r="Q114" s="35">
        <v>537560.65292957693</v>
      </c>
      <c r="R114" s="35">
        <v>466828.98807042209</v>
      </c>
      <c r="S114" s="35">
        <v>396097.32321126724</v>
      </c>
      <c r="T114" s="35">
        <v>325365.65835211228</v>
      </c>
      <c r="U114" s="35">
        <v>254633.99349295744</v>
      </c>
      <c r="V114" s="35">
        <v>183902.32863380248</v>
      </c>
      <c r="W114" s="35">
        <v>113170.66377464775</v>
      </c>
    </row>
    <row r="116" spans="7:23" x14ac:dyDescent="0.25">
      <c r="J116" s="29"/>
    </row>
    <row r="182" spans="1:1" x14ac:dyDescent="0.25">
      <c r="A182">
        <v>910</v>
      </c>
    </row>
    <row r="183" spans="1:1" x14ac:dyDescent="0.25">
      <c r="A183">
        <v>920</v>
      </c>
    </row>
    <row r="184" spans="1:1" x14ac:dyDescent="0.25">
      <c r="A184">
        <v>930</v>
      </c>
    </row>
    <row r="185" spans="1:1" x14ac:dyDescent="0.25">
      <c r="A185">
        <v>940</v>
      </c>
    </row>
    <row r="186" spans="1:1" x14ac:dyDescent="0.25">
      <c r="A186">
        <v>950</v>
      </c>
    </row>
    <row r="187" spans="1:1" x14ac:dyDescent="0.25">
      <c r="A187">
        <v>960</v>
      </c>
    </row>
    <row r="188" spans="1:1" x14ac:dyDescent="0.25">
      <c r="A188">
        <v>970</v>
      </c>
    </row>
    <row r="189" spans="1:1" x14ac:dyDescent="0.25">
      <c r="A189">
        <v>980</v>
      </c>
    </row>
    <row r="190" spans="1:1" x14ac:dyDescent="0.25">
      <c r="A190">
        <v>990</v>
      </c>
    </row>
    <row r="191" spans="1:1" x14ac:dyDescent="0.25">
      <c r="A191">
        <v>1000</v>
      </c>
    </row>
  </sheetData>
  <mergeCells count="7">
    <mergeCell ref="L50:W50"/>
    <mergeCell ref="J52:J114"/>
    <mergeCell ref="A16:B16"/>
    <mergeCell ref="C16:D16"/>
    <mergeCell ref="E16:F16"/>
    <mergeCell ref="F21:H21"/>
    <mergeCell ref="A21:E21"/>
  </mergeCells>
  <conditionalFormatting sqref="H39:H113">
    <cfRule type="cellIs" dxfId="5" priority="6" operator="equal">
      <formula>$H$66</formula>
    </cfRule>
  </conditionalFormatting>
  <conditionalFormatting sqref="L52:L114">
    <cfRule type="cellIs" dxfId="4" priority="5" operator="equal">
      <formula>$L$79</formula>
    </cfRule>
  </conditionalFormatting>
  <conditionalFormatting sqref="M52:M114">
    <cfRule type="cellIs" dxfId="3" priority="4" operator="equal">
      <formula>$M$92</formula>
    </cfRule>
  </conditionalFormatting>
  <conditionalFormatting sqref="N52:N114">
    <cfRule type="cellIs" dxfId="2" priority="3" operator="equal">
      <formula>$N$100</formula>
    </cfRule>
  </conditionalFormatting>
  <conditionalFormatting sqref="O52:O114">
    <cfRule type="cellIs" dxfId="1" priority="2" operator="equal">
      <formula>$O$110</formula>
    </cfRule>
  </conditionalFormatting>
  <conditionalFormatting sqref="P52:P114">
    <cfRule type="cellIs" dxfId="0" priority="1" operator="equal">
      <formula>$P$114</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F11DB-5FE7-4F09-B0C5-41F8AFDA96E8}">
  <dimension ref="A1:D15"/>
  <sheetViews>
    <sheetView workbookViewId="0">
      <selection activeCell="A9" sqref="A9"/>
    </sheetView>
  </sheetViews>
  <sheetFormatPr defaultRowHeight="15" x14ac:dyDescent="0.25"/>
  <cols>
    <col min="1" max="1" width="169.140625" customWidth="1"/>
    <col min="4" max="4" width="13.28515625" bestFit="1" customWidth="1"/>
  </cols>
  <sheetData>
    <row r="1" spans="1:4" ht="60" x14ac:dyDescent="0.25">
      <c r="A1" s="40" t="s">
        <v>32</v>
      </c>
    </row>
    <row r="2" spans="1:4" ht="60" x14ac:dyDescent="0.25">
      <c r="A2" s="40" t="s">
        <v>31</v>
      </c>
      <c r="B2" s="41"/>
      <c r="C2" s="41"/>
      <c r="D2" s="41"/>
    </row>
    <row r="3" spans="1:4" x14ac:dyDescent="0.25">
      <c r="B3" s="41" t="s">
        <v>0</v>
      </c>
      <c r="C3" s="41" t="s">
        <v>1</v>
      </c>
      <c r="D3" s="41" t="s">
        <v>2</v>
      </c>
    </row>
    <row r="4" spans="1:4" x14ac:dyDescent="0.25">
      <c r="B4" s="41">
        <v>1</v>
      </c>
      <c r="C4" s="41">
        <v>450</v>
      </c>
      <c r="D4" s="41">
        <v>45</v>
      </c>
    </row>
    <row r="5" spans="1:4" x14ac:dyDescent="0.25">
      <c r="B5" s="41">
        <v>2</v>
      </c>
      <c r="C5" s="41">
        <v>300</v>
      </c>
      <c r="D5" s="41">
        <v>103</v>
      </c>
    </row>
    <row r="6" spans="1:4" x14ac:dyDescent="0.25">
      <c r="B6" s="41">
        <v>3</v>
      </c>
      <c r="C6" s="41">
        <v>440</v>
      </c>
      <c r="D6" s="41">
        <v>49</v>
      </c>
    </row>
    <row r="7" spans="1:4" x14ac:dyDescent="0.25">
      <c r="B7" s="41">
        <v>4</v>
      </c>
      <c r="C7" s="41">
        <v>360</v>
      </c>
      <c r="D7" s="41">
        <v>86</v>
      </c>
    </row>
    <row r="8" spans="1:4" x14ac:dyDescent="0.25">
      <c r="B8" s="41">
        <v>5</v>
      </c>
      <c r="C8" s="41">
        <v>290</v>
      </c>
      <c r="D8" s="41">
        <v>125</v>
      </c>
    </row>
    <row r="9" spans="1:4" x14ac:dyDescent="0.25">
      <c r="B9" s="41">
        <v>6</v>
      </c>
      <c r="C9" s="41">
        <v>450</v>
      </c>
      <c r="D9" s="41">
        <v>52</v>
      </c>
    </row>
    <row r="10" spans="1:4" x14ac:dyDescent="0.25">
      <c r="B10" s="41">
        <v>7</v>
      </c>
      <c r="C10" s="41">
        <v>340</v>
      </c>
      <c r="D10" s="41">
        <v>87</v>
      </c>
    </row>
    <row r="11" spans="1:4" x14ac:dyDescent="0.25">
      <c r="B11" s="41">
        <v>8</v>
      </c>
      <c r="C11" s="41">
        <v>370</v>
      </c>
      <c r="D11" s="41">
        <v>68</v>
      </c>
    </row>
    <row r="12" spans="1:4" x14ac:dyDescent="0.25">
      <c r="B12" s="41">
        <v>9</v>
      </c>
      <c r="C12" s="41">
        <v>500</v>
      </c>
      <c r="D12" s="41">
        <v>45</v>
      </c>
    </row>
    <row r="13" spans="1:4" x14ac:dyDescent="0.25">
      <c r="B13" s="41">
        <v>10</v>
      </c>
      <c r="C13" s="41">
        <v>490</v>
      </c>
      <c r="D13" s="41">
        <v>44</v>
      </c>
    </row>
    <row r="14" spans="1:4" x14ac:dyDescent="0.25">
      <c r="B14" s="41">
        <v>11</v>
      </c>
      <c r="C14" s="41">
        <v>430</v>
      </c>
      <c r="D14" s="41">
        <v>58</v>
      </c>
    </row>
    <row r="15" spans="1:4" x14ac:dyDescent="0.25">
      <c r="B15" s="41">
        <v>12</v>
      </c>
      <c r="C15" s="41">
        <v>390</v>
      </c>
      <c r="D15" s="41">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breta</dc:creator>
  <cp:lastModifiedBy>Britta Smith</cp:lastModifiedBy>
  <dcterms:created xsi:type="dcterms:W3CDTF">2023-07-02T18:26:49Z</dcterms:created>
  <dcterms:modified xsi:type="dcterms:W3CDTF">2023-07-10T15:23:52Z</dcterms:modified>
</cp:coreProperties>
</file>