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 activeTab="1"/>
  </bookViews>
  <sheets>
    <sheet name="motors" sheetId="1" r:id="rId1"/>
    <sheet name="servo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4" i="2" l="1"/>
  <c r="G15" i="2"/>
  <c r="G16" i="2"/>
  <c r="G17" i="2"/>
  <c r="G18" i="2"/>
  <c r="G19" i="2"/>
  <c r="G13" i="2"/>
  <c r="B26" i="1" l="1"/>
  <c r="H29" i="1"/>
  <c r="H28" i="1"/>
  <c r="H27" i="1"/>
  <c r="H26" i="1"/>
  <c r="G27" i="1" l="1"/>
  <c r="G28" i="1"/>
  <c r="G29" i="1"/>
  <c r="G26" i="1"/>
  <c r="E27" i="1"/>
  <c r="E28" i="1"/>
  <c r="E29" i="1"/>
  <c r="E26" i="1"/>
  <c r="D27" i="1"/>
  <c r="D28" i="1"/>
  <c r="D29" i="1"/>
  <c r="D26" i="1"/>
  <c r="C27" i="1"/>
  <c r="C28" i="1"/>
  <c r="C29" i="1"/>
  <c r="C26" i="1"/>
  <c r="B27" i="1"/>
  <c r="B28" i="1"/>
  <c r="B29" i="1"/>
  <c r="B14" i="2"/>
  <c r="B15" i="2"/>
  <c r="B16" i="2"/>
  <c r="B17" i="2"/>
  <c r="B18" i="2"/>
  <c r="B19" i="2"/>
  <c r="B13" i="2"/>
  <c r="E14" i="2"/>
  <c r="E15" i="2"/>
  <c r="E16" i="2"/>
  <c r="E17" i="2"/>
  <c r="E18" i="2"/>
  <c r="E19" i="2"/>
  <c r="E13" i="2"/>
  <c r="F19" i="2"/>
  <c r="F14" i="2"/>
  <c r="F15" i="2"/>
  <c r="F16" i="2"/>
  <c r="F17" i="2"/>
  <c r="F18" i="2"/>
  <c r="F13" i="2"/>
  <c r="E9" i="2"/>
  <c r="E8" i="2"/>
  <c r="E7" i="2"/>
  <c r="E6" i="2"/>
  <c r="E5" i="2"/>
  <c r="E4" i="2"/>
  <c r="E3" i="2"/>
  <c r="H12" i="1"/>
  <c r="H13" i="1"/>
  <c r="H14" i="1"/>
  <c r="H15" i="1"/>
  <c r="H11" i="1"/>
</calcChain>
</file>

<file path=xl/sharedStrings.xml><?xml version="1.0" encoding="utf-8"?>
<sst xmlns="http://schemas.openxmlformats.org/spreadsheetml/2006/main" count="159" uniqueCount="66">
  <si>
    <t>motor</t>
  </si>
  <si>
    <t>weight</t>
  </si>
  <si>
    <t>efficiency</t>
  </si>
  <si>
    <t>tourqe</t>
  </si>
  <si>
    <t>rpm</t>
  </si>
  <si>
    <t>Total</t>
  </si>
  <si>
    <t>motor type</t>
  </si>
  <si>
    <t>Stepper</t>
  </si>
  <si>
    <t>DC Brushed</t>
  </si>
  <si>
    <t>DC Brushless</t>
  </si>
  <si>
    <t>position control</t>
  </si>
  <si>
    <t>speed control</t>
  </si>
  <si>
    <t>low</t>
  </si>
  <si>
    <t>high</t>
  </si>
  <si>
    <t>cost</t>
  </si>
  <si>
    <t>DC Brushed w/encoder</t>
  </si>
  <si>
    <t>DC Brushless w/ encoder</t>
  </si>
  <si>
    <t>med</t>
  </si>
  <si>
    <t>med-high</t>
  </si>
  <si>
    <t>low-med</t>
  </si>
  <si>
    <t>Position/Speed Accuracy (Counts Per Revolution)</t>
  </si>
  <si>
    <t>Stall Current (mA)</t>
  </si>
  <si>
    <t>http://www.robotmarketplace.com/products/0-KG12T50.html</t>
  </si>
  <si>
    <t>RB-Pol-123</t>
  </si>
  <si>
    <t>RB-Cyt-83</t>
  </si>
  <si>
    <t>RB-Pol-125</t>
  </si>
  <si>
    <t>http://www.robotshop.com/en/pololu-12v-19-1-gear-motor-encoder.html</t>
  </si>
  <si>
    <t>http://www.robotshop.com/en/12v-58rpm-60-1-gear-motor-encoder.html</t>
  </si>
  <si>
    <t>http://www.robotshop.com/en/pololu-12v-50-1-gear-motor-encoder.html</t>
  </si>
  <si>
    <t>http://www.robotshop.com/en/banebots-rs-550-motor-12v-19300rpm.html</t>
  </si>
  <si>
    <t>https://www.sparkfun.com/products/12285</t>
  </si>
  <si>
    <t>Height (in)</t>
  </si>
  <si>
    <t>Length (in)</t>
  </si>
  <si>
    <t>Cost ($)</t>
  </si>
  <si>
    <t>https://solarbotics.com/product/gm6/</t>
  </si>
  <si>
    <t>servo</t>
  </si>
  <si>
    <t>total</t>
  </si>
  <si>
    <t>rotation capability</t>
  </si>
  <si>
    <t>Parallax Continuous Rotation Servo (#900-00008)</t>
  </si>
  <si>
    <t>continuous</t>
  </si>
  <si>
    <t>cost ($)</t>
  </si>
  <si>
    <t>volume (in^3)</t>
  </si>
  <si>
    <t>TowerPro SG92R Micro Servo</t>
  </si>
  <si>
    <t>torque (lb * in)</t>
  </si>
  <si>
    <t>180°</t>
  </si>
  <si>
    <t>TowerPro SG-5010</t>
  </si>
  <si>
    <t>http://www.adafruit.com/products/155</t>
  </si>
  <si>
    <t>http://www.adafruit.com/products/154</t>
  </si>
  <si>
    <t>http://www.adafruit.com/products/169</t>
  </si>
  <si>
    <t>Fitec FS90</t>
  </si>
  <si>
    <t>Fitec FS90R</t>
  </si>
  <si>
    <t>http://www.robotshop.com/en/9g-continuous-rotation-micro-servo.html</t>
  </si>
  <si>
    <t>http://www.robotshop.com/en/9g-micro-servo-motor-4-8v.html</t>
  </si>
  <si>
    <t>Dagu RS001A</t>
  </si>
  <si>
    <t>http://www.robotshop.com/en/dagu-micro-servo-motor.html?gclid=CjwKEAjwkrmhBRD49Mbm_MvruWsSJAAEDt13G-69Z3vuZIxbYOs7jOm8PM4qXak4UsvN_YxHLPje_xoCkQTw_wcB#Dimensions</t>
  </si>
  <si>
    <t>http://www.amazon.com/MG90S-Micro-Servo-Helicopter-Plane/dp/B006VRWV1W/ref=sr_1_3?ie=UTF8&amp;qid=1412333109&amp;sr=8-3&amp;keywords=servo</t>
  </si>
  <si>
    <t>TowerPro MG90S</t>
  </si>
  <si>
    <t>Parallax 28819</t>
  </si>
  <si>
    <t>http://microcontrollershop.com/product_info.php?products_id=6714&amp;gclid=CJPbloz5kMECFS1k7AodVxsABQ</t>
  </si>
  <si>
    <t>Community Support</t>
  </si>
  <si>
    <t>High</t>
  </si>
  <si>
    <t>Med</t>
  </si>
  <si>
    <t>Low</t>
  </si>
  <si>
    <t>Cytron SPG30-60</t>
  </si>
  <si>
    <t>Stall Current (A)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</si>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</sst>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obotshop.com/en/12v-58rpm-60-1-gear-motor-encoder.html" TargetMode="External"/><Relationship Id="rId13" Type="http://schemas.openxmlformats.org/officeDocument/2006/relationships/hyperlink" Target="http://microcontrollershop.com/product_info.php?products_id=6714&amp;gclid=CJPbloz5kMECFS1k7AodVxsABQ" TargetMode="External"/><Relationship Id="rId3" Type="http://schemas.openxmlformats.org/officeDocument/2006/relationships/hyperlink" Target="http://www.robotshop.com/en/pololu-12v-50-1-gear-motor-encoder.html" TargetMode="External"/><Relationship Id="rId7" Type="http://schemas.openxmlformats.org/officeDocument/2006/relationships/hyperlink" Target="https://www.sparkfun.com/products/12285" TargetMode="External"/><Relationship Id="rId12" Type="http://schemas.openxmlformats.org/officeDocument/2006/relationships/hyperlink" Target="http://www.robotshop.com/en/banebots-rs-550-motor-12v-19300rpm.html" TargetMode="External"/><Relationship Id="rId2" Type="http://schemas.openxmlformats.org/officeDocument/2006/relationships/hyperlink" Target="http://www.robotshop.com/en/pololu-12v-19-1-gear-motor-encoder.html" TargetMode="External"/><Relationship Id="rId1" Type="http://schemas.openxmlformats.org/officeDocument/2006/relationships/hyperlink" Target="http://www.robotshop.com/en/12v-58rpm-60-1-gear-motor-encoder.html" TargetMode="External"/><Relationship Id="rId6" Type="http://schemas.openxmlformats.org/officeDocument/2006/relationships/hyperlink" Target="http://www.robotshop.com/en/pololu-12v-50-1-gear-motor-encoder.html" TargetMode="External"/><Relationship Id="rId11" Type="http://schemas.openxmlformats.org/officeDocument/2006/relationships/hyperlink" Target="http://www.robotmarketplace.com/products/0-KG12T50.html" TargetMode="External"/><Relationship Id="rId5" Type="http://schemas.openxmlformats.org/officeDocument/2006/relationships/hyperlink" Target="http://www.robotshop.com/en/pololu-12v-19-1-gear-motor-encoder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robotshop.com/en/pololu-12v-50-1-gear-motor-encoder.html" TargetMode="External"/><Relationship Id="rId4" Type="http://schemas.openxmlformats.org/officeDocument/2006/relationships/hyperlink" Target="http://www.robotshop.com/en/12v-58rpm-60-1-gear-motor-encoder.html" TargetMode="External"/><Relationship Id="rId9" Type="http://schemas.openxmlformats.org/officeDocument/2006/relationships/hyperlink" Target="http://www.robotshop.com/en/pololu-12v-19-1-gear-motor-encoder.html" TargetMode="External"/><Relationship Id="rId14" Type="http://schemas.openxmlformats.org/officeDocument/2006/relationships/hyperlink" Target="http://microcontrollershop.com/product_info.php?products_id=6714&amp;gclid=CJPbloz5kMECFS1k7AodVxsABQ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dafruit.com/products/169" TargetMode="External"/><Relationship Id="rId7" Type="http://schemas.openxmlformats.org/officeDocument/2006/relationships/hyperlink" Target="http://www.amazon.com/MG90S-Micro-Servo-Helicopter-Plane/dp/B006VRWV1W/ref=sr_1_3?ie=UTF8&amp;qid=1412333109&amp;sr=8-3&amp;keywords=servo" TargetMode="External"/><Relationship Id="rId2" Type="http://schemas.openxmlformats.org/officeDocument/2006/relationships/hyperlink" Target="http://www.adafruit.com/products/154" TargetMode="External"/><Relationship Id="rId1" Type="http://schemas.openxmlformats.org/officeDocument/2006/relationships/hyperlink" Target="http://www.robotshop.com/en/9g-continuous-rotation-micro-servo.html" TargetMode="External"/><Relationship Id="rId6" Type="http://schemas.openxmlformats.org/officeDocument/2006/relationships/hyperlink" Target="http://www.robotshop.com/en/dagu-micro-servo-motor.html?gclid=CjwKEAjwkrmhBRD49Mbm_MvruWsSJAAEDt13G-69Z3vuZIxbYOs7jOm8PM4qXak4UsvN_YxHLPje_xoCkQTw_wcB" TargetMode="External"/><Relationship Id="rId5" Type="http://schemas.openxmlformats.org/officeDocument/2006/relationships/hyperlink" Target="http://www.adafruit.com/products/155" TargetMode="External"/><Relationship Id="rId4" Type="http://schemas.openxmlformats.org/officeDocument/2006/relationships/hyperlink" Target="http://www.robotshop.com/en/9g-micro-servo-motor-4-8v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6" workbookViewId="0">
      <selection activeCell="B26" sqref="B26"/>
    </sheetView>
  </sheetViews>
  <sheetFormatPr defaultRowHeight="15" x14ac:dyDescent="0.25"/>
  <cols>
    <col min="1" max="1" width="29.140625" bestFit="1" customWidth="1"/>
    <col min="2" max="2" width="23.28515625" customWidth="1"/>
    <col min="3" max="3" width="17" bestFit="1" customWidth="1"/>
    <col min="4" max="4" width="13.7109375" bestFit="1" customWidth="1"/>
    <col min="5" max="5" width="15.28515625" bestFit="1" customWidth="1"/>
    <col min="6" max="6" width="33.42578125" bestFit="1" customWidth="1"/>
    <col min="7" max="7" width="16" customWidth="1"/>
  </cols>
  <sheetData>
    <row r="1" spans="1:10" x14ac:dyDescent="0.25">
      <c r="A1" t="s">
        <v>6</v>
      </c>
      <c r="B1" t="s">
        <v>2</v>
      </c>
      <c r="C1" t="s">
        <v>3</v>
      </c>
      <c r="D1" t="s">
        <v>4</v>
      </c>
      <c r="E1" t="s">
        <v>10</v>
      </c>
      <c r="F1" t="s">
        <v>11</v>
      </c>
      <c r="G1" t="s">
        <v>14</v>
      </c>
      <c r="H1" s="8" t="s">
        <v>5</v>
      </c>
    </row>
    <row r="2" spans="1:10" x14ac:dyDescent="0.25">
      <c r="A2" t="s">
        <v>1</v>
      </c>
      <c r="B2">
        <v>0.1</v>
      </c>
      <c r="C2">
        <v>0.2</v>
      </c>
      <c r="D2">
        <v>0.1</v>
      </c>
      <c r="E2">
        <v>0.1</v>
      </c>
      <c r="F2">
        <v>0.25</v>
      </c>
      <c r="G2">
        <v>0.25</v>
      </c>
      <c r="H2" s="8"/>
      <c r="I2" s="1"/>
    </row>
    <row r="3" spans="1:10" x14ac:dyDescent="0.25">
      <c r="A3" t="s">
        <v>7</v>
      </c>
      <c r="B3" t="s">
        <v>12</v>
      </c>
      <c r="C3" t="s">
        <v>12</v>
      </c>
      <c r="D3" t="s">
        <v>12</v>
      </c>
      <c r="E3" t="s">
        <v>13</v>
      </c>
      <c r="F3" t="s">
        <v>13</v>
      </c>
      <c r="G3" t="s">
        <v>17</v>
      </c>
      <c r="J3" s="5" t="s">
        <v>22</v>
      </c>
    </row>
    <row r="4" spans="1:10" x14ac:dyDescent="0.25">
      <c r="A4" t="s">
        <v>8</v>
      </c>
      <c r="B4" t="s">
        <v>18</v>
      </c>
      <c r="C4" t="s">
        <v>13</v>
      </c>
      <c r="D4" t="s">
        <v>13</v>
      </c>
      <c r="E4" t="s">
        <v>12</v>
      </c>
      <c r="F4" t="s">
        <v>19</v>
      </c>
      <c r="G4" t="s">
        <v>12</v>
      </c>
      <c r="J4" s="5" t="s">
        <v>30</v>
      </c>
    </row>
    <row r="5" spans="1:10" x14ac:dyDescent="0.25">
      <c r="A5" t="s">
        <v>9</v>
      </c>
      <c r="B5" t="s">
        <v>13</v>
      </c>
      <c r="C5" t="s">
        <v>13</v>
      </c>
      <c r="D5" t="s">
        <v>13</v>
      </c>
      <c r="E5" t="s">
        <v>12</v>
      </c>
      <c r="F5" t="s">
        <v>17</v>
      </c>
      <c r="G5" t="s">
        <v>17</v>
      </c>
      <c r="J5" s="5" t="s">
        <v>26</v>
      </c>
    </row>
    <row r="6" spans="1:10" x14ac:dyDescent="0.25">
      <c r="A6" t="s">
        <v>15</v>
      </c>
      <c r="B6" t="s">
        <v>18</v>
      </c>
      <c r="C6" t="s">
        <v>13</v>
      </c>
      <c r="D6" t="s">
        <v>13</v>
      </c>
      <c r="E6" t="s">
        <v>13</v>
      </c>
      <c r="F6" t="s">
        <v>13</v>
      </c>
      <c r="G6" t="s">
        <v>18</v>
      </c>
      <c r="J6" s="5" t="s">
        <v>27</v>
      </c>
    </row>
    <row r="7" spans="1:10" x14ac:dyDescent="0.25">
      <c r="A7" t="s">
        <v>16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J7" s="5" t="s">
        <v>28</v>
      </c>
    </row>
    <row r="8" spans="1:10" x14ac:dyDescent="0.25">
      <c r="J8" s="5" t="s">
        <v>29</v>
      </c>
    </row>
    <row r="9" spans="1:10" x14ac:dyDescent="0.25">
      <c r="A9" t="s">
        <v>6</v>
      </c>
      <c r="B9" t="s">
        <v>2</v>
      </c>
      <c r="C9" t="s">
        <v>3</v>
      </c>
      <c r="D9" t="s">
        <v>4</v>
      </c>
      <c r="E9" t="s">
        <v>10</v>
      </c>
      <c r="F9" t="s">
        <v>11</v>
      </c>
      <c r="G9" t="s">
        <v>14</v>
      </c>
      <c r="J9" s="5" t="s">
        <v>34</v>
      </c>
    </row>
    <row r="10" spans="1:10" x14ac:dyDescent="0.25">
      <c r="A10" t="s">
        <v>1</v>
      </c>
      <c r="B10">
        <v>0.1</v>
      </c>
      <c r="C10">
        <v>0.2</v>
      </c>
      <c r="D10">
        <v>0.1</v>
      </c>
      <c r="E10">
        <v>0.1</v>
      </c>
      <c r="F10">
        <v>0.25</v>
      </c>
      <c r="G10">
        <v>0.25</v>
      </c>
      <c r="H10" t="s">
        <v>5</v>
      </c>
    </row>
    <row r="11" spans="1:10" x14ac:dyDescent="0.25">
      <c r="A11" t="s">
        <v>7</v>
      </c>
      <c r="B11">
        <v>0</v>
      </c>
      <c r="C11">
        <v>0</v>
      </c>
      <c r="D11">
        <v>0</v>
      </c>
      <c r="E11">
        <v>10</v>
      </c>
      <c r="F11">
        <v>10</v>
      </c>
      <c r="G11">
        <v>5</v>
      </c>
      <c r="H11">
        <f>SUM(B11*B$10,C11*C$10,D11*D$10,E11*E$10,F11*F$10,G11*G$10)</f>
        <v>4.75</v>
      </c>
    </row>
    <row r="12" spans="1:10" x14ac:dyDescent="0.25">
      <c r="A12" t="s">
        <v>8</v>
      </c>
      <c r="B12">
        <v>7.5</v>
      </c>
      <c r="C12">
        <v>10</v>
      </c>
      <c r="D12">
        <v>10</v>
      </c>
      <c r="E12">
        <v>0</v>
      </c>
      <c r="F12">
        <v>2.5</v>
      </c>
      <c r="G12">
        <v>10</v>
      </c>
      <c r="H12">
        <f t="shared" ref="H12:H15" si="0">SUM(B12*B$10,C12*C$10,D12*D$10,E12*E$10,F12*F$10,G12*G$10)</f>
        <v>6.875</v>
      </c>
    </row>
    <row r="13" spans="1:10" x14ac:dyDescent="0.25">
      <c r="A13" t="s">
        <v>9</v>
      </c>
      <c r="B13">
        <v>10</v>
      </c>
      <c r="C13">
        <v>10</v>
      </c>
      <c r="D13">
        <v>10</v>
      </c>
      <c r="E13">
        <v>0</v>
      </c>
      <c r="F13">
        <v>5</v>
      </c>
      <c r="G13">
        <v>5</v>
      </c>
      <c r="H13">
        <f t="shared" si="0"/>
        <v>6.5</v>
      </c>
    </row>
    <row r="14" spans="1:10" x14ac:dyDescent="0.25">
      <c r="A14" t="s">
        <v>15</v>
      </c>
      <c r="B14">
        <v>7.5</v>
      </c>
      <c r="C14">
        <v>10</v>
      </c>
      <c r="D14">
        <v>10</v>
      </c>
      <c r="E14">
        <v>10</v>
      </c>
      <c r="F14">
        <v>10</v>
      </c>
      <c r="G14">
        <v>2.5</v>
      </c>
      <c r="H14">
        <f t="shared" si="0"/>
        <v>7.875</v>
      </c>
    </row>
    <row r="15" spans="1:10" x14ac:dyDescent="0.25">
      <c r="A15" t="s">
        <v>16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0</v>
      </c>
      <c r="H15">
        <f t="shared" si="0"/>
        <v>7.5</v>
      </c>
    </row>
    <row r="17" spans="1:9" ht="30" x14ac:dyDescent="0.25">
      <c r="A17" t="s">
        <v>0</v>
      </c>
      <c r="B17" s="2" t="s">
        <v>20</v>
      </c>
      <c r="C17" t="s">
        <v>64</v>
      </c>
      <c r="D17" s="4" t="s">
        <v>31</v>
      </c>
      <c r="E17" s="4" t="s">
        <v>32</v>
      </c>
      <c r="F17" s="4" t="s">
        <v>59</v>
      </c>
      <c r="G17" t="s">
        <v>33</v>
      </c>
      <c r="H17" s="3"/>
    </row>
    <row r="18" spans="1:9" x14ac:dyDescent="0.25">
      <c r="A18" t="s">
        <v>1</v>
      </c>
      <c r="B18">
        <v>0.05</v>
      </c>
      <c r="C18">
        <v>0.2</v>
      </c>
      <c r="D18" s="4">
        <v>0.1</v>
      </c>
      <c r="E18" s="4">
        <v>0.15</v>
      </c>
      <c r="F18" s="4">
        <v>0.1</v>
      </c>
      <c r="G18" s="4">
        <v>0.4</v>
      </c>
      <c r="H18" s="3"/>
    </row>
    <row r="19" spans="1:9" x14ac:dyDescent="0.25">
      <c r="A19" t="s">
        <v>23</v>
      </c>
      <c r="B19">
        <v>1216</v>
      </c>
      <c r="C19">
        <v>5</v>
      </c>
      <c r="D19">
        <v>1.46</v>
      </c>
      <c r="E19">
        <v>2.52</v>
      </c>
      <c r="F19" t="s">
        <v>61</v>
      </c>
      <c r="G19">
        <v>39.950000000000003</v>
      </c>
      <c r="I19" s="5" t="s">
        <v>26</v>
      </c>
    </row>
    <row r="20" spans="1:9" x14ac:dyDescent="0.25">
      <c r="A20" t="s">
        <v>24</v>
      </c>
      <c r="B20">
        <v>180</v>
      </c>
      <c r="C20">
        <v>1.8</v>
      </c>
      <c r="D20">
        <v>1.46</v>
      </c>
      <c r="E20">
        <v>2.2400000000000002</v>
      </c>
      <c r="F20" t="s">
        <v>60</v>
      </c>
      <c r="G20">
        <v>22.58</v>
      </c>
      <c r="I20" s="5" t="s">
        <v>27</v>
      </c>
    </row>
    <row r="21" spans="1:9" x14ac:dyDescent="0.25">
      <c r="A21" t="s">
        <v>25</v>
      </c>
      <c r="B21">
        <v>3200</v>
      </c>
      <c r="C21">
        <v>5</v>
      </c>
      <c r="D21">
        <v>1.46</v>
      </c>
      <c r="E21">
        <v>2.52</v>
      </c>
      <c r="F21" t="s">
        <v>61</v>
      </c>
      <c r="G21">
        <v>39.950000000000003</v>
      </c>
      <c r="I21" s="5" t="s">
        <v>28</v>
      </c>
    </row>
    <row r="22" spans="1:9" x14ac:dyDescent="0.25">
      <c r="A22" t="s">
        <v>57</v>
      </c>
      <c r="B22">
        <v>1920</v>
      </c>
      <c r="C22">
        <v>3.5</v>
      </c>
      <c r="D22">
        <v>0.48</v>
      </c>
      <c r="E22">
        <v>4.32</v>
      </c>
      <c r="F22" t="s">
        <v>62</v>
      </c>
      <c r="G22">
        <v>24.99</v>
      </c>
      <c r="I22" s="5" t="s">
        <v>58</v>
      </c>
    </row>
    <row r="24" spans="1:9" ht="30" x14ac:dyDescent="0.25">
      <c r="A24" t="s">
        <v>0</v>
      </c>
      <c r="B24" s="2" t="s">
        <v>20</v>
      </c>
      <c r="C24" t="s">
        <v>21</v>
      </c>
      <c r="D24" s="4" t="s">
        <v>31</v>
      </c>
      <c r="E24" s="4" t="s">
        <v>32</v>
      </c>
      <c r="F24" s="4" t="s">
        <v>59</v>
      </c>
      <c r="G24" t="s">
        <v>33</v>
      </c>
      <c r="H24" s="3" t="s">
        <v>5</v>
      </c>
    </row>
    <row r="25" spans="1:9" x14ac:dyDescent="0.25">
      <c r="A25" t="s">
        <v>1</v>
      </c>
      <c r="B25">
        <v>0.05</v>
      </c>
      <c r="C25">
        <v>0.2</v>
      </c>
      <c r="D25" s="4">
        <v>0.1</v>
      </c>
      <c r="E25" s="4">
        <v>0.15</v>
      </c>
      <c r="F25" s="4">
        <v>0.1</v>
      </c>
      <c r="G25" s="4">
        <v>0.4</v>
      </c>
      <c r="H25" s="3"/>
    </row>
    <row r="26" spans="1:9" x14ac:dyDescent="0.25">
      <c r="A26" t="s">
        <v>23</v>
      </c>
      <c r="B26">
        <f>B19/$B$21*10</f>
        <v>3.8</v>
      </c>
      <c r="C26" s="6">
        <f>C$20/C19*10</f>
        <v>3.5999999999999996</v>
      </c>
      <c r="D26" s="6">
        <f>D$22/D19*10</f>
        <v>3.2876712328767121</v>
      </c>
      <c r="E26" s="6">
        <f>E$20/E19*10</f>
        <v>8.8888888888888893</v>
      </c>
      <c r="F26">
        <v>5</v>
      </c>
      <c r="G26" s="6">
        <f>G$20/G19*10</f>
        <v>5.6520650813516893</v>
      </c>
      <c r="H26" s="6">
        <f>SUM(B26*B$25,C26*C$25,D26*D$25,E26*E$25,G26*G$25,F26*F$25)</f>
        <v>5.3329264891616805</v>
      </c>
      <c r="I26" s="5" t="s">
        <v>26</v>
      </c>
    </row>
    <row r="27" spans="1:9" x14ac:dyDescent="0.25">
      <c r="A27" t="s">
        <v>63</v>
      </c>
      <c r="B27" s="6">
        <f t="shared" ref="B27:B29" si="1">B20/$B$21*10</f>
        <v>0.5625</v>
      </c>
      <c r="C27">
        <f t="shared" ref="C27:C29" si="2">C$20/C20*10</f>
        <v>10</v>
      </c>
      <c r="D27" s="6">
        <f t="shared" ref="D27:D29" si="3">D$22/D20*10</f>
        <v>3.2876712328767121</v>
      </c>
      <c r="E27" s="1">
        <f t="shared" ref="E27:E29" si="4">E$20/E20*10</f>
        <v>10</v>
      </c>
      <c r="F27">
        <v>10</v>
      </c>
      <c r="G27" s="7">
        <f t="shared" ref="G27:G29" si="5">G$20/G20*10</f>
        <v>10</v>
      </c>
      <c r="H27" s="6">
        <f>SUM(B27*B$25,C27*C$25,D27*D$25,E27*E$25,G27*G$25,F27*F$25)</f>
        <v>8.8568921232876718</v>
      </c>
      <c r="I27" s="5" t="s">
        <v>27</v>
      </c>
    </row>
    <row r="28" spans="1:9" x14ac:dyDescent="0.25">
      <c r="A28" t="s">
        <v>25</v>
      </c>
      <c r="B28">
        <f t="shared" si="1"/>
        <v>10</v>
      </c>
      <c r="C28">
        <f t="shared" si="2"/>
        <v>3.5999999999999996</v>
      </c>
      <c r="D28" s="6">
        <f t="shared" si="3"/>
        <v>3.2876712328767121</v>
      </c>
      <c r="E28" s="6">
        <f t="shared" si="4"/>
        <v>8.8888888888888893</v>
      </c>
      <c r="F28">
        <v>5</v>
      </c>
      <c r="G28" s="6">
        <f t="shared" si="5"/>
        <v>5.6520650813516893</v>
      </c>
      <c r="H28" s="6">
        <f>SUM(B28*B$25,C28*C$25,D28*D$25,E28*E$25,G28*G$25,F28*F$25)</f>
        <v>5.6429264891616802</v>
      </c>
      <c r="I28" s="5" t="s">
        <v>28</v>
      </c>
    </row>
    <row r="29" spans="1:9" x14ac:dyDescent="0.25">
      <c r="A29" t="s">
        <v>57</v>
      </c>
      <c r="B29">
        <f t="shared" si="1"/>
        <v>6</v>
      </c>
      <c r="C29" s="6">
        <f t="shared" si="2"/>
        <v>5.1428571428571432</v>
      </c>
      <c r="D29" s="7">
        <f t="shared" si="3"/>
        <v>10</v>
      </c>
      <c r="E29" s="6">
        <f t="shared" si="4"/>
        <v>5.1851851851851851</v>
      </c>
      <c r="F29">
        <v>0</v>
      </c>
      <c r="G29" s="7">
        <f t="shared" si="5"/>
        <v>9.0356142456982784</v>
      </c>
      <c r="H29" s="6">
        <f>SUM(B29*B$25,C29*C$25,D29*D$25,E29*E$25,G29*G$25,F29*F$25)</f>
        <v>6.7205949046285181</v>
      </c>
      <c r="I29" s="5" t="s">
        <v>58</v>
      </c>
    </row>
  </sheetData>
  <mergeCells count="1">
    <mergeCell ref="H1:H2"/>
  </mergeCells>
  <hyperlinks>
    <hyperlink ref="I20" r:id="rId1"/>
    <hyperlink ref="I19" r:id="rId2"/>
    <hyperlink ref="I21" r:id="rId3"/>
    <hyperlink ref="I27" r:id="rId4"/>
    <hyperlink ref="I26" r:id="rId5"/>
    <hyperlink ref="I28" r:id="rId6"/>
    <hyperlink ref="J4" r:id="rId7"/>
    <hyperlink ref="J6" r:id="rId8"/>
    <hyperlink ref="J5" r:id="rId9"/>
    <hyperlink ref="J7" r:id="rId10"/>
    <hyperlink ref="J3" r:id="rId11"/>
    <hyperlink ref="J8" r:id="rId12"/>
    <hyperlink ref="I29" r:id="rId13"/>
    <hyperlink ref="I22" r:id="rId14"/>
  </hyperlinks>
  <pageMargins left="0.7" right="0.7" top="0.75" bottom="0.75" header="0.3" footer="0.3"/>
  <pageSetup orientation="portrait" horizontalDpi="360" verticalDpi="36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19" sqref="H19"/>
    </sheetView>
  </sheetViews>
  <sheetFormatPr defaultRowHeight="15" x14ac:dyDescent="0.25"/>
  <cols>
    <col min="1" max="1" width="44.7109375" bestFit="1" customWidth="1"/>
    <col min="2" max="2" width="14.5703125" bestFit="1" customWidth="1"/>
    <col min="3" max="3" width="14.5703125" customWidth="1"/>
    <col min="4" max="5" width="17.42578125" bestFit="1" customWidth="1"/>
  </cols>
  <sheetData>
    <row r="1" spans="1:8" x14ac:dyDescent="0.25">
      <c r="A1" t="s">
        <v>35</v>
      </c>
      <c r="B1" t="s">
        <v>43</v>
      </c>
      <c r="C1" t="s">
        <v>65</v>
      </c>
      <c r="D1" t="s">
        <v>37</v>
      </c>
      <c r="E1" t="s">
        <v>41</v>
      </c>
      <c r="F1" t="s">
        <v>40</v>
      </c>
      <c r="G1" s="8" t="s">
        <v>36</v>
      </c>
    </row>
    <row r="2" spans="1:8" x14ac:dyDescent="0.25">
      <c r="A2" t="s">
        <v>1</v>
      </c>
      <c r="B2">
        <v>0.2</v>
      </c>
      <c r="C2">
        <v>0.3</v>
      </c>
      <c r="D2">
        <v>0.1</v>
      </c>
      <c r="E2">
        <v>0.2</v>
      </c>
      <c r="F2">
        <v>0.2</v>
      </c>
      <c r="G2" s="8"/>
    </row>
    <row r="3" spans="1:8" x14ac:dyDescent="0.25">
      <c r="A3" t="s">
        <v>38</v>
      </c>
      <c r="B3">
        <v>2.38</v>
      </c>
      <c r="C3" t="s">
        <v>61</v>
      </c>
      <c r="D3" t="s">
        <v>39</v>
      </c>
      <c r="E3">
        <f>2.2*0.8*1.6</f>
        <v>2.8160000000000007</v>
      </c>
      <c r="F3">
        <v>14</v>
      </c>
      <c r="H3" t="s">
        <v>47</v>
      </c>
    </row>
    <row r="4" spans="1:8" x14ac:dyDescent="0.25">
      <c r="A4" t="s">
        <v>42</v>
      </c>
      <c r="B4">
        <v>1.39</v>
      </c>
      <c r="C4" t="s">
        <v>60</v>
      </c>
      <c r="D4" t="s">
        <v>44</v>
      </c>
      <c r="E4">
        <f>0.906*0.433*1.142</f>
        <v>0.44800431600000001</v>
      </c>
      <c r="F4">
        <v>5.95</v>
      </c>
      <c r="H4" t="s">
        <v>48</v>
      </c>
    </row>
    <row r="5" spans="1:8" x14ac:dyDescent="0.25">
      <c r="A5" t="s">
        <v>45</v>
      </c>
      <c r="B5">
        <v>5.625</v>
      </c>
      <c r="C5" t="s">
        <v>60</v>
      </c>
      <c r="D5" t="s">
        <v>44</v>
      </c>
      <c r="E5">
        <f>1.6*0.79*1.5</f>
        <v>1.8960000000000004</v>
      </c>
      <c r="F5">
        <v>12</v>
      </c>
      <c r="H5" t="s">
        <v>46</v>
      </c>
    </row>
    <row r="6" spans="1:8" x14ac:dyDescent="0.25">
      <c r="A6" t="s">
        <v>49</v>
      </c>
      <c r="B6">
        <v>1.18</v>
      </c>
      <c r="C6" t="s">
        <v>60</v>
      </c>
      <c r="D6" t="s">
        <v>44</v>
      </c>
      <c r="E6">
        <f>0.913*0.492*0.866</f>
        <v>0.38900373599999999</v>
      </c>
      <c r="F6">
        <v>3.99</v>
      </c>
      <c r="H6" t="s">
        <v>52</v>
      </c>
    </row>
    <row r="7" spans="1:8" x14ac:dyDescent="0.25">
      <c r="A7" t="s">
        <v>50</v>
      </c>
      <c r="B7">
        <v>1.18</v>
      </c>
      <c r="C7" t="s">
        <v>61</v>
      </c>
      <c r="D7" t="s">
        <v>39</v>
      </c>
      <c r="E7">
        <f>0.913*0.492*0.866</f>
        <v>0.38900373599999999</v>
      </c>
      <c r="F7">
        <v>4.99</v>
      </c>
      <c r="H7" t="s">
        <v>51</v>
      </c>
    </row>
    <row r="8" spans="1:8" x14ac:dyDescent="0.25">
      <c r="A8" t="s">
        <v>53</v>
      </c>
      <c r="B8">
        <v>1.3</v>
      </c>
      <c r="C8" t="s">
        <v>60</v>
      </c>
      <c r="D8" t="s">
        <v>44</v>
      </c>
      <c r="E8">
        <f>1.142*0.472*1.299</f>
        <v>0.70019217599999994</v>
      </c>
      <c r="F8">
        <v>4.95</v>
      </c>
      <c r="H8" t="s">
        <v>54</v>
      </c>
    </row>
    <row r="9" spans="1:8" x14ac:dyDescent="0.25">
      <c r="A9" t="s">
        <v>56</v>
      </c>
      <c r="B9">
        <v>2.169</v>
      </c>
      <c r="C9" t="s">
        <v>60</v>
      </c>
      <c r="D9" t="s">
        <v>44</v>
      </c>
      <c r="E9">
        <f>1.299*1.26*0.472</f>
        <v>0.77254127999999989</v>
      </c>
      <c r="F9">
        <v>3.2</v>
      </c>
    </row>
    <row r="11" spans="1:8" x14ac:dyDescent="0.25">
      <c r="A11" t="s">
        <v>35</v>
      </c>
      <c r="B11" t="s">
        <v>43</v>
      </c>
      <c r="C11" t="s">
        <v>65</v>
      </c>
      <c r="D11" t="s">
        <v>37</v>
      </c>
      <c r="E11" t="s">
        <v>41</v>
      </c>
      <c r="F11" t="s">
        <v>40</v>
      </c>
      <c r="G11" s="8" t="s">
        <v>36</v>
      </c>
    </row>
    <row r="12" spans="1:8" x14ac:dyDescent="0.25">
      <c r="A12" t="s">
        <v>1</v>
      </c>
      <c r="B12" s="1">
        <v>0.2</v>
      </c>
      <c r="C12" s="1">
        <v>0.3</v>
      </c>
      <c r="D12">
        <v>0.1</v>
      </c>
      <c r="E12">
        <v>0.2</v>
      </c>
      <c r="F12">
        <v>0.2</v>
      </c>
      <c r="G12" s="8"/>
    </row>
    <row r="13" spans="1:8" x14ac:dyDescent="0.25">
      <c r="A13" t="s">
        <v>38</v>
      </c>
      <c r="B13" s="1">
        <f>B3/B$5*10</f>
        <v>4.2311111111111108</v>
      </c>
      <c r="C13" s="1">
        <v>5</v>
      </c>
      <c r="D13">
        <v>10</v>
      </c>
      <c r="E13" s="1">
        <f>E$6/E3*10</f>
        <v>1.3814053124999994</v>
      </c>
      <c r="F13" s="1">
        <f>F$9/F3*10</f>
        <v>2.285714285714286</v>
      </c>
      <c r="G13" s="1">
        <f>SUM(B13*B$12,D13*D$12,E13*E$12,F13*F$12,C13*C$12)</f>
        <v>4.07964614186508</v>
      </c>
      <c r="H13" s="5" t="s">
        <v>47</v>
      </c>
    </row>
    <row r="14" spans="1:8" x14ac:dyDescent="0.25">
      <c r="A14" t="s">
        <v>42</v>
      </c>
      <c r="B14" s="1">
        <f t="shared" ref="B14:B19" si="0">B4/B$5*10</f>
        <v>2.471111111111111</v>
      </c>
      <c r="C14" s="1">
        <v>10</v>
      </c>
      <c r="D14">
        <v>5</v>
      </c>
      <c r="E14" s="1">
        <f t="shared" ref="E14:E19" si="1">E$6/E4*10</f>
        <v>8.6830354553994962</v>
      </c>
      <c r="F14" s="1">
        <f t="shared" ref="F14:F19" si="2">F$9/F4*10</f>
        <v>5.3781512605042012</v>
      </c>
      <c r="G14" s="1">
        <f t="shared" ref="G14:G19" si="3">SUM(B14*B$12,D14*D$12,E14*E$12,F14*F$12,C14*C$12)</f>
        <v>6.806459565402962</v>
      </c>
      <c r="H14" s="5" t="s">
        <v>48</v>
      </c>
    </row>
    <row r="15" spans="1:8" x14ac:dyDescent="0.25">
      <c r="A15" t="s">
        <v>45</v>
      </c>
      <c r="B15" s="1">
        <f t="shared" si="0"/>
        <v>10</v>
      </c>
      <c r="C15" s="1">
        <v>10</v>
      </c>
      <c r="D15">
        <v>5</v>
      </c>
      <c r="E15" s="1">
        <f t="shared" si="1"/>
        <v>2.0517074683544303</v>
      </c>
      <c r="F15" s="1">
        <f t="shared" si="2"/>
        <v>2.6666666666666665</v>
      </c>
      <c r="G15" s="1">
        <f t="shared" si="3"/>
        <v>6.4436748270042195</v>
      </c>
      <c r="H15" s="5" t="s">
        <v>46</v>
      </c>
    </row>
    <row r="16" spans="1:8" x14ac:dyDescent="0.25">
      <c r="A16" t="s">
        <v>49</v>
      </c>
      <c r="B16" s="1">
        <f t="shared" si="0"/>
        <v>2.0977777777777775</v>
      </c>
      <c r="C16" s="1">
        <v>10</v>
      </c>
      <c r="D16">
        <v>5</v>
      </c>
      <c r="E16" s="1">
        <f t="shared" si="1"/>
        <v>10</v>
      </c>
      <c r="F16" s="1">
        <f t="shared" si="2"/>
        <v>8.0200501253132828</v>
      </c>
      <c r="G16" s="1">
        <f t="shared" si="3"/>
        <v>7.5235655806182118</v>
      </c>
      <c r="H16" s="5" t="s">
        <v>52</v>
      </c>
    </row>
    <row r="17" spans="1:8" x14ac:dyDescent="0.25">
      <c r="A17" t="s">
        <v>50</v>
      </c>
      <c r="B17" s="1">
        <f t="shared" si="0"/>
        <v>2.0977777777777775</v>
      </c>
      <c r="C17" s="1">
        <v>5</v>
      </c>
      <c r="D17">
        <v>10</v>
      </c>
      <c r="E17" s="1">
        <f t="shared" si="1"/>
        <v>10</v>
      </c>
      <c r="F17" s="1">
        <f t="shared" si="2"/>
        <v>6.4128256513026045</v>
      </c>
      <c r="G17" s="1">
        <f t="shared" si="3"/>
        <v>6.2021206858160767</v>
      </c>
      <c r="H17" s="5" t="s">
        <v>51</v>
      </c>
    </row>
    <row r="18" spans="1:8" x14ac:dyDescent="0.25">
      <c r="A18" t="s">
        <v>53</v>
      </c>
      <c r="B18" s="1">
        <f t="shared" si="0"/>
        <v>2.3111111111111113</v>
      </c>
      <c r="C18" s="1">
        <v>10</v>
      </c>
      <c r="D18">
        <v>5</v>
      </c>
      <c r="E18" s="1">
        <f t="shared" si="1"/>
        <v>5.5556709905310342</v>
      </c>
      <c r="F18" s="1">
        <f t="shared" si="2"/>
        <v>6.4646464646464654</v>
      </c>
      <c r="G18" s="1">
        <f t="shared" si="3"/>
        <v>6.3662857132577226</v>
      </c>
      <c r="H18" s="5" t="s">
        <v>54</v>
      </c>
    </row>
    <row r="19" spans="1:8" x14ac:dyDescent="0.25">
      <c r="A19" t="s">
        <v>56</v>
      </c>
      <c r="B19" s="1">
        <f t="shared" si="0"/>
        <v>3.8559999999999999</v>
      </c>
      <c r="C19" s="1">
        <v>10</v>
      </c>
      <c r="D19">
        <v>5</v>
      </c>
      <c r="E19" s="1">
        <f t="shared" si="1"/>
        <v>5.0353779930051124</v>
      </c>
      <c r="F19" s="1">
        <f t="shared" si="2"/>
        <v>10</v>
      </c>
      <c r="G19" s="1">
        <f t="shared" si="3"/>
        <v>7.2782755986010219</v>
      </c>
      <c r="H19" s="5" t="s">
        <v>55</v>
      </c>
    </row>
  </sheetData>
  <mergeCells count="2">
    <mergeCell ref="G1:G2"/>
    <mergeCell ref="G11:G12"/>
  </mergeCells>
  <hyperlinks>
    <hyperlink ref="H17" r:id="rId1"/>
    <hyperlink ref="H13" r:id="rId2"/>
    <hyperlink ref="H14" r:id="rId3"/>
    <hyperlink ref="H16" r:id="rId4"/>
    <hyperlink ref="H15" r:id="rId5"/>
    <hyperlink ref="H18" r:id="rId6" location="Dimensions"/>
    <hyperlink ref="H19" r:id="rId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motors</vt:lpstr>
      <vt:lpstr>servos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</cp:lastModifiedBy>
  <dcterms:created xsi:type="dcterms:W3CDTF">2014-10-02T16:21:49Z</dcterms:created>
  <dcterms:modified xsi:type="dcterms:W3CDTF">2014-10-07T16:45:53Z</dcterms:modified>
</cp:coreProperties>
</file>