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<sst xmlns="http://schemas.openxmlformats.org/spreadsheetml/2006/main" count="342" uniqueCount="151">
  <si>
    <t>hitting</t>
  </si>
  <si>
    <t>avg12</t>
  </si>
  <si>
    <t>pitching</t>
  </si>
  <si>
    <t>pwrrnk</t>
  </si>
  <si>
    <t>tm</t>
  </si>
  <si>
    <t>60gm</t>
  </si>
  <si>
    <t>avg</t>
  </si>
  <si>
    <t>hr</t>
  </si>
  <si>
    <t>runs</t>
  </si>
  <si>
    <t>h</t>
  </si>
  <si>
    <t>rbi</t>
  </si>
  <si>
    <t>tb</t>
  </si>
  <si>
    <t>hr/gm</t>
  </si>
  <si>
    <t>r/gm</t>
  </si>
  <si>
    <t>h/gm</t>
  </si>
  <si>
    <t>rbi/gm</t>
  </si>
  <si>
    <t>tb/gm</t>
  </si>
  <si>
    <t>slg</t>
  </si>
  <si>
    <t>rtg12</t>
  </si>
  <si>
    <t>abv avg</t>
  </si>
  <si>
    <t>rtg18</t>
  </si>
  <si>
    <t>*rtg*</t>
  </si>
  <si>
    <t>1   tb</t>
  </si>
  <si>
    <t>40 - 20</t>
  </si>
  <si>
    <t>1    tb</t>
  </si>
  <si>
    <t>al avg</t>
  </si>
  <si>
    <t>avg rtg</t>
  </si>
  <si>
    <t>8  tor</t>
  </si>
  <si>
    <t>32 - 28</t>
  </si>
  <si>
    <t>8   tor</t>
  </si>
  <si>
    <t>4  cle</t>
  </si>
  <si>
    <t>35 - 25</t>
  </si>
  <si>
    <t>4   cle</t>
  </si>
  <si>
    <t>5 nyy</t>
  </si>
  <si>
    <t xml:space="preserve">33 - 27 </t>
  </si>
  <si>
    <t>5  nyy</t>
  </si>
  <si>
    <t>3 min</t>
  </si>
  <si>
    <t>36 - 24</t>
  </si>
  <si>
    <t>3  min</t>
  </si>
  <si>
    <t>6 hou</t>
  </si>
  <si>
    <t>29 - 31</t>
  </si>
  <si>
    <t>6  hou</t>
  </si>
  <si>
    <t>2 oak</t>
  </si>
  <si>
    <t xml:space="preserve">  2  oak</t>
  </si>
  <si>
    <t>7 cws</t>
  </si>
  <si>
    <t>1  lad</t>
  </si>
  <si>
    <t>43 - 17</t>
  </si>
  <si>
    <t xml:space="preserve">nl avg </t>
  </si>
  <si>
    <t>8  mil</t>
  </si>
  <si>
    <t>4   sd</t>
  </si>
  <si>
    <t>37 - 23</t>
  </si>
  <si>
    <t>5   stl</t>
  </si>
  <si>
    <t>30 - 28</t>
  </si>
  <si>
    <t>3 chc</t>
  </si>
  <si>
    <t xml:space="preserve">34 - 26 </t>
  </si>
  <si>
    <t>6 mia</t>
  </si>
  <si>
    <t>31 - 29</t>
  </si>
  <si>
    <t xml:space="preserve"> 6 mia</t>
  </si>
  <si>
    <t>2   atl</t>
  </si>
  <si>
    <t>7  cin</t>
  </si>
  <si>
    <t>nl avg</t>
  </si>
  <si>
    <t>34 - 26</t>
  </si>
  <si>
    <t xml:space="preserve"> </t>
  </si>
  <si>
    <t>How This Model Was Developed</t>
  </si>
  <si>
    <t>stdev al</t>
  </si>
  <si>
    <t xml:space="preserve">After getting an email from MLB to enter the 2020 bracket contest to win some money, they had a tiebreaker section after setting the bracket, which asked: "how many runs will be scored, how many home runs will there be, and how many games will be played in the entire playoffs?" Instead of guessing, I decided to make a quick sheet to do some predictions and decided that that wasn't enough. That's when this sheet was created. </t>
  </si>
  <si>
    <t>stdev nl</t>
  </si>
  <si>
    <t>avg lg</t>
  </si>
  <si>
    <t>key</t>
  </si>
  <si>
    <t>best</t>
  </si>
  <si>
    <t>runner up</t>
  </si>
  <si>
    <t>better</t>
  </si>
  <si>
    <t>average</t>
  </si>
  <si>
    <t>worse</t>
  </si>
  <si>
    <t>worst</t>
  </si>
  <si>
    <t>keypts</t>
  </si>
  <si>
    <t>avg18</t>
  </si>
  <si>
    <t>whip</t>
  </si>
  <si>
    <t>era</t>
  </si>
  <si>
    <t>so</t>
  </si>
  <si>
    <t>r</t>
  </si>
  <si>
    <t>er</t>
  </si>
  <si>
    <t>hb</t>
  </si>
  <si>
    <t>bb</t>
  </si>
  <si>
    <t>so/gm</t>
  </si>
  <si>
    <t>er/gm</t>
  </si>
  <si>
    <t>hb/gm</t>
  </si>
  <si>
    <t>bb/gm</t>
  </si>
  <si>
    <r>
      <rPr>
        <rFont val="Arial"/>
        <color theme="1"/>
      </rPr>
      <t xml:space="preserve"> I sourced all the 60 game stats for each team based on hitting and pitching in 2020. The stats that count toward power rankings include:   </t>
    </r>
    <r>
      <rPr>
        <rFont val="Arial"/>
        <b/>
        <color theme="1"/>
      </rPr>
      <t xml:space="preserve">Hitting </t>
    </r>
    <r>
      <rPr>
        <rFont val="Arial"/>
        <color theme="1"/>
      </rPr>
      <t xml:space="preserve">- average, home runs, hits, rbi, total bases, hr/game, runs/game, hits/game, rbi/game, totalbases/game, slugging.    </t>
    </r>
    <r>
      <rPr>
        <rFont val="Arial"/>
        <b/>
        <color theme="1"/>
      </rPr>
      <t xml:space="preserve">Pitching </t>
    </r>
    <r>
      <rPr>
        <rFont val="Arial"/>
        <color theme="1"/>
      </rPr>
      <t xml:space="preserve">- whip, era, hits, strikeouts, runs, earned runs, homeruns, hit batters, walks, strikeouts, hits/game, strikeouts/game, runs/game, earned runs/game, homeruns/game, hit batters/game, walks/game, strikeouts/game.  After sourcing all these stats, I separated the averages for AL and NL, and finally, the overall average for the league. All averages are based on the 16 playoff teams only.  The color key is clearly labeled and point values are assigned to each color. Dark red gets ZERO points.  Each team recieves a cumulative total for hitting and pitching. Hitting has a total of 12 stat lines, and pitching has 18. </t>
    </r>
    <r>
      <rPr>
        <rFont val="Arial"/>
        <b/>
        <color theme="1"/>
      </rPr>
      <t>These points are combined to form a power ranking.</t>
    </r>
    <r>
      <rPr>
        <rFont val="Arial"/>
        <color theme="1"/>
      </rPr>
      <t xml:space="preserve">   As a second ranking, I added "Above Average." One point is awarded for each stat line where a team is above average in it. Average and worse award no points. Those points are combined to form an Above Average ranking.  (stdev = standard deviation)</t>
    </r>
  </si>
  <si>
    <t>33 - 27</t>
  </si>
  <si>
    <t>31- 29</t>
  </si>
  <si>
    <t>projected</t>
  </si>
  <si>
    <t>actual</t>
  </si>
  <si>
    <t>wc best 3</t>
  </si>
  <si>
    <t>avg avg</t>
  </si>
  <si>
    <t>avg hr</t>
  </si>
  <si>
    <t>avg r</t>
  </si>
  <si>
    <t>avg h</t>
  </si>
  <si>
    <t>avg slg</t>
  </si>
  <si>
    <t>avg rbi</t>
  </si>
  <si>
    <t>avg tb</t>
  </si>
  <si>
    <t>wc</t>
  </si>
  <si>
    <t>div</t>
  </si>
  <si>
    <t>cs</t>
  </si>
  <si>
    <t>ws</t>
  </si>
  <si>
    <t>win</t>
  </si>
  <si>
    <t>3hr</t>
  </si>
  <si>
    <t>9r</t>
  </si>
  <si>
    <t>tb1</t>
  </si>
  <si>
    <t>tor8</t>
  </si>
  <si>
    <t>2.5hr</t>
  </si>
  <si>
    <t>cle4</t>
  </si>
  <si>
    <t>nyy5</t>
  </si>
  <si>
    <t>min3</t>
  </si>
  <si>
    <t>hou6</t>
  </si>
  <si>
    <t>div best 5</t>
  </si>
  <si>
    <t>2.8hr</t>
  </si>
  <si>
    <t>8t</t>
  </si>
  <si>
    <t>oak2</t>
  </si>
  <si>
    <t>cws7</t>
  </si>
  <si>
    <t>3.3hr</t>
  </si>
  <si>
    <t>lad1</t>
  </si>
  <si>
    <t>mil8</t>
  </si>
  <si>
    <t xml:space="preserve">prdt. gm = </t>
  </si>
  <si>
    <t xml:space="preserve">prdt hr = </t>
  </si>
  <si>
    <t>2.4hr</t>
  </si>
  <si>
    <t>sd4</t>
  </si>
  <si>
    <t>cs best 7</t>
  </si>
  <si>
    <t>stl5</t>
  </si>
  <si>
    <t>2.2hr</t>
  </si>
  <si>
    <t>chc3</t>
  </si>
  <si>
    <t>8r</t>
  </si>
  <si>
    <t>mia6</t>
  </si>
  <si>
    <t>3.2hr</t>
  </si>
  <si>
    <t>atl2</t>
  </si>
  <si>
    <t>cin7</t>
  </si>
  <si>
    <t xml:space="preserve">prdt gm = </t>
  </si>
  <si>
    <t>19gm</t>
  </si>
  <si>
    <t>16gm</t>
  </si>
  <si>
    <t>11gm</t>
  </si>
  <si>
    <t>6gm</t>
  </si>
  <si>
    <t xml:space="preserve">52gm </t>
  </si>
  <si>
    <t>165r</t>
  </si>
  <si>
    <t>160r</t>
  </si>
  <si>
    <t>116r</t>
  </si>
  <si>
    <t>60r</t>
  </si>
  <si>
    <t>500r</t>
  </si>
  <si>
    <t>50hr</t>
  </si>
  <si>
    <t>49hr</t>
  </si>
  <si>
    <t>31hr</t>
  </si>
  <si>
    <t>150hr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</si>
</sst>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i/>
      <color theme="1"/>
      <name val="Arial"/>
      <scheme val="minor"/>
    </font>
    <font>
      <b/>
      <i/>
      <sz val="12.0"/>
      <color theme="1"/>
      <name val="Arial"/>
      <scheme val="minor"/>
    </font>
    <font>
      <i/>
      <color theme="1"/>
      <name val="Arial"/>
      <scheme val="minor"/>
    </font>
    <font>
      <color theme="1"/>
      <name val="Arial"/>
      <scheme val="minor"/>
    </font>
    <font/>
    <font>
      <sz val="36.0"/>
      <color theme="1"/>
      <name val="Arial"/>
      <scheme val="minor"/>
    </font>
    <font>
      <b/>
      <u/>
      <color theme="1"/>
      <name val="Arial"/>
      <scheme val="minor"/>
    </font>
    <font>
      <strike/>
      <color theme="1"/>
      <name val="Arial"/>
      <scheme val="minor"/>
    </font>
  </fonts>
  <fills count="15">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D0E0E3"/>
        <bgColor rgb="FFD0E0E3"/>
      </patternFill>
    </fill>
    <fill>
      <patternFill patternType="solid">
        <fgColor rgb="FFEA9999"/>
        <bgColor rgb="FFEA9999"/>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A4C2F4"/>
        <bgColor rgb="FFA4C2F4"/>
      </patternFill>
    </fill>
    <fill>
      <patternFill patternType="solid">
        <fgColor rgb="FFC9DAF8"/>
        <bgColor rgb="FFC9DAF8"/>
      </patternFill>
    </fill>
    <fill>
      <patternFill patternType="solid">
        <fgColor rgb="FF999999"/>
        <bgColor rgb="FF999999"/>
      </patternFill>
    </fill>
  </fills>
  <borders count="46">
    <border/>
    <border>
      <left style="thick">
        <color rgb="FF000000"/>
      </left>
    </border>
    <border>
      <left style="medium">
        <color rgb="FF000000"/>
      </left>
      <right style="medium">
        <color rgb="FF000000"/>
      </right>
      <top style="medium">
        <color rgb="FF000000"/>
      </top>
    </border>
    <border>
      <right style="hair">
        <color rgb="FF000000"/>
      </right>
    </border>
    <border>
      <left style="thin">
        <color rgb="FF000000"/>
      </left>
    </border>
    <border>
      <right style="dotted">
        <color rgb="FF000000"/>
      </right>
    </border>
    <border>
      <right style="medium">
        <color rgb="FF000000"/>
      </right>
    </border>
    <border>
      <left style="thick">
        <color rgb="FF000000"/>
      </left>
      <right style="hair">
        <color rgb="FF000000"/>
      </right>
      <top style="hair">
        <color rgb="FF000000"/>
      </top>
    </border>
    <border>
      <top style="hair">
        <color rgb="FF000000"/>
      </top>
    </border>
    <border>
      <right style="thick">
        <color rgb="FF000000"/>
      </right>
      <top style="hair">
        <color rgb="FF000000"/>
      </top>
    </border>
    <border>
      <left style="thick">
        <color rgb="FF000000"/>
      </left>
      <top style="hair">
        <color rgb="FF000000"/>
      </top>
    </border>
    <border>
      <left style="medium">
        <color rgb="FF000000"/>
      </left>
      <right style="medium">
        <color rgb="FF000000"/>
      </right>
      <top style="hair">
        <color rgb="FF000000"/>
      </top>
    </border>
    <border>
      <left style="thick">
        <color rgb="FF000000"/>
      </left>
      <right style="hair">
        <color rgb="FF000000"/>
      </right>
    </border>
    <border>
      <right style="thick">
        <color rgb="FF000000"/>
      </right>
      <bottom style="medium">
        <color rgb="FF000000"/>
      </bottom>
    </border>
    <border>
      <left style="medium">
        <color rgb="FF000000"/>
      </left>
      <right style="medium">
        <color rgb="FF000000"/>
      </right>
    </border>
    <border>
      <bottom style="medium">
        <color rgb="FF000000"/>
      </bottom>
    </border>
    <border>
      <right style="thick">
        <color rgb="FF000000"/>
      </right>
    </border>
    <border>
      <right style="hair">
        <color rgb="FF000000"/>
      </right>
      <top style="thin">
        <color rgb="FF000000"/>
      </top>
    </border>
    <border>
      <top style="thin">
        <color rgb="FF000000"/>
      </top>
    </border>
    <border>
      <left style="thin">
        <color rgb="FF000000"/>
      </left>
      <top style="thin">
        <color rgb="FF000000"/>
      </top>
    </border>
    <border>
      <right style="dotted">
        <color rgb="FF000000"/>
      </right>
      <top style="thin">
        <color rgb="FF000000"/>
      </top>
    </border>
    <border>
      <right style="medium">
        <color rgb="FF000000"/>
      </right>
      <top style="thin">
        <color rgb="FF000000"/>
      </top>
    </border>
    <border>
      <left style="thick">
        <color rgb="FF000000"/>
      </left>
      <right style="hair">
        <color rgb="FF000000"/>
      </right>
      <top style="thin">
        <color rgb="FF000000"/>
      </top>
    </border>
    <border>
      <right style="thick">
        <color rgb="FF000000"/>
      </right>
      <top style="thin">
        <color rgb="FF000000"/>
      </top>
    </border>
    <border>
      <left style="thick">
        <color rgb="FF000000"/>
      </left>
      <top style="thin">
        <color rgb="FF000000"/>
      </top>
    </border>
    <border>
      <left style="medium">
        <color rgb="FF000000"/>
      </left>
      <right style="medium">
        <color rgb="FF000000"/>
      </right>
      <top style="thin">
        <color rgb="FF000000"/>
      </top>
    </border>
    <border>
      <left style="thin">
        <color rgb="FF000000"/>
      </left>
      <bottom style="hair">
        <color rgb="FF000000"/>
      </bottom>
    </border>
    <border>
      <bottom style="hair">
        <color rgb="FF000000"/>
      </bottom>
    </border>
    <border>
      <right style="dotted">
        <color rgb="FF000000"/>
      </right>
      <bottom style="hair">
        <color rgb="FF000000"/>
      </bottom>
    </border>
    <border>
      <right style="medium">
        <color rgb="FF000000"/>
      </right>
      <bottom style="hair">
        <color rgb="FF000000"/>
      </bottom>
    </border>
    <border>
      <left style="thick">
        <color rgb="FF000000"/>
      </left>
      <right style="hair">
        <color rgb="FF000000"/>
      </right>
      <bottom style="thick">
        <color rgb="FF000000"/>
      </bottom>
    </border>
    <border>
      <bottom style="thick">
        <color rgb="FF000000"/>
      </bottom>
    </border>
    <border>
      <right style="medium">
        <color rgb="FF000000"/>
      </right>
      <bottom style="thick">
        <color rgb="FF000000"/>
      </bottom>
    </border>
    <border>
      <left style="thick">
        <color rgb="FF000000"/>
      </left>
      <bottom style="thick">
        <color rgb="FF000000"/>
      </bottom>
    </border>
    <border>
      <left style="medium">
        <color rgb="FF000000"/>
      </left>
      <right style="medium">
        <color rgb="FF000000"/>
      </right>
      <bottom style="thick">
        <color rgb="FF000000"/>
      </bottom>
    </border>
    <border>
      <top style="medium">
        <color rgb="FF000000"/>
      </top>
    </border>
    <border>
      <left style="thick">
        <color rgb="FF000000"/>
      </left>
      <top style="thick">
        <color rgb="FF000000"/>
      </top>
    </border>
    <border>
      <top style="thick">
        <color rgb="FF000000"/>
      </top>
    </border>
    <border>
      <right style="medium">
        <color rgb="FF000000"/>
      </right>
      <bottom style="medium">
        <color rgb="FF000000"/>
      </bottom>
    </border>
    <border>
      <top style="medium">
        <color rgb="FF000000"/>
      </top>
      <bottom style="hair">
        <color rgb="FF000000"/>
      </bottom>
    </border>
    <border>
      <right style="hair">
        <color rgb="FF000000"/>
      </right>
      <top style="medium">
        <color rgb="FF000000"/>
      </top>
      <bottom style="hair">
        <color rgb="FF000000"/>
      </bottom>
    </border>
    <border>
      <right style="medium">
        <color rgb="FF000000"/>
      </right>
      <top style="medium">
        <color rgb="FF000000"/>
      </top>
      <bottom style="hair">
        <color rgb="FF000000"/>
      </bottom>
    </border>
    <border>
      <right style="hair">
        <color rgb="FF000000"/>
      </right>
      <bottom style="medium">
        <color rgb="FF000000"/>
      </bottom>
    </border>
    <border>
      <right style="hair">
        <color rgb="FF000000"/>
      </right>
      <bottom style="thin">
        <color rgb="FF000000"/>
      </bottom>
    </border>
    <border>
      <right style="hair">
        <color rgb="FF000000"/>
      </right>
      <bottom style="hair">
        <color rgb="FF000000"/>
      </bottom>
    </border>
    <border>
      <right style="dotted">
        <color rgb="FF000000"/>
      </right>
      <bottom style="medium">
        <color rgb="FF000000"/>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1" numFmtId="0" xfId="0" applyFont="1"/>
    <xf borderId="0" fillId="0" fontId="1" numFmtId="0" xfId="0" applyAlignment="1" applyFont="1">
      <alignment horizontal="center"/>
    </xf>
    <xf borderId="1" fillId="0" fontId="1" numFmtId="0" xfId="0" applyAlignment="1" applyBorder="1" applyFont="1">
      <alignment horizontal="left" readingOrder="0"/>
    </xf>
    <xf borderId="0" fillId="0" fontId="1" numFmtId="0" xfId="0" applyAlignment="1" applyFont="1">
      <alignment horizontal="left" readingOrder="0"/>
    </xf>
    <xf borderId="1" fillId="0" fontId="2" numFmtId="0" xfId="0" applyAlignment="1" applyBorder="1" applyFont="1">
      <alignment readingOrder="0"/>
    </xf>
    <xf borderId="0" fillId="0" fontId="2" numFmtId="0" xfId="0" applyAlignment="1" applyFont="1">
      <alignment horizontal="left" readingOrder="0"/>
    </xf>
    <xf borderId="1" fillId="0" fontId="2" numFmtId="0" xfId="0" applyAlignment="1" applyBorder="1" applyFont="1">
      <alignment horizontal="left" readingOrder="0"/>
    </xf>
    <xf borderId="0" fillId="0" fontId="2" numFmtId="0" xfId="0" applyAlignment="1" applyFont="1">
      <alignment readingOrder="0"/>
    </xf>
    <xf borderId="2" fillId="0" fontId="3" numFmtId="0" xfId="0" applyAlignment="1" applyBorder="1" applyFont="1">
      <alignment horizontal="center" readingOrder="0"/>
    </xf>
    <xf borderId="3" fillId="2" fontId="4" numFmtId="0" xfId="0" applyAlignment="1" applyBorder="1" applyFill="1" applyFont="1">
      <alignment horizontal="right" readingOrder="0"/>
    </xf>
    <xf borderId="0" fillId="2" fontId="4" numFmtId="0" xfId="0" applyAlignment="1" applyFont="1">
      <alignment horizontal="center" readingOrder="0"/>
    </xf>
    <xf borderId="4" fillId="3" fontId="5" numFmtId="0" xfId="0" applyAlignment="1" applyBorder="1" applyFill="1" applyFont="1">
      <alignment readingOrder="0"/>
    </xf>
    <xf borderId="0" fillId="3" fontId="5" numFmtId="0" xfId="0" applyAlignment="1" applyFont="1">
      <alignment readingOrder="0"/>
    </xf>
    <xf borderId="0" fillId="4" fontId="5" numFmtId="0" xfId="0" applyAlignment="1" applyFill="1" applyFont="1">
      <alignment readingOrder="0"/>
    </xf>
    <xf borderId="5" fillId="3" fontId="5" numFmtId="0" xfId="0" applyAlignment="1" applyBorder="1" applyFont="1">
      <alignment readingOrder="0"/>
    </xf>
    <xf borderId="6" fillId="3" fontId="5" numFmtId="0" xfId="0" applyAlignment="1" applyBorder="1" applyFont="1">
      <alignment readingOrder="0"/>
    </xf>
    <xf borderId="7" fillId="3" fontId="4" numFmtId="0" xfId="0" applyAlignment="1" applyBorder="1" applyFont="1">
      <alignment horizontal="right" readingOrder="0"/>
    </xf>
    <xf borderId="8" fillId="3" fontId="2" numFmtId="0" xfId="0" applyAlignment="1" applyBorder="1" applyFont="1">
      <alignment horizontal="center" readingOrder="0"/>
    </xf>
    <xf borderId="8" fillId="5" fontId="2" numFmtId="0" xfId="0" applyAlignment="1" applyBorder="1" applyFill="1" applyFont="1">
      <alignment horizontal="center" readingOrder="0"/>
    </xf>
    <xf borderId="9" fillId="2" fontId="2" numFmtId="0" xfId="0" applyAlignment="1" applyBorder="1" applyFont="1">
      <alignment horizontal="left" readingOrder="0"/>
    </xf>
    <xf borderId="7" fillId="4" fontId="4" numFmtId="0" xfId="0" applyAlignment="1" applyBorder="1" applyFont="1">
      <alignment horizontal="right" readingOrder="0"/>
    </xf>
    <xf borderId="8" fillId="4" fontId="2" numFmtId="0" xfId="0" applyAlignment="1" applyBorder="1" applyFont="1">
      <alignment horizontal="center" readingOrder="0"/>
    </xf>
    <xf borderId="10" fillId="3" fontId="3" numFmtId="0" xfId="0" applyAlignment="1" applyBorder="1" applyFont="1">
      <alignment horizontal="center" readingOrder="0"/>
    </xf>
    <xf borderId="11" fillId="3" fontId="3" numFmtId="0" xfId="0" applyAlignment="1" applyBorder="1" applyFont="1">
      <alignment horizontal="center"/>
    </xf>
    <xf borderId="8" fillId="6" fontId="3" numFmtId="0" xfId="0" applyAlignment="1" applyBorder="1" applyFill="1" applyFont="1">
      <alignment horizontal="center" readingOrder="0"/>
    </xf>
    <xf borderId="8" fillId="2" fontId="2" numFmtId="0" xfId="0" applyAlignment="1" applyBorder="1" applyFont="1">
      <alignment horizontal="left" readingOrder="0"/>
    </xf>
    <xf borderId="4" fillId="7" fontId="5" numFmtId="0" xfId="0" applyAlignment="1" applyBorder="1" applyFill="1" applyFont="1">
      <alignment readingOrder="0"/>
    </xf>
    <xf borderId="0" fillId="6" fontId="5" numFmtId="0" xfId="0" applyAlignment="1" applyFont="1">
      <alignment readingOrder="0"/>
    </xf>
    <xf borderId="5" fillId="6" fontId="5" numFmtId="0" xfId="0" applyAlignment="1" applyBorder="1" applyFont="1">
      <alignment readingOrder="0"/>
    </xf>
    <xf borderId="0" fillId="7" fontId="5" numFmtId="0" xfId="0" applyAlignment="1" applyFont="1">
      <alignment readingOrder="0"/>
    </xf>
    <xf borderId="6" fillId="4" fontId="5" numFmtId="0" xfId="0" applyAlignment="1" applyBorder="1" applyFont="1">
      <alignment readingOrder="0"/>
    </xf>
    <xf borderId="12" fillId="4" fontId="4" numFmtId="0" xfId="0" applyAlignment="1" applyBorder="1" applyFont="1">
      <alignment horizontal="right" readingOrder="0"/>
    </xf>
    <xf borderId="0" fillId="4" fontId="2" numFmtId="0" xfId="0" applyAlignment="1" applyFont="1">
      <alignment horizontal="center" readingOrder="0"/>
    </xf>
    <xf borderId="0" fillId="6" fontId="2" numFmtId="0" xfId="0" applyAlignment="1" applyFont="1">
      <alignment horizontal="center" readingOrder="0"/>
    </xf>
    <xf borderId="13" fillId="2" fontId="2" numFmtId="0" xfId="0" applyBorder="1" applyFont="1"/>
    <xf borderId="12" fillId="8" fontId="4" numFmtId="0" xfId="0" applyAlignment="1" applyBorder="1" applyFill="1" applyFont="1">
      <alignment horizontal="right" readingOrder="0"/>
    </xf>
    <xf borderId="0" fillId="8" fontId="2" numFmtId="0" xfId="0" applyAlignment="1" applyFont="1">
      <alignment horizontal="center" readingOrder="0"/>
    </xf>
    <xf borderId="0" fillId="5" fontId="2" numFmtId="0" xfId="0" applyAlignment="1" applyFont="1">
      <alignment horizontal="center" readingOrder="0"/>
    </xf>
    <xf borderId="13" fillId="2" fontId="2" numFmtId="0" xfId="0" applyAlignment="1" applyBorder="1" applyFont="1">
      <alignment readingOrder="0"/>
    </xf>
    <xf borderId="1" fillId="5" fontId="3" numFmtId="0" xfId="0" applyAlignment="1" applyBorder="1" applyFont="1">
      <alignment horizontal="center" readingOrder="0"/>
    </xf>
    <xf borderId="14" fillId="5" fontId="3" numFmtId="0" xfId="0" applyAlignment="1" applyBorder="1" applyFont="1">
      <alignment horizontal="center"/>
    </xf>
    <xf borderId="0" fillId="6" fontId="3" numFmtId="0" xfId="0" applyAlignment="1" applyFont="1">
      <alignment horizontal="center" readingOrder="0"/>
    </xf>
    <xf borderId="15" fillId="2" fontId="2" numFmtId="0" xfId="0" applyAlignment="1" applyBorder="1" applyFont="1">
      <alignment readingOrder="0"/>
    </xf>
    <xf borderId="4" fillId="5" fontId="5" numFmtId="0" xfId="0" applyAlignment="1" applyBorder="1" applyFont="1">
      <alignment readingOrder="0"/>
    </xf>
    <xf borderId="0" fillId="8" fontId="5" numFmtId="0" xfId="0" applyAlignment="1" applyFont="1">
      <alignment readingOrder="0"/>
    </xf>
    <xf borderId="0" fillId="5" fontId="5" numFmtId="0" xfId="0" applyAlignment="1" applyFont="1">
      <alignment readingOrder="0"/>
    </xf>
    <xf borderId="5" fillId="8" fontId="5" numFmtId="0" xfId="0" applyAlignment="1" applyBorder="1" applyFont="1">
      <alignment readingOrder="0"/>
    </xf>
    <xf borderId="6" fillId="8" fontId="5" numFmtId="0" xfId="0" applyAlignment="1" applyBorder="1" applyFont="1">
      <alignment readingOrder="0"/>
    </xf>
    <xf borderId="6" fillId="8" fontId="2" numFmtId="0" xfId="0" applyAlignment="1" applyBorder="1" applyFont="1">
      <alignment horizontal="center" readingOrder="0"/>
    </xf>
    <xf borderId="16" fillId="0" fontId="4" numFmtId="0" xfId="0" applyBorder="1" applyFont="1"/>
    <xf borderId="12" fillId="9" fontId="4" numFmtId="0" xfId="0" applyAlignment="1" applyBorder="1" applyFill="1" applyFont="1">
      <alignment horizontal="right" readingOrder="0"/>
    </xf>
    <xf borderId="0" fillId="9" fontId="2" numFmtId="0" xfId="0" applyAlignment="1" applyFont="1">
      <alignment horizontal="center" readingOrder="0"/>
    </xf>
    <xf borderId="6" fillId="9" fontId="2" numFmtId="0" xfId="0" applyAlignment="1" applyBorder="1" applyFont="1">
      <alignment horizontal="center" readingOrder="0"/>
    </xf>
    <xf borderId="1" fillId="4" fontId="3" numFmtId="0" xfId="0" applyAlignment="1" applyBorder="1" applyFont="1">
      <alignment horizontal="center" readingOrder="0"/>
    </xf>
    <xf borderId="14" fillId="4" fontId="3" numFmtId="0" xfId="0" applyAlignment="1" applyBorder="1" applyFont="1">
      <alignment horizontal="center"/>
    </xf>
    <xf borderId="6" fillId="9" fontId="3" numFmtId="0" xfId="0" applyAlignment="1" applyBorder="1" applyFont="1">
      <alignment horizontal="center" readingOrder="0"/>
    </xf>
    <xf borderId="0" fillId="0" fontId="4" numFmtId="0" xfId="0" applyFont="1"/>
    <xf borderId="0" fillId="9" fontId="5" numFmtId="0" xfId="0" applyAlignment="1" applyFont="1">
      <alignment readingOrder="0"/>
    </xf>
    <xf borderId="5" fillId="4" fontId="5" numFmtId="0" xfId="0" applyAlignment="1" applyBorder="1" applyFont="1">
      <alignment readingOrder="0"/>
    </xf>
    <xf borderId="12" fillId="6" fontId="4" numFmtId="0" xfId="0" applyAlignment="1" applyBorder="1" applyFont="1">
      <alignment horizontal="right" readingOrder="0"/>
    </xf>
    <xf borderId="6" fillId="4" fontId="2" numFmtId="0" xfId="0" applyAlignment="1" applyBorder="1" applyFont="1">
      <alignment horizontal="center" readingOrder="0"/>
    </xf>
    <xf borderId="12" fillId="5" fontId="4" numFmtId="0" xfId="0" applyAlignment="1" applyBorder="1" applyFont="1">
      <alignment horizontal="right" readingOrder="0"/>
    </xf>
    <xf borderId="6" fillId="5" fontId="2" numFmtId="0" xfId="0" applyAlignment="1" applyBorder="1" applyFont="1">
      <alignment horizontal="center" readingOrder="0"/>
    </xf>
    <xf borderId="1" fillId="3" fontId="3" numFmtId="0" xfId="0" applyAlignment="1" applyBorder="1" applyFont="1">
      <alignment horizontal="center" readingOrder="0"/>
    </xf>
    <xf borderId="14" fillId="3" fontId="3" numFmtId="0" xfId="0" applyAlignment="1" applyBorder="1" applyFont="1">
      <alignment horizontal="center"/>
    </xf>
    <xf borderId="6" fillId="4" fontId="3" numFmtId="0" xfId="0" applyAlignment="1" applyBorder="1" applyFont="1">
      <alignment horizontal="center" readingOrder="0"/>
    </xf>
    <xf borderId="6" fillId="9" fontId="5" numFmtId="0" xfId="0" applyAlignment="1" applyBorder="1" applyFont="1">
      <alignment readingOrder="0"/>
    </xf>
    <xf borderId="12" fillId="3" fontId="4" numFmtId="0" xfId="0" applyAlignment="1" applyBorder="1" applyFont="1">
      <alignment horizontal="right" readingOrder="0"/>
    </xf>
    <xf borderId="0" fillId="3" fontId="2" numFmtId="0" xfId="0" applyAlignment="1" applyFont="1">
      <alignment horizontal="center" readingOrder="0"/>
    </xf>
    <xf borderId="6" fillId="6" fontId="2" numFmtId="0" xfId="0" applyAlignment="1" applyBorder="1" applyFont="1">
      <alignment horizontal="center" readingOrder="0"/>
    </xf>
    <xf borderId="6" fillId="8" fontId="3" numFmtId="0" xfId="0" applyAlignment="1" applyBorder="1" applyFont="1">
      <alignment horizontal="center" readingOrder="0"/>
    </xf>
    <xf borderId="4" fillId="8" fontId="5" numFmtId="0" xfId="0" applyAlignment="1" applyBorder="1" applyFont="1">
      <alignment readingOrder="0"/>
    </xf>
    <xf borderId="5" fillId="5" fontId="5" numFmtId="0" xfId="0" applyAlignment="1" applyBorder="1" applyFont="1">
      <alignment readingOrder="0"/>
    </xf>
    <xf borderId="6" fillId="5" fontId="5" numFmtId="0" xfId="0" applyAlignment="1" applyBorder="1" applyFont="1">
      <alignment readingOrder="0"/>
    </xf>
    <xf borderId="1" fillId="8" fontId="3" numFmtId="0" xfId="0" applyAlignment="1" applyBorder="1" applyFont="1">
      <alignment horizontal="center" readingOrder="0"/>
    </xf>
    <xf borderId="14" fillId="8" fontId="3" numFmtId="0" xfId="0" applyAlignment="1" applyBorder="1" applyFont="1">
      <alignment horizontal="center"/>
    </xf>
    <xf borderId="4" fillId="9" fontId="5" numFmtId="0" xfId="0" applyAlignment="1" applyBorder="1" applyFont="1">
      <alignment readingOrder="0"/>
    </xf>
    <xf borderId="5" fillId="9" fontId="5" numFmtId="0" xfId="0" applyAlignment="1" applyBorder="1" applyFont="1">
      <alignment readingOrder="0"/>
    </xf>
    <xf borderId="6" fillId="6" fontId="5" numFmtId="0" xfId="0" applyAlignment="1" applyBorder="1" applyFont="1">
      <alignment readingOrder="0"/>
    </xf>
    <xf borderId="1" fillId="9" fontId="3" numFmtId="0" xfId="0" applyAlignment="1" applyBorder="1" applyFont="1">
      <alignment horizontal="center" readingOrder="0"/>
    </xf>
    <xf borderId="14" fillId="9" fontId="3" numFmtId="0" xfId="0" applyAlignment="1" applyBorder="1" applyFont="1">
      <alignment horizontal="center"/>
    </xf>
    <xf borderId="6" fillId="6" fontId="3" numFmtId="0" xfId="0" applyAlignment="1" applyBorder="1" applyFont="1">
      <alignment horizontal="center" readingOrder="0"/>
    </xf>
    <xf borderId="17" fillId="10" fontId="4" numFmtId="0" xfId="0" applyAlignment="1" applyBorder="1" applyFill="1" applyFont="1">
      <alignment horizontal="right" readingOrder="0"/>
    </xf>
    <xf borderId="18" fillId="10" fontId="4" numFmtId="0" xfId="0" applyAlignment="1" applyBorder="1" applyFont="1">
      <alignment horizontal="center" readingOrder="0"/>
    </xf>
    <xf borderId="19" fillId="4" fontId="5" numFmtId="0" xfId="0" applyAlignment="1" applyBorder="1" applyFont="1">
      <alignment readingOrder="0"/>
    </xf>
    <xf borderId="18" fillId="9" fontId="5" numFmtId="0" xfId="0" applyAlignment="1" applyBorder="1" applyFont="1">
      <alignment readingOrder="0"/>
    </xf>
    <xf borderId="18" fillId="6" fontId="5" numFmtId="0" xfId="0" applyAlignment="1" applyBorder="1" applyFont="1">
      <alignment readingOrder="0"/>
    </xf>
    <xf borderId="20" fillId="6" fontId="5" numFmtId="0" xfId="0" applyAlignment="1" applyBorder="1" applyFont="1">
      <alignment readingOrder="0"/>
    </xf>
    <xf borderId="21" fillId="9" fontId="5" numFmtId="0" xfId="0" applyAlignment="1" applyBorder="1" applyFont="1">
      <alignment readingOrder="0"/>
    </xf>
    <xf borderId="22" fillId="6" fontId="4" numFmtId="0" xfId="0" applyAlignment="1" applyBorder="1" applyFont="1">
      <alignment horizontal="right" readingOrder="0"/>
    </xf>
    <xf borderId="18" fillId="6" fontId="2" numFmtId="0" xfId="0" applyAlignment="1" applyBorder="1" applyFont="1">
      <alignment horizontal="center" readingOrder="0"/>
    </xf>
    <xf borderId="18" fillId="9" fontId="2" numFmtId="0" xfId="0" applyAlignment="1" applyBorder="1" applyFont="1">
      <alignment horizontal="center" readingOrder="0"/>
    </xf>
    <xf borderId="23" fillId="10" fontId="2" numFmtId="0" xfId="0" applyAlignment="1" applyBorder="1" applyFont="1">
      <alignment horizontal="left" readingOrder="0"/>
    </xf>
    <xf borderId="22" fillId="9" fontId="4" numFmtId="0" xfId="0" applyAlignment="1" applyBorder="1" applyFont="1">
      <alignment horizontal="right" readingOrder="0"/>
    </xf>
    <xf borderId="24" fillId="9" fontId="3" numFmtId="0" xfId="0" applyAlignment="1" applyBorder="1" applyFont="1">
      <alignment horizontal="center" readingOrder="0"/>
    </xf>
    <xf borderId="25" fillId="9" fontId="3" numFmtId="0" xfId="0" applyAlignment="1" applyBorder="1" applyFont="1">
      <alignment horizontal="center"/>
    </xf>
    <xf borderId="18" fillId="6" fontId="3" numFmtId="0" xfId="0" applyAlignment="1" applyBorder="1" applyFont="1">
      <alignment horizontal="center" readingOrder="0"/>
    </xf>
    <xf borderId="18" fillId="10" fontId="2" numFmtId="0" xfId="0" applyAlignment="1" applyBorder="1" applyFont="1">
      <alignment horizontal="left" readingOrder="0"/>
    </xf>
    <xf borderId="3" fillId="10" fontId="4" numFmtId="0" xfId="0" applyAlignment="1" applyBorder="1" applyFont="1">
      <alignment horizontal="right" readingOrder="0"/>
    </xf>
    <xf borderId="0" fillId="10" fontId="4" numFmtId="0" xfId="0" applyAlignment="1" applyFont="1">
      <alignment horizontal="center" readingOrder="0"/>
    </xf>
    <xf borderId="13" fillId="10" fontId="2" numFmtId="0" xfId="0" applyAlignment="1" applyBorder="1" applyFont="1">
      <alignment readingOrder="0"/>
    </xf>
    <xf borderId="0" fillId="5" fontId="3" numFmtId="0" xfId="0" applyAlignment="1" applyFont="1">
      <alignment horizontal="center" readingOrder="0"/>
    </xf>
    <xf borderId="15" fillId="10" fontId="2" numFmtId="0" xfId="0" applyAlignment="1" applyBorder="1" applyFont="1">
      <alignment readingOrder="0"/>
    </xf>
    <xf borderId="1" fillId="6" fontId="3" numFmtId="0" xfId="0" applyAlignment="1" applyBorder="1" applyFont="1">
      <alignment horizontal="center" readingOrder="0"/>
    </xf>
    <xf borderId="14" fillId="6" fontId="3" numFmtId="0" xfId="0" applyAlignment="1" applyBorder="1" applyFont="1">
      <alignment horizontal="center"/>
    </xf>
    <xf borderId="6" fillId="3" fontId="2" numFmtId="0" xfId="0" applyAlignment="1" applyBorder="1" applyFont="1">
      <alignment horizontal="center" readingOrder="0"/>
    </xf>
    <xf borderId="6" fillId="5" fontId="3" numFmtId="0" xfId="0" applyAlignment="1" applyBorder="1" applyFont="1">
      <alignment horizontal="center" readingOrder="0"/>
    </xf>
    <xf borderId="6" fillId="3" fontId="3" numFmtId="0" xfId="0" applyAlignment="1" applyBorder="1" applyFont="1">
      <alignment horizontal="center" readingOrder="0"/>
    </xf>
    <xf borderId="26" fillId="8" fontId="5" numFmtId="0" xfId="0" applyAlignment="1" applyBorder="1" applyFont="1">
      <alignment readingOrder="0"/>
    </xf>
    <xf borderId="27" fillId="4" fontId="5" numFmtId="0" xfId="0" applyAlignment="1" applyBorder="1" applyFont="1">
      <alignment readingOrder="0"/>
    </xf>
    <xf borderId="27" fillId="5" fontId="5" numFmtId="0" xfId="0" applyAlignment="1" applyBorder="1" applyFont="1">
      <alignment readingOrder="0"/>
    </xf>
    <xf borderId="27" fillId="8" fontId="5" numFmtId="0" xfId="0" applyAlignment="1" applyBorder="1" applyFont="1">
      <alignment readingOrder="0"/>
    </xf>
    <xf borderId="28" fillId="5" fontId="5" numFmtId="0" xfId="0" applyAlignment="1" applyBorder="1" applyFont="1">
      <alignment readingOrder="0"/>
    </xf>
    <xf borderId="27" fillId="3" fontId="5" numFmtId="0" xfId="0" applyAlignment="1" applyBorder="1" applyFont="1">
      <alignment readingOrder="0"/>
    </xf>
    <xf borderId="29" fillId="3" fontId="5" numFmtId="0" xfId="0" applyAlignment="1" applyBorder="1" applyFont="1">
      <alignment readingOrder="0"/>
    </xf>
    <xf borderId="30" fillId="5" fontId="4" numFmtId="0" xfId="0" applyAlignment="1" applyBorder="1" applyFont="1">
      <alignment horizontal="right" readingOrder="0"/>
    </xf>
    <xf borderId="31" fillId="5" fontId="2" numFmtId="0" xfId="0" applyAlignment="1" applyBorder="1" applyFont="1">
      <alignment horizontal="center" readingOrder="0"/>
    </xf>
    <xf borderId="32" fillId="5" fontId="2" numFmtId="0" xfId="0" applyAlignment="1" applyBorder="1" applyFont="1">
      <alignment horizontal="center" readingOrder="0"/>
    </xf>
    <xf borderId="30" fillId="6" fontId="4" numFmtId="0" xfId="0" applyAlignment="1" applyBorder="1" applyFont="1">
      <alignment horizontal="right" readingOrder="0"/>
    </xf>
    <xf borderId="31" fillId="6" fontId="2" numFmtId="0" xfId="0" applyAlignment="1" applyBorder="1" applyFont="1">
      <alignment horizontal="center" readingOrder="0"/>
    </xf>
    <xf borderId="32" fillId="6" fontId="2" numFmtId="0" xfId="0" applyAlignment="1" applyBorder="1" applyFont="1">
      <alignment horizontal="center" readingOrder="0"/>
    </xf>
    <xf borderId="33" fillId="3" fontId="3" numFmtId="0" xfId="0" applyAlignment="1" applyBorder="1" applyFont="1">
      <alignment horizontal="center" readingOrder="0"/>
    </xf>
    <xf borderId="34" fillId="3" fontId="3" numFmtId="0" xfId="0" applyAlignment="1" applyBorder="1" applyFont="1">
      <alignment horizontal="center"/>
    </xf>
    <xf borderId="32" fillId="3" fontId="3" numFmtId="0" xfId="0" applyAlignment="1" applyBorder="1" applyFont="1">
      <alignment horizontal="center" readingOrder="0"/>
    </xf>
    <xf borderId="35" fillId="11" fontId="4" numFmtId="0" xfId="0" applyAlignment="1" applyBorder="1" applyFill="1" applyFont="1">
      <alignment horizontal="right" readingOrder="0"/>
    </xf>
    <xf borderId="35" fillId="11" fontId="4" numFmtId="0" xfId="0" applyAlignment="1" applyBorder="1" applyFont="1">
      <alignment horizontal="center" readingOrder="0"/>
    </xf>
    <xf borderId="0" fillId="11" fontId="5" numFmtId="0" xfId="0" applyAlignment="1" applyFont="1">
      <alignment horizontal="right"/>
    </xf>
    <xf borderId="0" fillId="11" fontId="5" numFmtId="0" xfId="0" applyAlignment="1" applyFont="1">
      <alignment horizontal="right" readingOrder="0"/>
    </xf>
    <xf borderId="5" fillId="11" fontId="5" numFmtId="0" xfId="0" applyAlignment="1" applyBorder="1" applyFont="1">
      <alignment horizontal="right"/>
    </xf>
    <xf borderId="6" fillId="11" fontId="5" numFmtId="0" xfId="0" applyAlignment="1" applyBorder="1" applyFont="1">
      <alignment horizontal="right" readingOrder="0"/>
    </xf>
    <xf borderId="0" fillId="10" fontId="4" numFmtId="0" xfId="0" applyAlignment="1" applyFont="1">
      <alignment horizontal="right" readingOrder="0"/>
    </xf>
    <xf borderId="0" fillId="10" fontId="5" numFmtId="0" xfId="0" applyAlignment="1" applyFont="1">
      <alignment horizontal="right" readingOrder="0"/>
    </xf>
    <xf borderId="0" fillId="10" fontId="5" numFmtId="0" xfId="0" applyAlignment="1" applyFont="1">
      <alignment horizontal="right"/>
    </xf>
    <xf borderId="5" fillId="10" fontId="5" numFmtId="0" xfId="0" applyAlignment="1" applyBorder="1" applyFont="1">
      <alignment horizontal="right" readingOrder="0"/>
    </xf>
    <xf borderId="6" fillId="10" fontId="5" numFmtId="0" xfId="0" applyAlignment="1" applyBorder="1" applyFont="1">
      <alignment horizontal="right" readingOrder="0"/>
    </xf>
    <xf borderId="0" fillId="0" fontId="5" numFmtId="0" xfId="0" applyAlignment="1" applyFont="1">
      <alignment readingOrder="0"/>
    </xf>
    <xf borderId="36" fillId="0" fontId="2" numFmtId="0" xfId="0" applyAlignment="1" applyBorder="1" applyFont="1">
      <alignment readingOrder="0"/>
    </xf>
    <xf borderId="37" fillId="0" fontId="6" numFmtId="0" xfId="0" applyBorder="1" applyFont="1"/>
    <xf borderId="37" fillId="0" fontId="5" numFmtId="0" xfId="0" applyAlignment="1" applyBorder="1" applyFont="1">
      <alignment readingOrder="0"/>
    </xf>
    <xf borderId="0" fillId="11" fontId="4" numFmtId="0" xfId="0" applyAlignment="1" applyFont="1">
      <alignment horizontal="right" readingOrder="0"/>
    </xf>
    <xf borderId="5" fillId="11" fontId="4" numFmtId="0" xfId="0" applyAlignment="1" applyBorder="1" applyFont="1">
      <alignment horizontal="right" readingOrder="0"/>
    </xf>
    <xf borderId="0" fillId="11" fontId="4" numFmtId="0" xfId="0" applyAlignment="1" applyFont="1">
      <alignment horizontal="right"/>
    </xf>
    <xf borderId="6" fillId="11" fontId="4" numFmtId="0" xfId="0" applyAlignment="1" applyBorder="1" applyFont="1">
      <alignment horizontal="right" readingOrder="0"/>
    </xf>
    <xf borderId="1" fillId="0" fontId="5" numFmtId="0" xfId="0" applyAlignment="1" applyBorder="1" applyFont="1">
      <alignment horizontal="left" readingOrder="0" shrinkToFit="0" vertical="top" wrapText="1"/>
    </xf>
    <xf borderId="0" fillId="10" fontId="4" numFmtId="0" xfId="0" applyAlignment="1" applyFont="1">
      <alignment horizontal="right"/>
    </xf>
    <xf borderId="5" fillId="10" fontId="4" numFmtId="0" xfId="0" applyAlignment="1" applyBorder="1" applyFont="1">
      <alignment horizontal="right"/>
    </xf>
    <xf borderId="6" fillId="10" fontId="4" numFmtId="0" xfId="0" applyAlignment="1" applyBorder="1" applyFont="1">
      <alignment horizontal="right" readingOrder="0"/>
    </xf>
    <xf borderId="1" fillId="0" fontId="6" numFmtId="0" xfId="0" applyBorder="1" applyFont="1"/>
    <xf borderId="0" fillId="3" fontId="4" numFmtId="0" xfId="0" applyAlignment="1" applyFont="1">
      <alignment horizontal="right" readingOrder="0"/>
    </xf>
    <xf borderId="0" fillId="3" fontId="5" numFmtId="0" xfId="0" applyFont="1"/>
    <xf borderId="15" fillId="3" fontId="5" numFmtId="0" xfId="0" applyBorder="1" applyFont="1"/>
    <xf borderId="38" fillId="3" fontId="5" numFmtId="0" xfId="0" applyBorder="1" applyFont="1"/>
    <xf borderId="39" fillId="10" fontId="5" numFmtId="0" xfId="0" applyAlignment="1" applyBorder="1" applyFont="1">
      <alignment horizontal="right" readingOrder="0"/>
    </xf>
    <xf borderId="40" fillId="9" fontId="4" numFmtId="0" xfId="0" applyAlignment="1" applyBorder="1" applyFont="1">
      <alignment horizontal="right" readingOrder="0"/>
    </xf>
    <xf borderId="39" fillId="6" fontId="4" numFmtId="0" xfId="0" applyAlignment="1" applyBorder="1" applyFont="1">
      <alignment horizontal="right" readingOrder="0"/>
    </xf>
    <xf borderId="39" fillId="4" fontId="4" numFmtId="0" xfId="0" applyAlignment="1" applyBorder="1" applyFont="1">
      <alignment horizontal="right" readingOrder="0"/>
    </xf>
    <xf borderId="39" fillId="3" fontId="4" numFmtId="0" xfId="0" applyAlignment="1" applyBorder="1" applyFont="1">
      <alignment horizontal="right" readingOrder="0"/>
    </xf>
    <xf borderId="39" fillId="5" fontId="4" numFmtId="0" xfId="0" applyAlignment="1" applyBorder="1" applyFont="1">
      <alignment horizontal="right" readingOrder="0"/>
    </xf>
    <xf borderId="41" fillId="8" fontId="4" numFmtId="0" xfId="0" applyAlignment="1" applyBorder="1" applyFont="1">
      <alignment horizontal="right" readingOrder="0"/>
    </xf>
    <xf borderId="15" fillId="10" fontId="5" numFmtId="0" xfId="0" applyAlignment="1" applyBorder="1" applyFont="1">
      <alignment horizontal="right" readingOrder="0"/>
    </xf>
    <xf borderId="42" fillId="9" fontId="4" numFmtId="0" xfId="0" applyAlignment="1" applyBorder="1" applyFont="1">
      <alignment horizontal="right" readingOrder="0"/>
    </xf>
    <xf borderId="15" fillId="6" fontId="4" numFmtId="0" xfId="0" applyAlignment="1" applyBorder="1" applyFont="1">
      <alignment horizontal="right" readingOrder="0"/>
    </xf>
    <xf borderId="15" fillId="4" fontId="4" numFmtId="0" xfId="0" applyAlignment="1" applyBorder="1" applyFont="1">
      <alignment horizontal="right" readingOrder="0"/>
    </xf>
    <xf borderId="15" fillId="3" fontId="4" numFmtId="0" xfId="0" applyAlignment="1" applyBorder="1" applyFont="1">
      <alignment horizontal="right" readingOrder="0"/>
    </xf>
    <xf borderId="15" fillId="5" fontId="4" numFmtId="0" xfId="0" applyAlignment="1" applyBorder="1" applyFont="1">
      <alignment horizontal="right" readingOrder="0"/>
    </xf>
    <xf borderId="38" fillId="8" fontId="4" numFmtId="0" xfId="0" applyAlignment="1" applyBorder="1" applyFont="1">
      <alignment horizontal="right" readingOrder="0"/>
    </xf>
    <xf borderId="1" fillId="0" fontId="5" numFmtId="0" xfId="0" applyAlignment="1" applyBorder="1" applyFont="1">
      <alignment readingOrder="0" shrinkToFit="0" vertical="top" wrapText="1"/>
    </xf>
    <xf borderId="4" fillId="4" fontId="5" numFmtId="0" xfId="0" applyAlignment="1" applyBorder="1" applyFont="1">
      <alignment readingOrder="0"/>
    </xf>
    <xf borderId="3" fillId="6" fontId="5" numFmtId="0" xfId="0" applyAlignment="1" applyBorder="1" applyFont="1">
      <alignment readingOrder="0"/>
    </xf>
    <xf borderId="3" fillId="8" fontId="5" numFmtId="0" xfId="0" applyAlignment="1" applyBorder="1" applyFont="1">
      <alignment readingOrder="0"/>
    </xf>
    <xf borderId="0" fillId="12" fontId="5" numFmtId="0" xfId="0" applyAlignment="1" applyFill="1" applyFont="1">
      <alignment readingOrder="0"/>
    </xf>
    <xf borderId="3" fillId="9" fontId="5" numFmtId="0" xfId="0" applyAlignment="1" applyBorder="1" applyFont="1">
      <alignment readingOrder="0"/>
    </xf>
    <xf borderId="3" fillId="5" fontId="5" numFmtId="0" xfId="0" applyAlignment="1" applyBorder="1" applyFont="1">
      <alignment readingOrder="0"/>
    </xf>
    <xf borderId="4" fillId="6" fontId="5" numFmtId="0" xfId="0" applyAlignment="1" applyBorder="1" applyFont="1">
      <alignment readingOrder="0"/>
    </xf>
    <xf borderId="3" fillId="4" fontId="5" numFmtId="0" xfId="0" applyAlignment="1" applyBorder="1" applyFont="1">
      <alignment readingOrder="0"/>
    </xf>
    <xf borderId="0" fillId="13" fontId="5" numFmtId="0" xfId="0" applyAlignment="1" applyFill="1" applyFont="1">
      <alignment readingOrder="0"/>
    </xf>
    <xf borderId="43" fillId="2" fontId="4" numFmtId="0" xfId="0" applyAlignment="1" applyBorder="1" applyFont="1">
      <alignment horizontal="right" readingOrder="0"/>
    </xf>
    <xf borderId="19" fillId="9" fontId="5" numFmtId="0" xfId="0" applyAlignment="1" applyBorder="1" applyFont="1">
      <alignment readingOrder="0"/>
    </xf>
    <xf borderId="17" fillId="9" fontId="5" numFmtId="0" xfId="0" applyAlignment="1" applyBorder="1" applyFont="1">
      <alignment readingOrder="0"/>
    </xf>
    <xf borderId="18" fillId="4" fontId="5" numFmtId="0" xfId="0" applyAlignment="1" applyBorder="1" applyFont="1">
      <alignment readingOrder="0"/>
    </xf>
    <xf borderId="18" fillId="5" fontId="5" numFmtId="0" xfId="0" applyAlignment="1" applyBorder="1" applyFont="1">
      <alignment readingOrder="0"/>
    </xf>
    <xf borderId="20" fillId="5" fontId="5" numFmtId="0" xfId="0" applyAlignment="1" applyBorder="1" applyFont="1">
      <alignment readingOrder="0"/>
    </xf>
    <xf borderId="18" fillId="13" fontId="5" numFmtId="0" xfId="0" applyAlignment="1" applyBorder="1" applyFont="1">
      <alignment readingOrder="0"/>
    </xf>
    <xf borderId="21" fillId="5" fontId="5" numFmtId="0" xfId="0" applyAlignment="1" applyBorder="1" applyFont="1">
      <alignment readingOrder="0"/>
    </xf>
    <xf borderId="3" fillId="3" fontId="5" numFmtId="0" xfId="0" applyAlignment="1" applyBorder="1" applyFont="1">
      <alignment readingOrder="0"/>
    </xf>
    <xf borderId="42" fillId="10" fontId="4" numFmtId="0" xfId="0" applyAlignment="1" applyBorder="1" applyFont="1">
      <alignment horizontal="right" readingOrder="0"/>
    </xf>
    <xf borderId="15" fillId="10" fontId="4" numFmtId="0" xfId="0" applyAlignment="1" applyBorder="1" applyFont="1">
      <alignment horizontal="center" readingOrder="0"/>
    </xf>
    <xf borderId="26" fillId="4" fontId="5" numFmtId="0" xfId="0" applyAlignment="1" applyBorder="1" applyFont="1">
      <alignment readingOrder="0"/>
    </xf>
    <xf borderId="44" fillId="6" fontId="5" numFmtId="0" xfId="0" applyAlignment="1" applyBorder="1" applyFont="1">
      <alignment readingOrder="0"/>
    </xf>
    <xf borderId="27" fillId="6" fontId="5" numFmtId="0" xfId="0" applyAlignment="1" applyBorder="1" applyFont="1">
      <alignment readingOrder="0"/>
    </xf>
    <xf borderId="27" fillId="9" fontId="5" numFmtId="0" xfId="0" applyAlignment="1" applyBorder="1" applyFont="1">
      <alignment readingOrder="0"/>
    </xf>
    <xf borderId="28" fillId="9" fontId="5" numFmtId="0" xfId="0" applyAlignment="1" applyBorder="1" applyFont="1">
      <alignment readingOrder="0"/>
    </xf>
    <xf borderId="29" fillId="9" fontId="5" numFmtId="0" xfId="0" applyAlignment="1" applyBorder="1" applyFont="1">
      <alignment readingOrder="0"/>
    </xf>
    <xf borderId="0" fillId="2" fontId="4" numFmtId="0" xfId="0" applyAlignment="1" applyFont="1">
      <alignment horizontal="right" readingOrder="0"/>
    </xf>
    <xf borderId="35" fillId="2" fontId="4" numFmtId="0" xfId="0" applyAlignment="1" applyBorder="1" applyFont="1">
      <alignment horizontal="center" readingOrder="0"/>
    </xf>
    <xf borderId="0" fillId="2" fontId="4" numFmtId="0" xfId="0" applyAlignment="1" applyFont="1">
      <alignment horizontal="right"/>
    </xf>
    <xf borderId="5" fillId="2" fontId="4" numFmtId="0" xfId="0" applyAlignment="1" applyBorder="1" applyFont="1">
      <alignment horizontal="right" readingOrder="0"/>
    </xf>
    <xf borderId="6" fillId="2" fontId="4" numFmtId="0" xfId="0" applyAlignment="1" applyBorder="1" applyFont="1">
      <alignment horizontal="right" readingOrder="0"/>
    </xf>
    <xf borderId="5" fillId="10" fontId="4" numFmtId="0" xfId="0" applyAlignment="1" applyBorder="1" applyFont="1">
      <alignment horizontal="right" readingOrder="0"/>
    </xf>
    <xf borderId="0" fillId="10" fontId="4" numFmtId="0" xfId="0" applyAlignment="1" applyFont="1">
      <alignment readingOrder="0"/>
    </xf>
    <xf borderId="3" fillId="10" fontId="4" numFmtId="0" xfId="0" applyAlignment="1" applyBorder="1" applyFont="1">
      <alignment readingOrder="0"/>
    </xf>
    <xf borderId="5" fillId="10" fontId="4" numFmtId="0" xfId="0" applyAlignment="1" applyBorder="1" applyFont="1">
      <alignment readingOrder="0"/>
    </xf>
    <xf borderId="6" fillId="10" fontId="4" numFmtId="0" xfId="0" applyAlignment="1" applyBorder="1" applyFont="1">
      <alignment readingOrder="0"/>
    </xf>
    <xf borderId="45" fillId="3" fontId="5" numFmtId="0" xfId="0" applyBorder="1" applyFont="1"/>
    <xf borderId="33" fillId="0" fontId="6" numFmtId="0" xfId="0" applyBorder="1" applyFont="1"/>
    <xf borderId="31" fillId="0" fontId="6" numFmtId="0" xfId="0" applyBorder="1" applyFont="1"/>
    <xf borderId="0" fillId="0" fontId="7" numFmtId="0" xfId="0" applyAlignment="1" applyFont="1">
      <alignment readingOrder="0"/>
    </xf>
    <xf borderId="0" fillId="14" fontId="5" numFmtId="0" xfId="0" applyFill="1" applyFont="1"/>
    <xf borderId="0" fillId="0" fontId="8" numFmtId="0" xfId="0" applyAlignment="1" applyFont="1">
      <alignment readingOrder="0"/>
    </xf>
    <xf borderId="0" fillId="0" fontId="9" numFmtId="0" xfId="0" applyAlignment="1" applyFont="1">
      <alignment readingOrder="0"/>
    </xf>
    <xf borderId="0" fillId="0" fontId="5" numFmtId="0" xfId="0" applyAlignment="1" applyFont="1">
      <alignment horizontal="left"/>
    </xf>
    <xf borderId="0" fillId="11"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7.88"/>
    <col customWidth="1" min="3" max="3" width="9.0"/>
    <col customWidth="1" min="4" max="14" width="6.75"/>
    <col customWidth="1" min="15" max="15" width="6.13"/>
    <col customWidth="1" min="16" max="22" width="6.75"/>
    <col customWidth="1" min="23" max="23" width="6.5"/>
    <col customWidth="1" min="24" max="24" width="8.0"/>
    <col customWidth="1" min="25" max="26" width="6.75"/>
    <col customWidth="1" min="27" max="27" width="13.25"/>
  </cols>
  <sheetData>
    <row r="1">
      <c r="A1" s="1" t="s">
        <v>0</v>
      </c>
      <c r="C1" s="1" t="s">
        <v>1</v>
      </c>
      <c r="P1" s="2" t="s">
        <v>0</v>
      </c>
      <c r="Q1" s="3"/>
      <c r="R1" s="3"/>
      <c r="S1" s="3"/>
      <c r="T1" s="2" t="s">
        <v>2</v>
      </c>
      <c r="U1" s="4"/>
      <c r="V1" s="4"/>
      <c r="X1" s="5" t="s">
        <v>3</v>
      </c>
      <c r="Y1" s="4"/>
      <c r="Z1" s="4"/>
      <c r="AA1" s="4"/>
    </row>
    <row r="2">
      <c r="A2" s="6" t="s">
        <v>4</v>
      </c>
      <c r="B2" s="6" t="s">
        <v>5</v>
      </c>
      <c r="C2" s="6" t="s">
        <v>6</v>
      </c>
      <c r="D2" s="6" t="s">
        <v>7</v>
      </c>
      <c r="E2" s="6" t="s">
        <v>8</v>
      </c>
      <c r="F2" s="6" t="s">
        <v>9</v>
      </c>
      <c r="G2" s="6" t="s">
        <v>10</v>
      </c>
      <c r="H2" s="1" t="s">
        <v>11</v>
      </c>
      <c r="I2" s="6" t="s">
        <v>12</v>
      </c>
      <c r="J2" s="6" t="s">
        <v>13</v>
      </c>
      <c r="K2" s="6" t="s">
        <v>14</v>
      </c>
      <c r="L2" s="6" t="s">
        <v>15</v>
      </c>
      <c r="M2" s="6" t="s">
        <v>16</v>
      </c>
      <c r="N2" s="6" t="s">
        <v>17</v>
      </c>
      <c r="P2" s="7" t="s">
        <v>4</v>
      </c>
      <c r="Q2" s="8" t="s">
        <v>18</v>
      </c>
      <c r="R2" s="8" t="s">
        <v>19</v>
      </c>
      <c r="T2" s="9" t="s">
        <v>4</v>
      </c>
      <c r="U2" s="10" t="s">
        <v>20</v>
      </c>
      <c r="V2" s="10" t="s">
        <v>19</v>
      </c>
      <c r="X2" s="9" t="s">
        <v>4</v>
      </c>
      <c r="Y2" s="11" t="s">
        <v>21</v>
      </c>
      <c r="Z2" s="10" t="s">
        <v>19</v>
      </c>
    </row>
    <row r="3">
      <c r="A3" s="12" t="s">
        <v>22</v>
      </c>
      <c r="B3" s="13" t="s">
        <v>23</v>
      </c>
      <c r="C3" s="14">
        <v>0.238</v>
      </c>
      <c r="D3" s="15">
        <v>80.0</v>
      </c>
      <c r="E3" s="16">
        <v>289.0</v>
      </c>
      <c r="F3" s="15">
        <v>470.0</v>
      </c>
      <c r="G3" s="15">
        <v>274.0</v>
      </c>
      <c r="H3" s="17">
        <v>839.0</v>
      </c>
      <c r="I3" s="15">
        <v>1.3</v>
      </c>
      <c r="J3" s="15">
        <v>4.82</v>
      </c>
      <c r="K3" s="15">
        <v>7.83</v>
      </c>
      <c r="L3" s="15">
        <v>4.57</v>
      </c>
      <c r="M3" s="15">
        <v>13.98</v>
      </c>
      <c r="N3" s="18">
        <v>0.425</v>
      </c>
      <c r="P3" s="19" t="s">
        <v>24</v>
      </c>
      <c r="Q3" s="20">
        <v>25.0</v>
      </c>
      <c r="R3" s="21">
        <v>1.0</v>
      </c>
      <c r="S3" s="22" t="s">
        <v>25</v>
      </c>
      <c r="T3" s="23" t="s">
        <v>24</v>
      </c>
      <c r="U3" s="24">
        <v>50.0</v>
      </c>
      <c r="V3" s="24">
        <v>12.0</v>
      </c>
      <c r="W3" s="22" t="s">
        <v>25</v>
      </c>
      <c r="X3" s="25" t="s">
        <v>24</v>
      </c>
      <c r="Y3" s="26">
        <f t="shared" ref="Y3:Y18" si="2">U3+Q3</f>
        <v>75</v>
      </c>
      <c r="Z3" s="27">
        <v>13.0</v>
      </c>
      <c r="AA3" s="28" t="s">
        <v>26</v>
      </c>
    </row>
    <row r="4">
      <c r="A4" s="12" t="s">
        <v>27</v>
      </c>
      <c r="B4" s="13" t="s">
        <v>28</v>
      </c>
      <c r="C4" s="29">
        <v>0.255</v>
      </c>
      <c r="D4" s="16">
        <v>88.0</v>
      </c>
      <c r="E4" s="16">
        <v>302.0</v>
      </c>
      <c r="F4" s="30">
        <v>516.0</v>
      </c>
      <c r="G4" s="16">
        <v>288.0</v>
      </c>
      <c r="H4" s="31">
        <v>892.0</v>
      </c>
      <c r="I4" s="32">
        <v>1.5</v>
      </c>
      <c r="J4" s="16">
        <v>5.03</v>
      </c>
      <c r="K4" s="30">
        <f t="shared" ref="K4:L4" si="1">F4/60</f>
        <v>8.6</v>
      </c>
      <c r="L4" s="16">
        <f t="shared" si="1"/>
        <v>4.8</v>
      </c>
      <c r="M4" s="30">
        <v>14.87</v>
      </c>
      <c r="N4" s="33">
        <v>0.441</v>
      </c>
      <c r="P4" s="34" t="s">
        <v>29</v>
      </c>
      <c r="Q4" s="35">
        <v>40.0</v>
      </c>
      <c r="R4" s="36">
        <v>10.0</v>
      </c>
      <c r="S4" s="37">
        <f>average(Q3:Q10)</f>
        <v>28.625</v>
      </c>
      <c r="T4" s="38" t="s">
        <v>29</v>
      </c>
      <c r="U4" s="39">
        <v>19.0</v>
      </c>
      <c r="V4" s="40">
        <v>3.0</v>
      </c>
      <c r="W4" s="41">
        <v>42.0</v>
      </c>
      <c r="X4" s="42" t="s">
        <v>29</v>
      </c>
      <c r="Y4" s="43">
        <f t="shared" si="2"/>
        <v>59</v>
      </c>
      <c r="Z4" s="44">
        <v>13.0</v>
      </c>
      <c r="AA4" s="45">
        <v>70.0</v>
      </c>
    </row>
    <row r="5">
      <c r="A5" s="12" t="s">
        <v>30</v>
      </c>
      <c r="B5" s="13" t="s">
        <v>31</v>
      </c>
      <c r="C5" s="46">
        <v>0.228</v>
      </c>
      <c r="D5" s="47">
        <v>59.0</v>
      </c>
      <c r="E5" s="47">
        <v>248.0</v>
      </c>
      <c r="F5" s="48">
        <v>446.0</v>
      </c>
      <c r="G5" s="47">
        <v>234.0</v>
      </c>
      <c r="H5" s="49">
        <v>729.0</v>
      </c>
      <c r="I5" s="47">
        <v>1.0</v>
      </c>
      <c r="J5" s="47">
        <v>4.13</v>
      </c>
      <c r="K5" s="48">
        <v>7.43</v>
      </c>
      <c r="L5" s="47">
        <f t="shared" ref="L5:M5" si="3">G5/60</f>
        <v>3.9</v>
      </c>
      <c r="M5" s="47">
        <f t="shared" si="3"/>
        <v>12.15</v>
      </c>
      <c r="N5" s="50">
        <v>0.371</v>
      </c>
      <c r="P5" s="38" t="s">
        <v>32</v>
      </c>
      <c r="Q5" s="39">
        <v>3.0</v>
      </c>
      <c r="R5" s="51">
        <v>0.0</v>
      </c>
      <c r="S5" s="52"/>
      <c r="T5" s="53" t="s">
        <v>32</v>
      </c>
      <c r="U5" s="54">
        <v>80.0</v>
      </c>
      <c r="V5" s="55">
        <v>16.0</v>
      </c>
      <c r="W5" s="52"/>
      <c r="X5" s="56" t="s">
        <v>32</v>
      </c>
      <c r="Y5" s="57">
        <f t="shared" si="2"/>
        <v>83</v>
      </c>
      <c r="Z5" s="58">
        <v>16.0</v>
      </c>
      <c r="AA5" s="59"/>
    </row>
    <row r="6">
      <c r="A6" s="12" t="s">
        <v>33</v>
      </c>
      <c r="B6" s="13" t="s">
        <v>34</v>
      </c>
      <c r="C6" s="14">
        <v>0.247</v>
      </c>
      <c r="D6" s="30">
        <v>94.0</v>
      </c>
      <c r="E6" s="60">
        <v>315.0</v>
      </c>
      <c r="F6" s="15">
        <v>473.0</v>
      </c>
      <c r="G6" s="60">
        <v>301.0</v>
      </c>
      <c r="H6" s="61">
        <v>856.0</v>
      </c>
      <c r="I6" s="60">
        <v>1.6</v>
      </c>
      <c r="J6" s="60">
        <f>E6/60</f>
        <v>5.25</v>
      </c>
      <c r="K6" s="15">
        <v>7.88</v>
      </c>
      <c r="L6" s="60">
        <v>5.02</v>
      </c>
      <c r="M6" s="16">
        <v>14.27</v>
      </c>
      <c r="N6" s="33">
        <v>0.447</v>
      </c>
      <c r="P6" s="62" t="s">
        <v>35</v>
      </c>
      <c r="Q6" s="36">
        <v>44.0</v>
      </c>
      <c r="R6" s="63">
        <v>9.0</v>
      </c>
      <c r="S6" s="52"/>
      <c r="T6" s="64" t="s">
        <v>35</v>
      </c>
      <c r="U6" s="40">
        <v>28.0</v>
      </c>
      <c r="V6" s="65">
        <v>2.0</v>
      </c>
      <c r="W6" s="52"/>
      <c r="X6" s="66" t="s">
        <v>35</v>
      </c>
      <c r="Y6" s="67">
        <f t="shared" si="2"/>
        <v>72</v>
      </c>
      <c r="Z6" s="68">
        <v>11.0</v>
      </c>
      <c r="AA6" s="59"/>
    </row>
    <row r="7">
      <c r="A7" s="12" t="s">
        <v>36</v>
      </c>
      <c r="B7" s="13" t="s">
        <v>37</v>
      </c>
      <c r="C7" s="14">
        <v>0.242</v>
      </c>
      <c r="D7" s="16">
        <v>91.0</v>
      </c>
      <c r="E7" s="48">
        <v>269.0</v>
      </c>
      <c r="F7" s="48">
        <v>468.0</v>
      </c>
      <c r="G7" s="48">
        <v>258.0</v>
      </c>
      <c r="H7" s="17">
        <v>828.0</v>
      </c>
      <c r="I7" s="32">
        <v>1.5</v>
      </c>
      <c r="J7" s="48">
        <v>4.48</v>
      </c>
      <c r="K7" s="48">
        <f t="shared" ref="K7:M7" si="4">F7/60</f>
        <v>7.8</v>
      </c>
      <c r="L7" s="15">
        <f t="shared" si="4"/>
        <v>4.3</v>
      </c>
      <c r="M7" s="15">
        <f t="shared" si="4"/>
        <v>13.8</v>
      </c>
      <c r="N7" s="69">
        <v>0.457</v>
      </c>
      <c r="P7" s="70" t="s">
        <v>38</v>
      </c>
      <c r="Q7" s="71">
        <v>25.0</v>
      </c>
      <c r="R7" s="65">
        <v>2.0</v>
      </c>
      <c r="S7" s="52"/>
      <c r="T7" s="62" t="s">
        <v>38</v>
      </c>
      <c r="U7" s="36">
        <v>62.0</v>
      </c>
      <c r="V7" s="72">
        <v>14.0</v>
      </c>
      <c r="W7" s="52"/>
      <c r="X7" s="56" t="s">
        <v>38</v>
      </c>
      <c r="Y7" s="57">
        <f t="shared" si="2"/>
        <v>87</v>
      </c>
      <c r="Z7" s="58">
        <v>16.0</v>
      </c>
      <c r="AA7" s="59"/>
    </row>
    <row r="8">
      <c r="A8" s="12" t="s">
        <v>39</v>
      </c>
      <c r="B8" s="13" t="s">
        <v>40</v>
      </c>
      <c r="C8" s="14">
        <v>0.24</v>
      </c>
      <c r="D8" s="48">
        <v>69.0</v>
      </c>
      <c r="E8" s="15">
        <v>279.0</v>
      </c>
      <c r="F8" s="16">
        <v>478.0</v>
      </c>
      <c r="G8" s="15">
        <v>268.0</v>
      </c>
      <c r="H8" s="17">
        <v>812.0</v>
      </c>
      <c r="I8" s="48">
        <f t="shared" ref="I8:J8" si="5">D8/60</f>
        <v>1.15</v>
      </c>
      <c r="J8" s="15">
        <f t="shared" si="5"/>
        <v>4.65</v>
      </c>
      <c r="K8" s="16">
        <v>8.0</v>
      </c>
      <c r="L8" s="15">
        <v>4.47</v>
      </c>
      <c r="M8" s="15">
        <v>13.53</v>
      </c>
      <c r="N8" s="18">
        <v>0.408</v>
      </c>
      <c r="P8" s="70" t="s">
        <v>41</v>
      </c>
      <c r="Q8" s="71">
        <v>24.0</v>
      </c>
      <c r="R8" s="65">
        <v>2.0</v>
      </c>
      <c r="S8" s="52"/>
      <c r="T8" s="64" t="s">
        <v>41</v>
      </c>
      <c r="U8" s="40">
        <v>21.0</v>
      </c>
      <c r="V8" s="51">
        <v>0.0</v>
      </c>
      <c r="W8" s="52"/>
      <c r="X8" s="42" t="s">
        <v>41</v>
      </c>
      <c r="Y8" s="43">
        <f t="shared" si="2"/>
        <v>45</v>
      </c>
      <c r="Z8" s="73">
        <v>2.0</v>
      </c>
      <c r="AA8" s="59"/>
    </row>
    <row r="9">
      <c r="A9" s="12" t="s">
        <v>42</v>
      </c>
      <c r="B9" s="13" t="s">
        <v>37</v>
      </c>
      <c r="C9" s="74">
        <v>0.225</v>
      </c>
      <c r="D9" s="48">
        <v>71.0</v>
      </c>
      <c r="E9" s="15">
        <v>274.0</v>
      </c>
      <c r="F9" s="47">
        <v>430.0</v>
      </c>
      <c r="G9" s="15">
        <v>264.0</v>
      </c>
      <c r="H9" s="75">
        <v>756.0</v>
      </c>
      <c r="I9" s="48">
        <v>1.2</v>
      </c>
      <c r="J9" s="48">
        <v>4.57</v>
      </c>
      <c r="K9" s="48">
        <v>7.17</v>
      </c>
      <c r="L9" s="15">
        <f t="shared" ref="L9:M9" si="6">G9/60</f>
        <v>4.4</v>
      </c>
      <c r="M9" s="48">
        <f t="shared" si="6"/>
        <v>12.6</v>
      </c>
      <c r="N9" s="76">
        <v>0.396</v>
      </c>
      <c r="P9" s="64" t="s">
        <v>43</v>
      </c>
      <c r="Q9" s="40">
        <v>13.0</v>
      </c>
      <c r="R9" s="51">
        <v>0.0</v>
      </c>
      <c r="S9" s="52"/>
      <c r="T9" s="70" t="s">
        <v>43</v>
      </c>
      <c r="U9" s="71">
        <v>41.0</v>
      </c>
      <c r="V9" s="63">
        <v>10.0</v>
      </c>
      <c r="W9" s="52"/>
      <c r="X9" s="77" t="s">
        <v>43</v>
      </c>
      <c r="Y9" s="78">
        <f t="shared" si="2"/>
        <v>54</v>
      </c>
      <c r="Z9" s="68">
        <v>10.0</v>
      </c>
      <c r="AA9" s="59"/>
    </row>
    <row r="10">
      <c r="A10" s="12" t="s">
        <v>44</v>
      </c>
      <c r="B10" s="13" t="s">
        <v>31</v>
      </c>
      <c r="C10" s="79">
        <v>0.261</v>
      </c>
      <c r="D10" s="60">
        <v>96.0</v>
      </c>
      <c r="E10" s="30">
        <v>306.0</v>
      </c>
      <c r="F10" s="60">
        <v>534.0</v>
      </c>
      <c r="G10" s="30">
        <v>294.0</v>
      </c>
      <c r="H10" s="80">
        <v>928.0</v>
      </c>
      <c r="I10" s="60">
        <f t="shared" ref="I10:L10" si="7">D10/60</f>
        <v>1.6</v>
      </c>
      <c r="J10" s="30">
        <f t="shared" si="7"/>
        <v>5.1</v>
      </c>
      <c r="K10" s="60">
        <f t="shared" si="7"/>
        <v>8.9</v>
      </c>
      <c r="L10" s="30">
        <f t="shared" si="7"/>
        <v>4.9</v>
      </c>
      <c r="M10" s="60">
        <v>15.47</v>
      </c>
      <c r="N10" s="81">
        <v>0.453</v>
      </c>
      <c r="P10" s="53" t="s">
        <v>44</v>
      </c>
      <c r="Q10" s="54">
        <v>55.0</v>
      </c>
      <c r="R10" s="55">
        <v>11.0</v>
      </c>
      <c r="S10" s="52"/>
      <c r="T10" s="64" t="s">
        <v>44</v>
      </c>
      <c r="U10" s="40">
        <v>36.0</v>
      </c>
      <c r="V10" s="65">
        <v>3.0</v>
      </c>
      <c r="W10" s="52"/>
      <c r="X10" s="82" t="s">
        <v>44</v>
      </c>
      <c r="Y10" s="83">
        <f t="shared" si="2"/>
        <v>91</v>
      </c>
      <c r="Z10" s="84">
        <v>14.0</v>
      </c>
      <c r="AA10" s="59"/>
    </row>
    <row r="11">
      <c r="A11" s="85" t="s">
        <v>45</v>
      </c>
      <c r="B11" s="86" t="s">
        <v>46</v>
      </c>
      <c r="C11" s="87">
        <v>0.256</v>
      </c>
      <c r="D11" s="88">
        <v>118.0</v>
      </c>
      <c r="E11" s="88">
        <v>349.0</v>
      </c>
      <c r="F11" s="89">
        <v>523.0</v>
      </c>
      <c r="G11" s="89">
        <v>327.0</v>
      </c>
      <c r="H11" s="90">
        <v>986.0</v>
      </c>
      <c r="I11" s="88">
        <v>2.0</v>
      </c>
      <c r="J11" s="88">
        <v>5.82</v>
      </c>
      <c r="K11" s="89">
        <v>8.72</v>
      </c>
      <c r="L11" s="89">
        <f>G11/60</f>
        <v>5.45</v>
      </c>
      <c r="M11" s="89">
        <v>16.43</v>
      </c>
      <c r="N11" s="91">
        <v>0.483</v>
      </c>
      <c r="P11" s="92" t="s">
        <v>45</v>
      </c>
      <c r="Q11" s="93">
        <v>52.0</v>
      </c>
      <c r="R11" s="94">
        <v>11.0</v>
      </c>
      <c r="S11" s="95" t="s">
        <v>47</v>
      </c>
      <c r="T11" s="96" t="s">
        <v>45</v>
      </c>
      <c r="U11" s="94">
        <v>68.0</v>
      </c>
      <c r="V11" s="94">
        <v>14.0</v>
      </c>
      <c r="W11" s="95" t="s">
        <v>47</v>
      </c>
      <c r="X11" s="97" t="s">
        <v>45</v>
      </c>
      <c r="Y11" s="98">
        <f t="shared" si="2"/>
        <v>120</v>
      </c>
      <c r="Z11" s="99">
        <v>25.0</v>
      </c>
      <c r="AA11" s="100" t="s">
        <v>26</v>
      </c>
    </row>
    <row r="12">
      <c r="A12" s="101" t="s">
        <v>48</v>
      </c>
      <c r="B12" s="102" t="s">
        <v>40</v>
      </c>
      <c r="C12" s="46">
        <v>0.223</v>
      </c>
      <c r="D12" s="48">
        <v>75.0</v>
      </c>
      <c r="E12" s="48">
        <v>247.0</v>
      </c>
      <c r="F12" s="48">
        <v>429.0</v>
      </c>
      <c r="G12" s="48">
        <v>238.0</v>
      </c>
      <c r="H12" s="75">
        <v>747.0</v>
      </c>
      <c r="I12" s="15">
        <v>1.3</v>
      </c>
      <c r="J12" s="48">
        <v>4.12</v>
      </c>
      <c r="K12" s="15">
        <f>F12/60</f>
        <v>7.15</v>
      </c>
      <c r="L12" s="48">
        <v>3.97</v>
      </c>
      <c r="M12" s="15">
        <f>H12/60</f>
        <v>12.45</v>
      </c>
      <c r="N12" s="76">
        <v>0.389</v>
      </c>
      <c r="P12" s="64" t="s">
        <v>48</v>
      </c>
      <c r="Q12" s="40">
        <v>15.0</v>
      </c>
      <c r="R12" s="39">
        <v>0.0</v>
      </c>
      <c r="S12" s="103">
        <v>26.0</v>
      </c>
      <c r="T12" s="70" t="s">
        <v>48</v>
      </c>
      <c r="U12" s="71">
        <v>42.0</v>
      </c>
      <c r="V12" s="71">
        <v>7.0</v>
      </c>
      <c r="W12" s="103">
        <v>41.0</v>
      </c>
      <c r="X12" s="42" t="s">
        <v>48</v>
      </c>
      <c r="Y12" s="43">
        <f t="shared" si="2"/>
        <v>57</v>
      </c>
      <c r="Z12" s="104">
        <v>7.0</v>
      </c>
      <c r="AA12" s="105">
        <v>67.0</v>
      </c>
    </row>
    <row r="13">
      <c r="A13" s="101" t="s">
        <v>49</v>
      </c>
      <c r="B13" s="102" t="s">
        <v>50</v>
      </c>
      <c r="C13" s="29">
        <v>0.257</v>
      </c>
      <c r="D13" s="16">
        <v>95.0</v>
      </c>
      <c r="E13" s="16">
        <v>325.0</v>
      </c>
      <c r="F13" s="16">
        <v>506.0</v>
      </c>
      <c r="G13" s="16">
        <v>312.0</v>
      </c>
      <c r="H13" s="61">
        <v>918.0</v>
      </c>
      <c r="I13" s="16">
        <v>1.6</v>
      </c>
      <c r="J13" s="16">
        <v>5.42</v>
      </c>
      <c r="K13" s="16">
        <v>8.43</v>
      </c>
      <c r="L13" s="16">
        <f t="shared" ref="L13:M13" si="8">G13/60</f>
        <v>5.2</v>
      </c>
      <c r="M13" s="16">
        <f t="shared" si="8"/>
        <v>15.3</v>
      </c>
      <c r="N13" s="81">
        <v>0.466</v>
      </c>
      <c r="P13" s="34" t="s">
        <v>49</v>
      </c>
      <c r="Q13" s="35">
        <v>38.0</v>
      </c>
      <c r="R13" s="55">
        <v>11.0</v>
      </c>
      <c r="S13" s="52"/>
      <c r="T13" s="34" t="s">
        <v>49</v>
      </c>
      <c r="U13" s="35">
        <v>47.0</v>
      </c>
      <c r="V13" s="63">
        <v>9.0</v>
      </c>
      <c r="W13" s="52"/>
      <c r="X13" s="106" t="s">
        <v>49</v>
      </c>
      <c r="Y13" s="107">
        <f t="shared" si="2"/>
        <v>85</v>
      </c>
      <c r="Z13" s="68">
        <v>20.0</v>
      </c>
      <c r="AA13" s="59"/>
    </row>
    <row r="14">
      <c r="A14" s="101" t="s">
        <v>51</v>
      </c>
      <c r="B14" s="102" t="s">
        <v>52</v>
      </c>
      <c r="C14" s="46">
        <v>0.234</v>
      </c>
      <c r="D14" s="47">
        <v>51.0</v>
      </c>
      <c r="E14" s="47">
        <v>240.0</v>
      </c>
      <c r="F14" s="48">
        <v>410.0</v>
      </c>
      <c r="G14" s="47">
        <v>231.0</v>
      </c>
      <c r="H14" s="49">
        <v>650.0</v>
      </c>
      <c r="I14" s="47">
        <f t="shared" ref="I14:J14" si="9">D14/60</f>
        <v>0.85</v>
      </c>
      <c r="J14" s="47">
        <f t="shared" si="9"/>
        <v>4</v>
      </c>
      <c r="K14" s="48">
        <v>6.83</v>
      </c>
      <c r="L14" s="47">
        <f>G14/60</f>
        <v>3.85</v>
      </c>
      <c r="M14" s="47">
        <v>10.83</v>
      </c>
      <c r="N14" s="50">
        <v>0.371</v>
      </c>
      <c r="P14" s="38" t="s">
        <v>51</v>
      </c>
      <c r="Q14" s="39">
        <v>3.0</v>
      </c>
      <c r="R14" s="51">
        <v>0.0</v>
      </c>
      <c r="S14" s="52"/>
      <c r="T14" s="70" t="s">
        <v>51</v>
      </c>
      <c r="U14" s="71">
        <v>42.0</v>
      </c>
      <c r="V14" s="108">
        <v>6.0</v>
      </c>
      <c r="W14" s="52"/>
      <c r="X14" s="42" t="s">
        <v>51</v>
      </c>
      <c r="Y14" s="43">
        <f t="shared" si="2"/>
        <v>45</v>
      </c>
      <c r="Z14" s="109">
        <v>6.0</v>
      </c>
      <c r="AA14" s="59"/>
    </row>
    <row r="15">
      <c r="A15" s="101" t="s">
        <v>53</v>
      </c>
      <c r="B15" s="102" t="s">
        <v>54</v>
      </c>
      <c r="C15" s="46">
        <v>0.22</v>
      </c>
      <c r="D15" s="48">
        <v>74.0</v>
      </c>
      <c r="E15" s="15">
        <v>265.0</v>
      </c>
      <c r="F15" s="48">
        <v>422.0</v>
      </c>
      <c r="G15" s="48">
        <v>248.0</v>
      </c>
      <c r="H15" s="75">
        <v>742.0</v>
      </c>
      <c r="I15" s="48">
        <v>1.2</v>
      </c>
      <c r="J15" s="48">
        <v>4.42</v>
      </c>
      <c r="K15" s="15">
        <v>7.0</v>
      </c>
      <c r="L15" s="15">
        <v>4.13</v>
      </c>
      <c r="M15" s="15">
        <v>12.37</v>
      </c>
      <c r="N15" s="76">
        <v>0.387</v>
      </c>
      <c r="P15" s="64" t="s">
        <v>53</v>
      </c>
      <c r="Q15" s="40">
        <v>16.0</v>
      </c>
      <c r="R15" s="51">
        <v>0.0</v>
      </c>
      <c r="S15" s="52"/>
      <c r="T15" s="70" t="s">
        <v>53</v>
      </c>
      <c r="U15" s="71">
        <v>43.0</v>
      </c>
      <c r="V15" s="108">
        <v>6.0</v>
      </c>
      <c r="W15" s="52"/>
      <c r="X15" s="66" t="s">
        <v>53</v>
      </c>
      <c r="Y15" s="67">
        <f t="shared" si="2"/>
        <v>59</v>
      </c>
      <c r="Z15" s="58">
        <v>6.0</v>
      </c>
      <c r="AA15" s="59"/>
    </row>
    <row r="16">
      <c r="A16" s="101" t="s">
        <v>55</v>
      </c>
      <c r="B16" s="102" t="s">
        <v>56</v>
      </c>
      <c r="C16" s="14">
        <v>0.244</v>
      </c>
      <c r="D16" s="47">
        <v>60.0</v>
      </c>
      <c r="E16" s="15">
        <v>263.0</v>
      </c>
      <c r="F16" s="16">
        <v>472.0</v>
      </c>
      <c r="G16" s="48">
        <v>247.0</v>
      </c>
      <c r="H16" s="75">
        <v>744.0</v>
      </c>
      <c r="I16" s="48">
        <f>D16/60</f>
        <v>1</v>
      </c>
      <c r="J16" s="48">
        <v>4.38</v>
      </c>
      <c r="K16" s="16">
        <v>7.87</v>
      </c>
      <c r="L16" s="15">
        <v>4.12</v>
      </c>
      <c r="M16" s="15">
        <f>H16/60</f>
        <v>12.4</v>
      </c>
      <c r="N16" s="76">
        <v>0.384</v>
      </c>
      <c r="P16" s="64" t="s">
        <v>57</v>
      </c>
      <c r="Q16" s="40">
        <v>19.0</v>
      </c>
      <c r="R16" s="65">
        <v>2.0</v>
      </c>
      <c r="S16" s="52"/>
      <c r="T16" s="38" t="s">
        <v>57</v>
      </c>
      <c r="U16" s="39">
        <v>4.0</v>
      </c>
      <c r="V16" s="51">
        <v>0.0</v>
      </c>
      <c r="W16" s="52"/>
      <c r="X16" s="77" t="s">
        <v>57</v>
      </c>
      <c r="Y16" s="78">
        <f t="shared" si="2"/>
        <v>23</v>
      </c>
      <c r="Z16" s="73">
        <v>2.0</v>
      </c>
      <c r="AA16" s="59"/>
    </row>
    <row r="17">
      <c r="A17" s="101" t="s">
        <v>58</v>
      </c>
      <c r="B17" s="102" t="s">
        <v>31</v>
      </c>
      <c r="C17" s="79">
        <v>0.268</v>
      </c>
      <c r="D17" s="30">
        <v>103.0</v>
      </c>
      <c r="E17" s="32">
        <v>348.0</v>
      </c>
      <c r="F17" s="60">
        <v>556.0</v>
      </c>
      <c r="G17" s="60">
        <v>338.0</v>
      </c>
      <c r="H17" s="80">
        <v>1001.0</v>
      </c>
      <c r="I17" s="30">
        <v>1.7</v>
      </c>
      <c r="J17" s="30">
        <f>E17/60</f>
        <v>5.8</v>
      </c>
      <c r="K17" s="60">
        <v>9.27</v>
      </c>
      <c r="L17" s="60">
        <v>5.63</v>
      </c>
      <c r="M17" s="60">
        <v>16.68</v>
      </c>
      <c r="N17" s="69">
        <v>0.483</v>
      </c>
      <c r="P17" s="53" t="s">
        <v>58</v>
      </c>
      <c r="Q17" s="54">
        <v>56.0</v>
      </c>
      <c r="R17" s="55">
        <v>11.0</v>
      </c>
      <c r="S17" s="52"/>
      <c r="T17" s="64" t="s">
        <v>58</v>
      </c>
      <c r="U17" s="40">
        <v>22.0</v>
      </c>
      <c r="V17" s="65">
        <v>1.0</v>
      </c>
      <c r="W17" s="52"/>
      <c r="X17" s="56" t="s">
        <v>58</v>
      </c>
      <c r="Y17" s="57">
        <f t="shared" si="2"/>
        <v>78</v>
      </c>
      <c r="Z17" s="110">
        <v>12.0</v>
      </c>
      <c r="AA17" s="59"/>
    </row>
    <row r="18">
      <c r="A18" s="101" t="s">
        <v>59</v>
      </c>
      <c r="B18" s="102" t="s">
        <v>56</v>
      </c>
      <c r="C18" s="111">
        <v>0.212</v>
      </c>
      <c r="D18" s="112">
        <v>90.0</v>
      </c>
      <c r="E18" s="113">
        <v>243.0</v>
      </c>
      <c r="F18" s="114">
        <v>390.0</v>
      </c>
      <c r="G18" s="113">
        <v>237.0</v>
      </c>
      <c r="H18" s="115">
        <v>742.0</v>
      </c>
      <c r="I18" s="116">
        <f t="shared" ref="I18:L18" si="10">D18/60</f>
        <v>1.5</v>
      </c>
      <c r="J18" s="113">
        <f t="shared" si="10"/>
        <v>4.05</v>
      </c>
      <c r="K18" s="114">
        <f t="shared" si="10"/>
        <v>6.5</v>
      </c>
      <c r="L18" s="113">
        <f t="shared" si="10"/>
        <v>3.95</v>
      </c>
      <c r="M18" s="116">
        <v>12.37</v>
      </c>
      <c r="N18" s="117">
        <v>0.403</v>
      </c>
      <c r="P18" s="118" t="s">
        <v>59</v>
      </c>
      <c r="Q18" s="119">
        <v>14.0</v>
      </c>
      <c r="R18" s="120">
        <v>1.0</v>
      </c>
      <c r="S18" s="52"/>
      <c r="T18" s="121" t="s">
        <v>59</v>
      </c>
      <c r="U18" s="122">
        <v>57.0</v>
      </c>
      <c r="V18" s="123">
        <v>11.0</v>
      </c>
      <c r="W18" s="52"/>
      <c r="X18" s="124" t="s">
        <v>59</v>
      </c>
      <c r="Y18" s="125">
        <f t="shared" si="2"/>
        <v>71</v>
      </c>
      <c r="Z18" s="126">
        <v>12.0</v>
      </c>
      <c r="AA18" s="59"/>
    </row>
    <row r="19">
      <c r="A19" s="127" t="s">
        <v>25</v>
      </c>
      <c r="B19" s="128" t="s">
        <v>31</v>
      </c>
      <c r="C19" s="129">
        <f t="shared" ref="C19:D19" si="11">AVERAGE(C3:C10)</f>
        <v>0.242</v>
      </c>
      <c r="D19" s="129">
        <f t="shared" si="11"/>
        <v>81</v>
      </c>
      <c r="E19" s="130">
        <v>285.0</v>
      </c>
      <c r="F19" s="130">
        <v>477.0</v>
      </c>
      <c r="G19" s="130">
        <v>273.0</v>
      </c>
      <c r="H19" s="131">
        <f>AVERAGE(H3:H10)</f>
        <v>830</v>
      </c>
      <c r="I19" s="130">
        <v>1.4</v>
      </c>
      <c r="J19" s="130">
        <v>4.75</v>
      </c>
      <c r="K19" s="130">
        <v>7.95</v>
      </c>
      <c r="L19" s="130">
        <v>4.54</v>
      </c>
      <c r="M19" s="130">
        <v>13.83</v>
      </c>
      <c r="N19" s="132">
        <v>0.425</v>
      </c>
    </row>
    <row r="20">
      <c r="A20" s="133" t="s">
        <v>60</v>
      </c>
      <c r="B20" s="102" t="s">
        <v>61</v>
      </c>
      <c r="C20" s="134">
        <v>0.239</v>
      </c>
      <c r="D20" s="134">
        <v>83.0</v>
      </c>
      <c r="E20" s="135">
        <f>AVERAGE(E11:E18)</f>
        <v>285</v>
      </c>
      <c r="F20" s="134">
        <v>464.0</v>
      </c>
      <c r="G20" s="134">
        <v>272.0</v>
      </c>
      <c r="H20" s="136">
        <v>816.0</v>
      </c>
      <c r="I20" s="134">
        <v>1.4</v>
      </c>
      <c r="J20" s="134">
        <v>4.75</v>
      </c>
      <c r="K20" s="134">
        <v>7.75</v>
      </c>
      <c r="L20" s="134">
        <v>4.54</v>
      </c>
      <c r="M20" s="134">
        <v>13.6</v>
      </c>
      <c r="N20" s="137">
        <v>0.421</v>
      </c>
      <c r="P20" s="138" t="s">
        <v>62</v>
      </c>
      <c r="V20" s="139" t="s">
        <v>63</v>
      </c>
      <c r="W20" s="140"/>
      <c r="X20" s="140"/>
      <c r="Y20" s="140"/>
      <c r="Z20" s="141"/>
      <c r="AA20" s="141"/>
    </row>
    <row r="21">
      <c r="A21" s="142" t="s">
        <v>64</v>
      </c>
      <c r="C21" s="142">
        <v>0.03</v>
      </c>
      <c r="D21" s="142">
        <v>10.0</v>
      </c>
      <c r="E21" s="142">
        <v>36.0</v>
      </c>
      <c r="F21" s="142">
        <v>60.0</v>
      </c>
      <c r="G21" s="142">
        <v>34.0</v>
      </c>
      <c r="H21" s="143">
        <v>104.0</v>
      </c>
      <c r="I21" s="144">
        <f t="shared" ref="I21:I22" si="12">1.4/8</f>
        <v>0.175</v>
      </c>
      <c r="J21" s="142">
        <v>0.59</v>
      </c>
      <c r="K21" s="142">
        <v>1.0</v>
      </c>
      <c r="L21" s="142">
        <v>0.57</v>
      </c>
      <c r="M21" s="142">
        <v>1.73</v>
      </c>
      <c r="N21" s="145">
        <v>0.053</v>
      </c>
      <c r="V21" s="146" t="s">
        <v>65</v>
      </c>
    </row>
    <row r="22" ht="15.75" customHeight="1">
      <c r="A22" s="133" t="s">
        <v>66</v>
      </c>
      <c r="C22" s="133">
        <v>0.03</v>
      </c>
      <c r="D22" s="133">
        <v>10.0</v>
      </c>
      <c r="E22" s="133">
        <v>36.0</v>
      </c>
      <c r="F22" s="147">
        <f>464/8</f>
        <v>58</v>
      </c>
      <c r="G22" s="147">
        <f>272/8</f>
        <v>34</v>
      </c>
      <c r="H22" s="148">
        <f>816/8</f>
        <v>102</v>
      </c>
      <c r="I22" s="147">
        <f t="shared" si="12"/>
        <v>0.175</v>
      </c>
      <c r="J22" s="133">
        <v>0.59</v>
      </c>
      <c r="K22" s="133">
        <v>1.0</v>
      </c>
      <c r="L22" s="133">
        <v>0.57</v>
      </c>
      <c r="M22" s="147">
        <f>13.6/8</f>
        <v>1.7</v>
      </c>
      <c r="N22" s="149">
        <v>0.053</v>
      </c>
      <c r="V22" s="150"/>
    </row>
    <row r="23">
      <c r="A23" s="151" t="s">
        <v>67</v>
      </c>
      <c r="C23" s="152">
        <f t="shared" ref="C23:N23" si="13">(C19+C20)/2</f>
        <v>0.2405</v>
      </c>
      <c r="D23" s="152">
        <f t="shared" si="13"/>
        <v>82</v>
      </c>
      <c r="E23" s="152">
        <f t="shared" si="13"/>
        <v>285</v>
      </c>
      <c r="F23" s="152">
        <f t="shared" si="13"/>
        <v>470.5</v>
      </c>
      <c r="G23" s="152">
        <f t="shared" si="13"/>
        <v>272.5</v>
      </c>
      <c r="H23" s="153">
        <f t="shared" si="13"/>
        <v>823</v>
      </c>
      <c r="I23" s="153">
        <f t="shared" si="13"/>
        <v>1.4</v>
      </c>
      <c r="J23" s="153">
        <f t="shared" si="13"/>
        <v>4.75</v>
      </c>
      <c r="K23" s="153">
        <f t="shared" si="13"/>
        <v>7.85</v>
      </c>
      <c r="L23" s="153">
        <f t="shared" si="13"/>
        <v>4.54</v>
      </c>
      <c r="M23" s="153">
        <f t="shared" si="13"/>
        <v>13.715</v>
      </c>
      <c r="N23" s="154">
        <f t="shared" si="13"/>
        <v>0.423</v>
      </c>
      <c r="V23" s="150"/>
    </row>
    <row r="24">
      <c r="A24" s="155" t="s">
        <v>68</v>
      </c>
      <c r="B24" s="156" t="s">
        <v>69</v>
      </c>
      <c r="C24" s="157" t="s">
        <v>70</v>
      </c>
      <c r="D24" s="158" t="s">
        <v>71</v>
      </c>
      <c r="E24" s="159" t="s">
        <v>72</v>
      </c>
      <c r="F24" s="160" t="s">
        <v>73</v>
      </c>
      <c r="G24" s="161" t="s">
        <v>74</v>
      </c>
      <c r="V24" s="150"/>
    </row>
    <row r="25">
      <c r="A25" s="162" t="s">
        <v>75</v>
      </c>
      <c r="B25" s="163">
        <v>5.0</v>
      </c>
      <c r="C25" s="164">
        <v>4.0</v>
      </c>
      <c r="D25" s="165">
        <v>3.0</v>
      </c>
      <c r="E25" s="166">
        <v>2.0</v>
      </c>
      <c r="F25" s="167">
        <v>1.0</v>
      </c>
      <c r="G25" s="168">
        <v>0.0</v>
      </c>
      <c r="V25" s="150"/>
    </row>
    <row r="26">
      <c r="V26" s="150"/>
    </row>
    <row r="27">
      <c r="A27" s="1" t="s">
        <v>2</v>
      </c>
      <c r="C27" s="1" t="s">
        <v>76</v>
      </c>
      <c r="V27" s="150"/>
    </row>
    <row r="28">
      <c r="A28" s="6" t="s">
        <v>4</v>
      </c>
      <c r="B28" s="6" t="s">
        <v>5</v>
      </c>
      <c r="C28" s="6" t="s">
        <v>77</v>
      </c>
      <c r="D28" s="6" t="s">
        <v>78</v>
      </c>
      <c r="E28" s="6" t="s">
        <v>9</v>
      </c>
      <c r="F28" s="6" t="s">
        <v>79</v>
      </c>
      <c r="G28" s="6" t="s">
        <v>80</v>
      </c>
      <c r="H28" s="6" t="s">
        <v>81</v>
      </c>
      <c r="I28" s="1" t="s">
        <v>7</v>
      </c>
      <c r="J28" s="6" t="s">
        <v>82</v>
      </c>
      <c r="K28" s="6" t="s">
        <v>83</v>
      </c>
      <c r="L28" s="6" t="s">
        <v>79</v>
      </c>
      <c r="M28" s="6" t="s">
        <v>14</v>
      </c>
      <c r="N28" s="6" t="s">
        <v>84</v>
      </c>
      <c r="O28" s="6" t="s">
        <v>13</v>
      </c>
      <c r="P28" s="6" t="s">
        <v>85</v>
      </c>
      <c r="Q28" s="1" t="s">
        <v>12</v>
      </c>
      <c r="R28" s="6" t="s">
        <v>86</v>
      </c>
      <c r="S28" s="6" t="s">
        <v>87</v>
      </c>
      <c r="T28" s="6" t="s">
        <v>84</v>
      </c>
      <c r="V28" s="169" t="s">
        <v>88</v>
      </c>
    </row>
    <row r="29">
      <c r="A29" s="12" t="s">
        <v>22</v>
      </c>
      <c r="B29" s="13" t="s">
        <v>23</v>
      </c>
      <c r="C29" s="170">
        <v>1.22</v>
      </c>
      <c r="D29" s="171">
        <v>3.56</v>
      </c>
      <c r="E29" s="48">
        <v>475.0</v>
      </c>
      <c r="F29" s="30">
        <v>552.0</v>
      </c>
      <c r="G29" s="16">
        <v>229.0</v>
      </c>
      <c r="H29" s="16">
        <v>209.0</v>
      </c>
      <c r="I29" s="15">
        <v>70.0</v>
      </c>
      <c r="J29" s="47">
        <v>29.0</v>
      </c>
      <c r="K29" s="16">
        <v>168.0</v>
      </c>
      <c r="L29" s="80">
        <v>621.0</v>
      </c>
      <c r="M29" s="48">
        <v>7.9</v>
      </c>
      <c r="N29" s="30">
        <f t="shared" ref="N29:N32" si="15">F29/60</f>
        <v>9.2</v>
      </c>
      <c r="O29" s="16">
        <v>3.8</v>
      </c>
      <c r="P29" s="16">
        <v>3.5</v>
      </c>
      <c r="Q29" s="15">
        <v>1.2</v>
      </c>
      <c r="R29" s="47">
        <v>0.5</v>
      </c>
      <c r="S29" s="30">
        <f t="shared" ref="S29:T29" si="14">K29/60</f>
        <v>2.8</v>
      </c>
      <c r="T29" s="69">
        <f t="shared" si="14"/>
        <v>10.35</v>
      </c>
      <c r="V29" s="150"/>
    </row>
    <row r="30">
      <c r="A30" s="12" t="s">
        <v>27</v>
      </c>
      <c r="B30" s="13" t="s">
        <v>28</v>
      </c>
      <c r="C30" s="74">
        <v>1.46</v>
      </c>
      <c r="D30" s="172">
        <v>4.6</v>
      </c>
      <c r="E30" s="47">
        <v>517.0</v>
      </c>
      <c r="F30" s="48">
        <v>519.0</v>
      </c>
      <c r="G30" s="47">
        <v>312.0</v>
      </c>
      <c r="H30" s="48">
        <v>268.0</v>
      </c>
      <c r="I30" s="48">
        <v>81.0</v>
      </c>
      <c r="J30" s="60">
        <v>14.0</v>
      </c>
      <c r="K30" s="47">
        <v>250.0</v>
      </c>
      <c r="L30" s="75">
        <v>519.0</v>
      </c>
      <c r="M30" s="47">
        <v>8.6</v>
      </c>
      <c r="N30" s="48">
        <f t="shared" si="15"/>
        <v>8.65</v>
      </c>
      <c r="O30" s="47">
        <f>G30/60</f>
        <v>5.2</v>
      </c>
      <c r="P30" s="47">
        <v>4.5</v>
      </c>
      <c r="Q30" s="16">
        <f>I30/60</f>
        <v>1.35</v>
      </c>
      <c r="R30" s="173">
        <v>0.2</v>
      </c>
      <c r="S30" s="47">
        <v>4.2</v>
      </c>
      <c r="T30" s="76">
        <f t="shared" ref="T30:T31" si="16">L30/60</f>
        <v>8.65</v>
      </c>
      <c r="V30" s="150"/>
    </row>
    <row r="31">
      <c r="A31" s="12" t="s">
        <v>30</v>
      </c>
      <c r="B31" s="13" t="s">
        <v>31</v>
      </c>
      <c r="C31" s="79">
        <v>1.11</v>
      </c>
      <c r="D31" s="174">
        <v>3.29</v>
      </c>
      <c r="E31" s="60">
        <v>440.0</v>
      </c>
      <c r="F31" s="60">
        <v>621.0</v>
      </c>
      <c r="G31" s="60">
        <v>209.0</v>
      </c>
      <c r="H31" s="60">
        <v>196.0</v>
      </c>
      <c r="I31" s="30">
        <v>68.0</v>
      </c>
      <c r="J31" s="48">
        <v>27.0</v>
      </c>
      <c r="K31" s="60">
        <v>157.0</v>
      </c>
      <c r="L31" s="80">
        <v>621.0</v>
      </c>
      <c r="M31" s="60">
        <v>7.3</v>
      </c>
      <c r="N31" s="60">
        <f t="shared" si="15"/>
        <v>10.35</v>
      </c>
      <c r="O31" s="60">
        <v>3.5</v>
      </c>
      <c r="P31" s="60">
        <v>3.3</v>
      </c>
      <c r="Q31" s="30">
        <v>1.13</v>
      </c>
      <c r="R31" s="48">
        <f>J31/60</f>
        <v>0.45</v>
      </c>
      <c r="S31" s="60">
        <v>2.6</v>
      </c>
      <c r="T31" s="69">
        <f t="shared" si="16"/>
        <v>10.35</v>
      </c>
      <c r="V31" s="150"/>
    </row>
    <row r="32">
      <c r="A32" s="12" t="s">
        <v>33</v>
      </c>
      <c r="B32" s="13" t="s">
        <v>89</v>
      </c>
      <c r="C32" s="14">
        <v>1.24</v>
      </c>
      <c r="D32" s="175">
        <v>4.35</v>
      </c>
      <c r="E32" s="15">
        <v>455.0</v>
      </c>
      <c r="F32" s="15">
        <v>528.0</v>
      </c>
      <c r="G32" s="48">
        <v>270.0</v>
      </c>
      <c r="H32" s="48">
        <v>242.0</v>
      </c>
      <c r="I32" s="47">
        <v>83.0</v>
      </c>
      <c r="J32" s="15">
        <v>25.0</v>
      </c>
      <c r="K32" s="16">
        <v>168.0</v>
      </c>
      <c r="L32" s="17">
        <v>528.0</v>
      </c>
      <c r="M32" s="48">
        <v>7.6</v>
      </c>
      <c r="N32" s="15">
        <f t="shared" si="15"/>
        <v>8.8</v>
      </c>
      <c r="O32" s="48">
        <f>G32/60</f>
        <v>4.5</v>
      </c>
      <c r="P32" s="48">
        <v>4.0</v>
      </c>
      <c r="Q32" s="47">
        <v>1.4</v>
      </c>
      <c r="R32" s="15">
        <v>0.4</v>
      </c>
      <c r="S32" s="30">
        <f t="shared" ref="S32:T32" si="17">K32/60</f>
        <v>2.8</v>
      </c>
      <c r="T32" s="18">
        <f t="shared" si="17"/>
        <v>8.8</v>
      </c>
      <c r="V32" s="150"/>
    </row>
    <row r="33">
      <c r="A33" s="12" t="s">
        <v>36</v>
      </c>
      <c r="B33" s="13" t="s">
        <v>37</v>
      </c>
      <c r="C33" s="176">
        <v>1.2</v>
      </c>
      <c r="D33" s="177">
        <v>3.58</v>
      </c>
      <c r="E33" s="30">
        <v>448.0</v>
      </c>
      <c r="F33" s="15">
        <v>535.0</v>
      </c>
      <c r="G33" s="30">
        <v>215.0</v>
      </c>
      <c r="H33" s="30">
        <v>204.0</v>
      </c>
      <c r="I33" s="60">
        <v>62.0</v>
      </c>
      <c r="J33" s="16">
        <v>21.0</v>
      </c>
      <c r="K33" s="16">
        <v>170.0</v>
      </c>
      <c r="L33" s="31">
        <v>535.0</v>
      </c>
      <c r="M33" s="15">
        <v>7.5</v>
      </c>
      <c r="N33" s="15">
        <v>8.92</v>
      </c>
      <c r="O33" s="30">
        <v>3.6</v>
      </c>
      <c r="P33" s="30">
        <f>H33/60</f>
        <v>3.4</v>
      </c>
      <c r="Q33" s="60">
        <v>1.0</v>
      </c>
      <c r="R33" s="16">
        <f>J33/60</f>
        <v>0.35</v>
      </c>
      <c r="S33" s="30">
        <v>2.8</v>
      </c>
      <c r="T33" s="18">
        <v>8.9</v>
      </c>
      <c r="V33" s="150"/>
    </row>
    <row r="34">
      <c r="A34" s="12" t="s">
        <v>39</v>
      </c>
      <c r="B34" s="13" t="s">
        <v>40</v>
      </c>
      <c r="C34" s="46">
        <v>1.31</v>
      </c>
      <c r="D34" s="175">
        <v>4.31</v>
      </c>
      <c r="E34" s="48">
        <v>472.0</v>
      </c>
      <c r="F34" s="15">
        <v>526.0</v>
      </c>
      <c r="G34" s="48">
        <v>275.0</v>
      </c>
      <c r="H34" s="48">
        <v>251.0</v>
      </c>
      <c r="I34" s="15">
        <v>70.0</v>
      </c>
      <c r="J34" s="47">
        <v>29.0</v>
      </c>
      <c r="K34" s="48">
        <v>217.0</v>
      </c>
      <c r="L34" s="75">
        <v>526.0</v>
      </c>
      <c r="M34" s="48">
        <v>7.9</v>
      </c>
      <c r="N34" s="15">
        <v>8.77</v>
      </c>
      <c r="O34" s="48">
        <v>4.6</v>
      </c>
      <c r="P34" s="48">
        <v>4.2</v>
      </c>
      <c r="Q34" s="15">
        <v>1.2</v>
      </c>
      <c r="R34" s="47">
        <v>0.5</v>
      </c>
      <c r="S34" s="48">
        <v>3.6</v>
      </c>
      <c r="T34" s="18">
        <v>8.8</v>
      </c>
      <c r="V34" s="150"/>
    </row>
    <row r="35">
      <c r="A35" s="12" t="s">
        <v>42</v>
      </c>
      <c r="B35" s="13" t="s">
        <v>37</v>
      </c>
      <c r="C35" s="170">
        <v>1.23</v>
      </c>
      <c r="D35" s="177">
        <v>3.77</v>
      </c>
      <c r="E35" s="48">
        <v>471.0</v>
      </c>
      <c r="F35" s="47">
        <v>506.0</v>
      </c>
      <c r="G35" s="16">
        <v>232.0</v>
      </c>
      <c r="H35" s="16">
        <v>216.0</v>
      </c>
      <c r="I35" s="15">
        <v>69.0</v>
      </c>
      <c r="J35" s="30">
        <v>15.0</v>
      </c>
      <c r="K35" s="30">
        <v>165.0</v>
      </c>
      <c r="L35" s="49">
        <v>506.0</v>
      </c>
      <c r="M35" s="48">
        <v>7.9</v>
      </c>
      <c r="N35" s="48">
        <v>8.43</v>
      </c>
      <c r="O35" s="16">
        <v>3.9</v>
      </c>
      <c r="P35" s="16">
        <f>H35/60</f>
        <v>3.6</v>
      </c>
      <c r="Q35" s="15">
        <v>1.15</v>
      </c>
      <c r="R35" s="178">
        <f>J35/60</f>
        <v>0.25</v>
      </c>
      <c r="S35" s="30">
        <v>2.8</v>
      </c>
      <c r="T35" s="50">
        <v>8.4</v>
      </c>
      <c r="V35" s="150"/>
    </row>
    <row r="36">
      <c r="A36" s="179" t="s">
        <v>44</v>
      </c>
      <c r="B36" s="13" t="s">
        <v>31</v>
      </c>
      <c r="C36" s="170">
        <v>1.26</v>
      </c>
      <c r="D36" s="177">
        <v>3.81</v>
      </c>
      <c r="E36" s="30">
        <v>448.0</v>
      </c>
      <c r="F36" s="48">
        <v>523.0</v>
      </c>
      <c r="G36" s="15">
        <v>246.0</v>
      </c>
      <c r="H36" s="15">
        <v>223.0</v>
      </c>
      <c r="I36" s="15">
        <v>71.0</v>
      </c>
      <c r="J36" s="15">
        <v>23.0</v>
      </c>
      <c r="K36" s="48">
        <v>217.0</v>
      </c>
      <c r="L36" s="75">
        <v>523.0</v>
      </c>
      <c r="M36" s="15">
        <v>7.5</v>
      </c>
      <c r="N36" s="15">
        <v>8.72</v>
      </c>
      <c r="O36" s="15">
        <f>G36/60</f>
        <v>4.1</v>
      </c>
      <c r="P36" s="15">
        <v>3.7</v>
      </c>
      <c r="Q36" s="15">
        <v>1.2</v>
      </c>
      <c r="R36" s="15">
        <v>0.4</v>
      </c>
      <c r="S36" s="48">
        <v>3.6</v>
      </c>
      <c r="T36" s="18">
        <v>8.7</v>
      </c>
      <c r="V36" s="150"/>
    </row>
    <row r="37">
      <c r="A37" s="101" t="s">
        <v>45</v>
      </c>
      <c r="B37" s="86" t="s">
        <v>46</v>
      </c>
      <c r="C37" s="180">
        <v>1.06</v>
      </c>
      <c r="D37" s="181">
        <v>3.02</v>
      </c>
      <c r="E37" s="182">
        <v>424.0</v>
      </c>
      <c r="F37" s="183">
        <v>517.0</v>
      </c>
      <c r="G37" s="88">
        <v>213.0</v>
      </c>
      <c r="H37" s="88">
        <v>181.0</v>
      </c>
      <c r="I37" s="88">
        <v>66.0</v>
      </c>
      <c r="J37" s="89">
        <v>21.0</v>
      </c>
      <c r="K37" s="88">
        <v>145.0</v>
      </c>
      <c r="L37" s="184">
        <v>517.0</v>
      </c>
      <c r="M37" s="182">
        <v>7.0</v>
      </c>
      <c r="N37" s="183">
        <v>8.62</v>
      </c>
      <c r="O37" s="88">
        <v>3.6</v>
      </c>
      <c r="P37" s="88">
        <v>3.0</v>
      </c>
      <c r="Q37" s="88">
        <f t="shared" ref="Q37:R37" si="18">I37/60</f>
        <v>1.1</v>
      </c>
      <c r="R37" s="185">
        <f t="shared" si="18"/>
        <v>0.35</v>
      </c>
      <c r="S37" s="88">
        <v>2.4</v>
      </c>
      <c r="T37" s="186">
        <v>8.6</v>
      </c>
      <c r="V37" s="150"/>
    </row>
    <row r="38">
      <c r="A38" s="101" t="s">
        <v>48</v>
      </c>
      <c r="B38" s="102" t="s">
        <v>40</v>
      </c>
      <c r="C38" s="170">
        <v>1.23</v>
      </c>
      <c r="D38" s="175">
        <v>4.16</v>
      </c>
      <c r="E38" s="15">
        <v>446.0</v>
      </c>
      <c r="F38" s="30">
        <v>614.0</v>
      </c>
      <c r="G38" s="48">
        <v>264.0</v>
      </c>
      <c r="H38" s="48">
        <v>239.0</v>
      </c>
      <c r="I38" s="30">
        <v>67.0</v>
      </c>
      <c r="J38" s="47">
        <v>35.0</v>
      </c>
      <c r="K38" s="15">
        <v>189.0</v>
      </c>
      <c r="L38" s="31">
        <v>614.0</v>
      </c>
      <c r="M38" s="15">
        <v>7.4</v>
      </c>
      <c r="N38" s="30">
        <v>10.23</v>
      </c>
      <c r="O38" s="48">
        <f>G38/60</f>
        <v>4.4</v>
      </c>
      <c r="P38" s="48">
        <v>4.0</v>
      </c>
      <c r="Q38" s="60">
        <v>1.1</v>
      </c>
      <c r="R38" s="47">
        <v>0.6</v>
      </c>
      <c r="S38" s="15">
        <v>3.1</v>
      </c>
      <c r="T38" s="69">
        <v>10.25</v>
      </c>
      <c r="V38" s="150"/>
    </row>
    <row r="39">
      <c r="A39" s="101" t="s">
        <v>49</v>
      </c>
      <c r="B39" s="102" t="s">
        <v>50</v>
      </c>
      <c r="C39" s="176">
        <v>1.2</v>
      </c>
      <c r="D39" s="177">
        <v>3.86</v>
      </c>
      <c r="E39" s="15">
        <v>456.0</v>
      </c>
      <c r="F39" s="16">
        <v>565.0</v>
      </c>
      <c r="G39" s="15">
        <v>241.0</v>
      </c>
      <c r="H39" s="15">
        <v>223.0</v>
      </c>
      <c r="I39" s="15">
        <v>70.0</v>
      </c>
      <c r="J39" s="16">
        <v>22.0</v>
      </c>
      <c r="K39" s="30">
        <v>170.0</v>
      </c>
      <c r="L39" s="61">
        <v>565.0</v>
      </c>
      <c r="M39" s="48">
        <f>E39/60</f>
        <v>7.6</v>
      </c>
      <c r="N39" s="16">
        <v>9.42</v>
      </c>
      <c r="O39" s="15">
        <v>4.0</v>
      </c>
      <c r="P39" s="15">
        <v>3.7</v>
      </c>
      <c r="Q39" s="15">
        <v>1.2</v>
      </c>
      <c r="R39" s="15">
        <v>0.4</v>
      </c>
      <c r="S39" s="30">
        <v>2.8</v>
      </c>
      <c r="T39" s="33">
        <v>9.45</v>
      </c>
      <c r="V39" s="150"/>
    </row>
    <row r="40">
      <c r="A40" s="101" t="s">
        <v>51</v>
      </c>
      <c r="B40" s="102" t="s">
        <v>52</v>
      </c>
      <c r="C40" s="14">
        <v>1.23</v>
      </c>
      <c r="D40" s="187">
        <v>3.9</v>
      </c>
      <c r="E40" s="60">
        <v>376.0</v>
      </c>
      <c r="F40" s="48">
        <v>464.0</v>
      </c>
      <c r="G40" s="30">
        <v>229.0</v>
      </c>
      <c r="H40" s="30">
        <v>205.0</v>
      </c>
      <c r="I40" s="15">
        <v>69.0</v>
      </c>
      <c r="J40" s="48">
        <v>26.0</v>
      </c>
      <c r="K40" s="48">
        <v>204.0</v>
      </c>
      <c r="L40" s="75">
        <v>464.0</v>
      </c>
      <c r="M40" s="60">
        <v>6.3</v>
      </c>
      <c r="N40" s="48">
        <v>7.73</v>
      </c>
      <c r="O40" s="16">
        <v>3.8</v>
      </c>
      <c r="P40" s="30">
        <v>3.4</v>
      </c>
      <c r="Q40" s="15">
        <f>I40/60</f>
        <v>1.15</v>
      </c>
      <c r="R40" s="15">
        <v>0.4</v>
      </c>
      <c r="S40" s="48">
        <f>K40/60</f>
        <v>3.4</v>
      </c>
      <c r="T40" s="76">
        <v>7.75</v>
      </c>
      <c r="V40" s="150"/>
    </row>
    <row r="41">
      <c r="A41" s="101" t="s">
        <v>53</v>
      </c>
      <c r="B41" s="102" t="s">
        <v>61</v>
      </c>
      <c r="C41" s="170">
        <v>1.22</v>
      </c>
      <c r="D41" s="187">
        <v>3.99</v>
      </c>
      <c r="E41" s="15">
        <v>448.0</v>
      </c>
      <c r="F41" s="48">
        <v>523.0</v>
      </c>
      <c r="G41" s="16">
        <v>240.0</v>
      </c>
      <c r="H41" s="15">
        <v>230.0</v>
      </c>
      <c r="I41" s="48">
        <v>74.0</v>
      </c>
      <c r="J41" s="60">
        <v>17.0</v>
      </c>
      <c r="K41" s="16">
        <v>182.0</v>
      </c>
      <c r="L41" s="75">
        <v>523.0</v>
      </c>
      <c r="M41" s="15">
        <v>7.5</v>
      </c>
      <c r="N41" s="15">
        <v>8.72</v>
      </c>
      <c r="O41" s="15">
        <f>G41/60</f>
        <v>4</v>
      </c>
      <c r="P41" s="15">
        <v>3.8</v>
      </c>
      <c r="Q41" s="15">
        <v>1.2</v>
      </c>
      <c r="R41" s="173">
        <v>0.3</v>
      </c>
      <c r="S41" s="16">
        <v>3.0</v>
      </c>
      <c r="T41" s="18">
        <v>8.7</v>
      </c>
      <c r="V41" s="150"/>
    </row>
    <row r="42">
      <c r="A42" s="101" t="s">
        <v>55</v>
      </c>
      <c r="B42" s="102" t="s">
        <v>56</v>
      </c>
      <c r="C42" s="74">
        <v>1.45</v>
      </c>
      <c r="D42" s="172">
        <v>4.86</v>
      </c>
      <c r="E42" s="47">
        <v>506.0</v>
      </c>
      <c r="F42" s="47">
        <v>451.0</v>
      </c>
      <c r="G42" s="47">
        <v>304.0</v>
      </c>
      <c r="H42" s="48">
        <v>272.0</v>
      </c>
      <c r="I42" s="47">
        <v>82.0</v>
      </c>
      <c r="J42" s="48">
        <v>26.0</v>
      </c>
      <c r="K42" s="47">
        <v>226.0</v>
      </c>
      <c r="L42" s="49">
        <v>451.0</v>
      </c>
      <c r="M42" s="47">
        <v>8.4</v>
      </c>
      <c r="N42" s="47">
        <v>7.52</v>
      </c>
      <c r="O42" s="47">
        <v>5.0</v>
      </c>
      <c r="P42" s="47">
        <v>4.5</v>
      </c>
      <c r="Q42" s="47">
        <v>1.4</v>
      </c>
      <c r="R42" s="15">
        <v>0.4</v>
      </c>
      <c r="S42" s="47">
        <v>3.8</v>
      </c>
      <c r="T42" s="50">
        <v>7.5</v>
      </c>
      <c r="V42" s="150"/>
    </row>
    <row r="43">
      <c r="A43" s="101" t="s">
        <v>58</v>
      </c>
      <c r="B43" s="102" t="s">
        <v>31</v>
      </c>
      <c r="C43" s="46">
        <v>1.36</v>
      </c>
      <c r="D43" s="175">
        <v>4.41</v>
      </c>
      <c r="E43" s="48">
        <v>494.0</v>
      </c>
      <c r="F43" s="48">
        <v>506.0</v>
      </c>
      <c r="G43" s="48">
        <v>288.0</v>
      </c>
      <c r="H43" s="48">
        <v>257.0</v>
      </c>
      <c r="I43" s="15">
        <v>69.0</v>
      </c>
      <c r="J43" s="48">
        <v>33.0</v>
      </c>
      <c r="K43" s="48">
        <v>220.0</v>
      </c>
      <c r="L43" s="75">
        <v>506.0</v>
      </c>
      <c r="M43" s="48">
        <v>8.2</v>
      </c>
      <c r="N43" s="48">
        <v>8.43</v>
      </c>
      <c r="O43" s="48">
        <f>G43/60</f>
        <v>4.8</v>
      </c>
      <c r="P43" s="48">
        <v>4.3</v>
      </c>
      <c r="Q43" s="30">
        <f t="shared" ref="Q43:R43" si="19">I43/60</f>
        <v>1.15</v>
      </c>
      <c r="R43" s="48">
        <f t="shared" si="19"/>
        <v>0.55</v>
      </c>
      <c r="S43" s="48">
        <v>3.7</v>
      </c>
      <c r="T43" s="76">
        <v>8.4</v>
      </c>
      <c r="V43" s="150"/>
    </row>
    <row r="44">
      <c r="A44" s="188" t="s">
        <v>59</v>
      </c>
      <c r="B44" s="189" t="s">
        <v>90</v>
      </c>
      <c r="C44" s="190">
        <v>1.22</v>
      </c>
      <c r="D44" s="191">
        <v>3.84</v>
      </c>
      <c r="E44" s="192">
        <v>401.0</v>
      </c>
      <c r="F44" s="193">
        <v>615.0</v>
      </c>
      <c r="G44" s="116">
        <v>243.0</v>
      </c>
      <c r="H44" s="116">
        <v>215.0</v>
      </c>
      <c r="I44" s="192">
        <v>67.0</v>
      </c>
      <c r="J44" s="113">
        <v>29.0</v>
      </c>
      <c r="K44" s="113">
        <v>213.0</v>
      </c>
      <c r="L44" s="194">
        <v>615.0</v>
      </c>
      <c r="M44" s="192">
        <v>6.7</v>
      </c>
      <c r="N44" s="193">
        <f>F44/60</f>
        <v>10.25</v>
      </c>
      <c r="O44" s="116">
        <v>4.0</v>
      </c>
      <c r="P44" s="112">
        <v>3.6</v>
      </c>
      <c r="Q44" s="193">
        <v>1.1</v>
      </c>
      <c r="R44" s="113">
        <v>0.5</v>
      </c>
      <c r="S44" s="113">
        <v>3.5</v>
      </c>
      <c r="T44" s="195">
        <f>L44/60</f>
        <v>10.25</v>
      </c>
      <c r="V44" s="150"/>
    </row>
    <row r="45">
      <c r="A45" s="196" t="s">
        <v>25</v>
      </c>
      <c r="B45" s="197" t="s">
        <v>31</v>
      </c>
      <c r="C45" s="196">
        <v>1.25</v>
      </c>
      <c r="D45" s="12">
        <v>3.91</v>
      </c>
      <c r="E45" s="196">
        <v>466.0</v>
      </c>
      <c r="F45" s="196">
        <v>539.0</v>
      </c>
      <c r="G45" s="196">
        <v>249.0</v>
      </c>
      <c r="H45" s="196">
        <v>226.0</v>
      </c>
      <c r="I45" s="196">
        <v>72.0</v>
      </c>
      <c r="J45" s="196">
        <v>23.0</v>
      </c>
      <c r="K45" s="198">
        <f>average(K29:K36)</f>
        <v>189</v>
      </c>
      <c r="L45" s="199">
        <v>547.0</v>
      </c>
      <c r="M45" s="196">
        <v>7.0</v>
      </c>
      <c r="N45" s="196">
        <v>9.0</v>
      </c>
      <c r="O45" s="196">
        <v>4.2</v>
      </c>
      <c r="P45" s="196">
        <v>3.8</v>
      </c>
      <c r="Q45" s="196">
        <v>1.2</v>
      </c>
      <c r="R45" s="196">
        <v>0.4</v>
      </c>
      <c r="S45" s="198">
        <f>average(S29:S36)</f>
        <v>3.15</v>
      </c>
      <c r="T45" s="200">
        <v>9.1</v>
      </c>
      <c r="V45" s="150"/>
    </row>
    <row r="46">
      <c r="A46" s="133" t="s">
        <v>60</v>
      </c>
      <c r="B46" s="102" t="s">
        <v>61</v>
      </c>
      <c r="C46" s="133">
        <v>1.25</v>
      </c>
      <c r="D46" s="101">
        <v>4.01</v>
      </c>
      <c r="E46" s="133">
        <v>444.0</v>
      </c>
      <c r="F46" s="133">
        <v>532.0</v>
      </c>
      <c r="G46" s="133">
        <v>253.0</v>
      </c>
      <c r="H46" s="133">
        <v>228.0</v>
      </c>
      <c r="I46" s="133">
        <v>71.0</v>
      </c>
      <c r="J46" s="133">
        <v>26.0</v>
      </c>
      <c r="K46" s="133">
        <v>194.0</v>
      </c>
      <c r="L46" s="201">
        <v>532.0</v>
      </c>
      <c r="M46" s="133">
        <v>7.5</v>
      </c>
      <c r="N46" s="133">
        <v>9.0</v>
      </c>
      <c r="O46" s="133">
        <v>4.2</v>
      </c>
      <c r="P46" s="133">
        <v>3.8</v>
      </c>
      <c r="Q46" s="133">
        <v>1.18</v>
      </c>
      <c r="R46" s="133">
        <v>0.44</v>
      </c>
      <c r="S46" s="133">
        <v>3.23</v>
      </c>
      <c r="T46" s="149">
        <v>8.8</v>
      </c>
      <c r="V46" s="150"/>
    </row>
    <row r="47">
      <c r="A47" s="142" t="s">
        <v>64</v>
      </c>
      <c r="C47" s="196">
        <v>0.16</v>
      </c>
      <c r="D47" s="12">
        <v>0.49</v>
      </c>
      <c r="E47" s="196">
        <v>58.0</v>
      </c>
      <c r="F47" s="196">
        <v>67.0</v>
      </c>
      <c r="G47" s="196">
        <v>31.0</v>
      </c>
      <c r="H47" s="196">
        <v>28.0</v>
      </c>
      <c r="I47" s="196">
        <f>I45/8</f>
        <v>9</v>
      </c>
      <c r="J47" s="196">
        <v>3.0</v>
      </c>
      <c r="K47" s="196">
        <v>24.0</v>
      </c>
      <c r="L47" s="199">
        <v>68.0</v>
      </c>
      <c r="M47" s="196">
        <v>0.88</v>
      </c>
      <c r="N47" s="196">
        <f t="shared" ref="N47:N48" si="21">N45/8</f>
        <v>1.125</v>
      </c>
      <c r="O47" s="196">
        <v>0.5</v>
      </c>
      <c r="P47" s="196">
        <f t="shared" ref="P47:R47" si="20">P45/8</f>
        <v>0.475</v>
      </c>
      <c r="Q47" s="196">
        <f t="shared" si="20"/>
        <v>0.15</v>
      </c>
      <c r="R47" s="196">
        <f t="shared" si="20"/>
        <v>0.05</v>
      </c>
      <c r="S47" s="196">
        <v>0.4</v>
      </c>
      <c r="T47" s="200">
        <v>1.14</v>
      </c>
      <c r="V47" s="150"/>
    </row>
    <row r="48">
      <c r="A48" s="133" t="s">
        <v>66</v>
      </c>
      <c r="C48" s="202">
        <v>0.16</v>
      </c>
      <c r="D48" s="203">
        <v>0.5</v>
      </c>
      <c r="E48" s="202">
        <v>56.0</v>
      </c>
      <c r="F48" s="202">
        <v>66.0</v>
      </c>
      <c r="G48" s="202">
        <v>32.0</v>
      </c>
      <c r="H48" s="202">
        <v>29.0</v>
      </c>
      <c r="I48" s="202">
        <v>9.0</v>
      </c>
      <c r="J48" s="202">
        <v>3.0</v>
      </c>
      <c r="K48" s="202">
        <v>24.0</v>
      </c>
      <c r="L48" s="204">
        <v>67.0</v>
      </c>
      <c r="M48" s="202">
        <v>0.94</v>
      </c>
      <c r="N48" s="202">
        <f t="shared" si="21"/>
        <v>1.125</v>
      </c>
      <c r="O48" s="202">
        <v>0.5</v>
      </c>
      <c r="P48" s="202">
        <f>P46/8</f>
        <v>0.475</v>
      </c>
      <c r="Q48" s="202">
        <v>0.15</v>
      </c>
      <c r="R48" s="202">
        <v>0.06</v>
      </c>
      <c r="S48" s="202">
        <v>0.4</v>
      </c>
      <c r="T48" s="205">
        <f>T46/8</f>
        <v>1.1</v>
      </c>
      <c r="V48" s="150"/>
    </row>
    <row r="49">
      <c r="A49" s="151" t="s">
        <v>67</v>
      </c>
      <c r="C49" s="152">
        <f t="shared" ref="C49:T49" si="22">(C46+C45)/2</f>
        <v>1.25</v>
      </c>
      <c r="D49" s="152">
        <f t="shared" si="22"/>
        <v>3.96</v>
      </c>
      <c r="E49" s="152">
        <f t="shared" si="22"/>
        <v>455</v>
      </c>
      <c r="F49" s="152">
        <f t="shared" si="22"/>
        <v>535.5</v>
      </c>
      <c r="G49" s="152">
        <f t="shared" si="22"/>
        <v>251</v>
      </c>
      <c r="H49" s="153">
        <f t="shared" si="22"/>
        <v>227</v>
      </c>
      <c r="I49" s="153">
        <f t="shared" si="22"/>
        <v>71.5</v>
      </c>
      <c r="J49" s="153">
        <f t="shared" si="22"/>
        <v>24.5</v>
      </c>
      <c r="K49" s="153">
        <f t="shared" si="22"/>
        <v>191.5</v>
      </c>
      <c r="L49" s="206">
        <f t="shared" si="22"/>
        <v>539.5</v>
      </c>
      <c r="M49" s="153">
        <f t="shared" si="22"/>
        <v>7.25</v>
      </c>
      <c r="N49" s="153">
        <f t="shared" si="22"/>
        <v>9</v>
      </c>
      <c r="O49" s="153">
        <f t="shared" si="22"/>
        <v>4.2</v>
      </c>
      <c r="P49" s="153">
        <f t="shared" si="22"/>
        <v>3.8</v>
      </c>
      <c r="Q49" s="153">
        <f t="shared" si="22"/>
        <v>1.19</v>
      </c>
      <c r="R49" s="153">
        <f t="shared" si="22"/>
        <v>0.42</v>
      </c>
      <c r="S49" s="153">
        <f t="shared" si="22"/>
        <v>3.19</v>
      </c>
      <c r="T49" s="154">
        <f t="shared" si="22"/>
        <v>8.95</v>
      </c>
      <c r="V49" s="150"/>
    </row>
    <row r="50">
      <c r="A50" s="155" t="s">
        <v>68</v>
      </c>
      <c r="B50" s="156" t="s">
        <v>69</v>
      </c>
      <c r="C50" s="157" t="s">
        <v>70</v>
      </c>
      <c r="D50" s="158" t="s">
        <v>71</v>
      </c>
      <c r="E50" s="159" t="s">
        <v>72</v>
      </c>
      <c r="F50" s="160" t="s">
        <v>73</v>
      </c>
      <c r="G50" s="161" t="s">
        <v>74</v>
      </c>
      <c r="V50" s="150"/>
    </row>
    <row r="51">
      <c r="A51" s="162" t="s">
        <v>75</v>
      </c>
      <c r="B51" s="163">
        <v>5.0</v>
      </c>
      <c r="C51" s="164">
        <v>4.0</v>
      </c>
      <c r="D51" s="165">
        <v>3.0</v>
      </c>
      <c r="E51" s="166">
        <v>2.0</v>
      </c>
      <c r="F51" s="167">
        <v>1.0</v>
      </c>
      <c r="G51" s="168">
        <v>0.0</v>
      </c>
      <c r="V51" s="150"/>
    </row>
    <row r="52">
      <c r="V52" s="207"/>
      <c r="W52" s="208"/>
      <c r="X52" s="208"/>
      <c r="Y52" s="208"/>
      <c r="Z52" s="208"/>
      <c r="AA52" s="208"/>
    </row>
    <row r="56">
      <c r="G56" s="209"/>
      <c r="H56" s="209"/>
      <c r="I56" s="209"/>
      <c r="J56" s="209"/>
      <c r="K56" s="209"/>
      <c r="L56" s="209"/>
      <c r="M56" s="209"/>
      <c r="N56" s="209"/>
      <c r="O56" s="209"/>
      <c r="P56" s="209"/>
      <c r="Q56" s="209"/>
      <c r="R56" s="209"/>
      <c r="S56" s="209"/>
    </row>
    <row r="57">
      <c r="G57" s="209"/>
      <c r="H57" s="209"/>
      <c r="I57" s="209"/>
      <c r="J57" s="209"/>
      <c r="K57" s="209"/>
      <c r="L57" s="209"/>
      <c r="M57" s="209"/>
      <c r="N57" s="209"/>
      <c r="O57" s="209"/>
      <c r="P57" s="209"/>
      <c r="Q57" s="209"/>
      <c r="R57" s="209"/>
      <c r="S57" s="209"/>
    </row>
    <row r="58">
      <c r="G58" s="209"/>
      <c r="H58" s="209"/>
      <c r="I58" s="209"/>
      <c r="J58" s="209"/>
      <c r="K58" s="209"/>
      <c r="L58" s="209"/>
      <c r="M58" s="209"/>
      <c r="N58" s="209"/>
      <c r="O58" s="209"/>
      <c r="P58" s="209"/>
      <c r="Q58" s="209"/>
      <c r="R58" s="209"/>
      <c r="S58" s="209"/>
    </row>
    <row r="59">
      <c r="G59" s="209"/>
      <c r="H59" s="209"/>
      <c r="I59" s="209"/>
      <c r="J59" s="209"/>
      <c r="K59" s="209"/>
      <c r="L59" s="209"/>
      <c r="M59" s="209"/>
      <c r="N59" s="209"/>
      <c r="O59" s="209"/>
      <c r="P59" s="209"/>
      <c r="Q59" s="209"/>
      <c r="R59" s="209"/>
      <c r="S59" s="209"/>
    </row>
    <row r="60">
      <c r="G60" s="209"/>
      <c r="H60" s="209"/>
      <c r="I60" s="209"/>
      <c r="J60" s="209"/>
      <c r="K60" s="209"/>
      <c r="L60" s="209"/>
      <c r="M60" s="209"/>
      <c r="N60" s="209"/>
      <c r="O60" s="209"/>
      <c r="P60" s="209"/>
      <c r="Q60" s="209"/>
      <c r="R60" s="209"/>
      <c r="S60" s="209"/>
    </row>
    <row r="77">
      <c r="K77" s="1" t="s">
        <v>91</v>
      </c>
      <c r="P77" s="210"/>
      <c r="Q77" s="1" t="s">
        <v>92</v>
      </c>
    </row>
    <row r="78">
      <c r="A78" s="138" t="s">
        <v>93</v>
      </c>
      <c r="B78" s="138" t="s">
        <v>94</v>
      </c>
      <c r="C78" s="138" t="s">
        <v>95</v>
      </c>
      <c r="D78" s="138" t="s">
        <v>96</v>
      </c>
      <c r="E78" s="138" t="s">
        <v>97</v>
      </c>
      <c r="F78" s="138" t="s">
        <v>98</v>
      </c>
      <c r="G78" s="138" t="s">
        <v>99</v>
      </c>
      <c r="H78" s="138" t="s">
        <v>100</v>
      </c>
      <c r="P78" s="210"/>
    </row>
    <row r="79">
      <c r="K79" s="211" t="s">
        <v>101</v>
      </c>
      <c r="L79" s="211" t="s">
        <v>102</v>
      </c>
      <c r="M79" s="211" t="s">
        <v>103</v>
      </c>
      <c r="N79" s="211" t="s">
        <v>104</v>
      </c>
      <c r="O79" s="211" t="s">
        <v>105</v>
      </c>
      <c r="P79" s="210"/>
      <c r="Q79" s="211" t="s">
        <v>101</v>
      </c>
      <c r="R79" s="211" t="s">
        <v>102</v>
      </c>
      <c r="S79" s="211" t="s">
        <v>103</v>
      </c>
      <c r="T79" s="211" t="s">
        <v>104</v>
      </c>
      <c r="U79" s="211" t="s">
        <v>105</v>
      </c>
      <c r="Y79" s="3"/>
    </row>
    <row r="80">
      <c r="I80" s="138" t="s">
        <v>106</v>
      </c>
      <c r="J80" s="138" t="s">
        <v>107</v>
      </c>
      <c r="K80" s="212" t="s">
        <v>108</v>
      </c>
      <c r="O80" s="138"/>
      <c r="P80" s="210"/>
      <c r="Q80" s="1" t="s">
        <v>108</v>
      </c>
      <c r="R80" s="1" t="s">
        <v>108</v>
      </c>
      <c r="S80" s="1" t="s">
        <v>108</v>
      </c>
      <c r="T80" s="212" t="s">
        <v>108</v>
      </c>
      <c r="U80" s="138"/>
    </row>
    <row r="81">
      <c r="J81" s="138">
        <v>3.0</v>
      </c>
      <c r="K81" s="1" t="s">
        <v>109</v>
      </c>
      <c r="L81" s="1" t="s">
        <v>109</v>
      </c>
      <c r="M81" s="212" t="s">
        <v>109</v>
      </c>
      <c r="P81" s="210"/>
      <c r="Q81" s="212" t="s">
        <v>109</v>
      </c>
    </row>
    <row r="82">
      <c r="P82" s="210"/>
    </row>
    <row r="83">
      <c r="I83" s="138" t="s">
        <v>110</v>
      </c>
      <c r="J83" s="138" t="s">
        <v>107</v>
      </c>
      <c r="K83" s="212" t="s">
        <v>111</v>
      </c>
      <c r="P83" s="210"/>
      <c r="Q83" s="212" t="s">
        <v>111</v>
      </c>
    </row>
    <row r="84">
      <c r="J84" s="138">
        <v>2.0</v>
      </c>
      <c r="K84" s="1" t="s">
        <v>112</v>
      </c>
      <c r="L84" s="212" t="s">
        <v>112</v>
      </c>
      <c r="P84" s="210"/>
      <c r="Q84" s="1" t="s">
        <v>112</v>
      </c>
      <c r="R84" s="212" t="s">
        <v>112</v>
      </c>
      <c r="S84" s="1"/>
    </row>
    <row r="85">
      <c r="P85" s="210"/>
    </row>
    <row r="86">
      <c r="J86" s="138">
        <v>2.0</v>
      </c>
      <c r="K86" s="1" t="s">
        <v>113</v>
      </c>
      <c r="L86" s="212" t="s">
        <v>113</v>
      </c>
      <c r="P86" s="210"/>
      <c r="Q86" s="212" t="s">
        <v>113</v>
      </c>
    </row>
    <row r="87">
      <c r="I87" s="138" t="s">
        <v>110</v>
      </c>
      <c r="J87" s="138" t="s">
        <v>107</v>
      </c>
      <c r="K87" s="212" t="s">
        <v>114</v>
      </c>
      <c r="P87" s="210"/>
      <c r="Q87" s="1" t="s">
        <v>114</v>
      </c>
      <c r="R87" s="1" t="s">
        <v>114</v>
      </c>
      <c r="S87" s="212" t="s">
        <v>114</v>
      </c>
    </row>
    <row r="88">
      <c r="B88" s="213"/>
      <c r="P88" s="210"/>
    </row>
    <row r="89">
      <c r="A89" s="138" t="s">
        <v>115</v>
      </c>
      <c r="B89" s="138" t="s">
        <v>94</v>
      </c>
      <c r="C89" s="138" t="s">
        <v>95</v>
      </c>
      <c r="D89" s="138" t="s">
        <v>96</v>
      </c>
      <c r="E89" s="138" t="s">
        <v>97</v>
      </c>
      <c r="F89" s="138" t="s">
        <v>98</v>
      </c>
      <c r="G89" s="138" t="s">
        <v>99</v>
      </c>
      <c r="H89" s="138" t="s">
        <v>100</v>
      </c>
      <c r="I89" s="138" t="s">
        <v>116</v>
      </c>
      <c r="J89" s="138" t="s">
        <v>117</v>
      </c>
      <c r="K89" s="212" t="s">
        <v>118</v>
      </c>
      <c r="P89" s="210"/>
      <c r="Q89" s="1" t="s">
        <v>118</v>
      </c>
      <c r="R89" s="1" t="s">
        <v>118</v>
      </c>
    </row>
    <row r="90">
      <c r="J90" s="138">
        <v>3.0</v>
      </c>
      <c r="K90" s="1" t="s">
        <v>119</v>
      </c>
      <c r="L90" s="1" t="s">
        <v>119</v>
      </c>
      <c r="M90" s="1" t="s">
        <v>119</v>
      </c>
      <c r="N90" s="212" t="s">
        <v>119</v>
      </c>
      <c r="P90" s="210"/>
      <c r="Q90" s="212" t="s">
        <v>119</v>
      </c>
    </row>
    <row r="91">
      <c r="K91" s="214"/>
      <c r="L91" s="214"/>
      <c r="M91" s="214"/>
      <c r="N91" s="214"/>
      <c r="O91" s="214"/>
      <c r="P91" s="210"/>
      <c r="Q91" s="214"/>
      <c r="R91" s="214"/>
      <c r="S91" s="214"/>
      <c r="T91" s="214"/>
      <c r="U91" s="214"/>
    </row>
    <row r="92">
      <c r="I92" s="138" t="s">
        <v>120</v>
      </c>
      <c r="J92" s="138">
        <v>2.0</v>
      </c>
      <c r="K92" s="1" t="s">
        <v>121</v>
      </c>
      <c r="L92" s="1" t="s">
        <v>121</v>
      </c>
      <c r="M92" s="212" t="s">
        <v>121</v>
      </c>
      <c r="P92" s="210"/>
      <c r="Q92" s="1" t="s">
        <v>121</v>
      </c>
      <c r="R92" s="1" t="s">
        <v>121</v>
      </c>
      <c r="S92" s="1" t="s">
        <v>121</v>
      </c>
      <c r="T92" s="1" t="s">
        <v>121</v>
      </c>
      <c r="U92" s="1" t="s">
        <v>121</v>
      </c>
    </row>
    <row r="93">
      <c r="J93" s="138" t="s">
        <v>107</v>
      </c>
      <c r="K93" s="212" t="s">
        <v>122</v>
      </c>
      <c r="P93" s="210"/>
      <c r="Q93" s="212" t="s">
        <v>122</v>
      </c>
    </row>
    <row r="94">
      <c r="A94" s="138" t="s">
        <v>123</v>
      </c>
      <c r="B94" s="138" t="s">
        <v>124</v>
      </c>
      <c r="P94" s="210"/>
    </row>
    <row r="95">
      <c r="B95" s="213"/>
      <c r="I95" s="138" t="s">
        <v>125</v>
      </c>
      <c r="J95" s="138">
        <v>2.0</v>
      </c>
      <c r="K95" s="1" t="s">
        <v>126</v>
      </c>
      <c r="L95" s="212" t="s">
        <v>126</v>
      </c>
      <c r="P95" s="210"/>
      <c r="Q95" s="1" t="s">
        <v>126</v>
      </c>
      <c r="R95" s="212" t="s">
        <v>126</v>
      </c>
    </row>
    <row r="96">
      <c r="A96" s="138" t="s">
        <v>127</v>
      </c>
      <c r="B96" s="138" t="s">
        <v>94</v>
      </c>
      <c r="C96" s="138" t="s">
        <v>95</v>
      </c>
      <c r="D96" s="138" t="s">
        <v>96</v>
      </c>
      <c r="E96" s="138" t="s">
        <v>97</v>
      </c>
      <c r="F96" s="138" t="s">
        <v>98</v>
      </c>
      <c r="G96" s="138" t="s">
        <v>99</v>
      </c>
      <c r="H96" s="138" t="s">
        <v>100</v>
      </c>
      <c r="J96" s="138" t="s">
        <v>107</v>
      </c>
      <c r="K96" s="212" t="s">
        <v>128</v>
      </c>
      <c r="P96" s="210"/>
      <c r="Q96" s="212" t="s">
        <v>128</v>
      </c>
    </row>
    <row r="97">
      <c r="P97" s="210"/>
    </row>
    <row r="98">
      <c r="I98" s="138" t="s">
        <v>129</v>
      </c>
      <c r="J98" s="138">
        <v>3.0</v>
      </c>
      <c r="K98" s="1" t="s">
        <v>130</v>
      </c>
      <c r="L98" s="212" t="s">
        <v>130</v>
      </c>
      <c r="M98" s="138"/>
      <c r="P98" s="210"/>
      <c r="Q98" s="212" t="s">
        <v>130</v>
      </c>
      <c r="R98" s="212"/>
    </row>
    <row r="99">
      <c r="A99" s="138" t="s">
        <v>123</v>
      </c>
      <c r="B99" s="138">
        <f>16.2+21.6</f>
        <v>37.8</v>
      </c>
      <c r="J99" s="138" t="s">
        <v>131</v>
      </c>
      <c r="K99" s="212" t="s">
        <v>132</v>
      </c>
      <c r="P99" s="210"/>
      <c r="Q99" s="1" t="s">
        <v>132</v>
      </c>
      <c r="R99" s="212" t="s">
        <v>132</v>
      </c>
    </row>
    <row r="100">
      <c r="B100" s="213"/>
      <c r="P100" s="210"/>
    </row>
    <row r="101">
      <c r="A101" s="138" t="s">
        <v>104</v>
      </c>
      <c r="B101" s="138" t="s">
        <v>94</v>
      </c>
      <c r="C101" s="138" t="s">
        <v>95</v>
      </c>
      <c r="D101" s="138" t="s">
        <v>96</v>
      </c>
      <c r="E101" s="138" t="s">
        <v>97</v>
      </c>
      <c r="F101" s="138" t="s">
        <v>98</v>
      </c>
      <c r="G101" s="138" t="s">
        <v>99</v>
      </c>
      <c r="H101" s="138" t="s">
        <v>100</v>
      </c>
      <c r="I101" s="138" t="s">
        <v>133</v>
      </c>
      <c r="J101" s="138">
        <v>2.0</v>
      </c>
      <c r="K101" s="1" t="s">
        <v>134</v>
      </c>
      <c r="L101" s="1" t="s">
        <v>134</v>
      </c>
      <c r="M101" s="1" t="s">
        <v>134</v>
      </c>
      <c r="N101" s="1" t="s">
        <v>134</v>
      </c>
      <c r="O101" s="1" t="s">
        <v>134</v>
      </c>
      <c r="P101" s="210"/>
      <c r="Q101" s="1" t="s">
        <v>134</v>
      </c>
      <c r="R101" s="1" t="s">
        <v>134</v>
      </c>
      <c r="S101" s="212" t="s">
        <v>134</v>
      </c>
    </row>
    <row r="102">
      <c r="J102" s="138" t="s">
        <v>107</v>
      </c>
      <c r="K102" s="212" t="s">
        <v>135</v>
      </c>
      <c r="P102" s="210"/>
      <c r="Q102" s="212" t="s">
        <v>135</v>
      </c>
    </row>
    <row r="103">
      <c r="A103" s="138" t="s">
        <v>136</v>
      </c>
      <c r="J103" s="138" t="s">
        <v>137</v>
      </c>
      <c r="L103" s="138" t="s">
        <v>138</v>
      </c>
      <c r="N103" s="138" t="s">
        <v>139</v>
      </c>
      <c r="P103" s="138" t="s">
        <v>140</v>
      </c>
      <c r="R103" s="138" t="s">
        <v>141</v>
      </c>
    </row>
    <row r="104">
      <c r="J104" s="138" t="s">
        <v>142</v>
      </c>
      <c r="L104" s="138" t="s">
        <v>143</v>
      </c>
      <c r="N104" s="138" t="s">
        <v>144</v>
      </c>
      <c r="P104" s="138" t="s">
        <v>145</v>
      </c>
      <c r="R104" s="138" t="s">
        <v>146</v>
      </c>
    </row>
    <row r="105">
      <c r="J105" s="138" t="s">
        <v>147</v>
      </c>
      <c r="L105" s="138" t="s">
        <v>148</v>
      </c>
      <c r="N105" s="138" t="s">
        <v>149</v>
      </c>
      <c r="P105" s="138">
        <v>20.0</v>
      </c>
      <c r="R105" s="138" t="s">
        <v>150</v>
      </c>
    </row>
  </sheetData>
  <mergeCells count="9">
    <mergeCell ref="A48:B48"/>
    <mergeCell ref="A49:B49"/>
    <mergeCell ref="V20:Y20"/>
    <mergeCell ref="A21:B21"/>
    <mergeCell ref="V21:AA27"/>
    <mergeCell ref="A22:B22"/>
    <mergeCell ref="A23:B23"/>
    <mergeCell ref="V28:AA52"/>
    <mergeCell ref="A47:B47"/>
  </mergeCells>
  <drawing r:id="rId1"/>
</worksheet>
</file>