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315"/>
  <workbookPr/>
  <mc:AlternateContent xmlns:mc="http://schemas.openxmlformats.org/markup-compatibility/2006">
    <mc:Choice Requires="x15">
      <x15ac:absPath xmlns:x15ac="http://schemas.microsoft.com/office/spreadsheetml/2010/11/ac" url="/Users/babilalima/Documents/Work_Coding_Projects/data-validation/Data-Validation/standard/FleetManagementDivision/fy20/"/>
    </mc:Choice>
  </mc:AlternateContent>
  <bookViews>
    <workbookView xWindow="0" yWindow="0" windowWidth="28800" windowHeight="18000" firstSheet="1" activeTab="3"/>
  </bookViews>
  <sheets>
    <sheet name="Sheet1" sheetId="1" r:id="rId1"/>
    <sheet name="Sheet2" sheetId="2" r:id="rId2"/>
    <sheet name="total_gallons_fuel" sheetId="3" r:id="rId3"/>
    <sheet name="pct_avoidable_costs" sheetId="7" r:id="rId4"/>
    <sheet name="pm_compliance" sheetId="4" r:id="rId5"/>
    <sheet name="essential_availibility" sheetId="6" r:id="rId6"/>
    <sheet name="pct_comebacks" sheetId="5"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 i="7" l="1"/>
  <c r="D10" i="7"/>
  <c r="E10" i="7"/>
  <c r="C10" i="7"/>
  <c r="C5" i="4"/>
  <c r="H4" i="4"/>
  <c r="H8" i="4"/>
  <c r="H5" i="4"/>
  <c r="H2" i="4"/>
  <c r="H6" i="4"/>
  <c r="H3" i="4"/>
  <c r="H7" i="4"/>
  <c r="C5" i="3"/>
  <c r="H3" i="3"/>
  <c r="H7" i="3"/>
  <c r="H4" i="3"/>
  <c r="H8" i="3"/>
  <c r="H2" i="3"/>
  <c r="H5" i="3"/>
  <c r="H6" i="3"/>
  <c r="C5" i="2"/>
  <c r="D5" i="2"/>
  <c r="E5" i="2"/>
  <c r="D5" i="4"/>
  <c r="E5" i="4"/>
  <c r="D5" i="3"/>
  <c r="E5" i="3"/>
</calcChain>
</file>

<file path=xl/sharedStrings.xml><?xml version="1.0" encoding="utf-8"?>
<sst xmlns="http://schemas.openxmlformats.org/spreadsheetml/2006/main" count="46" uniqueCount="27">
  <si>
    <t>Year</t>
  </si>
  <si>
    <t>Fuel</t>
  </si>
  <si>
    <t>Forecast(Fuel)</t>
  </si>
  <si>
    <t>Lower Confidence Bound(Fuel)</t>
  </si>
  <si>
    <t>Upper Confidence Bound(Fuel)</t>
  </si>
  <si>
    <t>Statistic</t>
  </si>
  <si>
    <t>Value</t>
  </si>
  <si>
    <t>Alpha</t>
  </si>
  <si>
    <t>Beta</t>
  </si>
  <si>
    <t>Gamma</t>
  </si>
  <si>
    <t>MASE</t>
  </si>
  <si>
    <t>SMAPE</t>
  </si>
  <si>
    <t>MAE</t>
  </si>
  <si>
    <t>RMSE</t>
  </si>
  <si>
    <t>PM</t>
  </si>
  <si>
    <t>Forecast(PM)</t>
  </si>
  <si>
    <t>Lower Confidence Bound(PM)</t>
  </si>
  <si>
    <t>Upper Confidence Bound(PM)</t>
  </si>
  <si>
    <t>Kept target same as fy18 actual for following reasons: 
1. fy16 and fy17 actuals were not available due to manual, intensive nature of calculating and verifying this 
measure, therefore just fy18 actuals available.
2. the division is starting with the sedans as an asset for this measure and growing to include other assets, based 
on this, it is difficult to know how the other asset classes and their comeback rate will differ from sedans.</t>
  </si>
  <si>
    <t xml:space="preserve">Analysis on this measure was done on data covering the period of calendar 2018 for months 
January  though December as the division was working to better understand seasonality and availibility.  Moving forward the division will provide fy19 actual as well as future data for the budget process on this measure.  Irrespective of the past performance we know we want 100% of essential vehicles availalbe 100% of  the time and are comfortable communicating this as a goal to supervisors, repiar technicians and client agencies. </t>
  </si>
  <si>
    <t>Reason</t>
  </si>
  <si>
    <t>FY16</t>
  </si>
  <si>
    <t>FY17</t>
  </si>
  <si>
    <t>FY18</t>
  </si>
  <si>
    <t>Other</t>
  </si>
  <si>
    <t>M&amp;R</t>
  </si>
  <si>
    <t>Target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</si>
</sst>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43" formatCode="_(* #,##0.00_);_(* \(#,##0.0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AFFD7"/>
        <bgColor indexed="64"/>
      </patternFill>
    </fill>
    <fill>
      <patternFill patternType="solid">
        <fgColor theme="0" tint="-0.14999847407452621"/>
        <bgColor indexed="64"/>
      </patternFill>
    </fill>
    <fill>
      <patternFill patternType="solid">
        <fgColor theme="7" tint="0.79998168889431442"/>
        <bgColor indexed="64"/>
      </patternFill>
    </fill>
  </fills>
  <borders count="1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9">
    <xf numFmtId="0" fontId="0" fillId="0" borderId="0" xfId="0"/>
    <xf numFmtId="2" fontId="0" fillId="0" borderId="0" xfId="0" applyNumberFormat="1"/>
    <xf numFmtId="4" fontId="0" fillId="0" borderId="0" xfId="0" applyNumberFormat="1"/>
    <xf numFmtId="43" fontId="0" fillId="0" borderId="0" xfId="1" applyFont="1"/>
    <xf numFmtId="2" fontId="2" fillId="2" borderId="0" xfId="0" applyNumberFormat="1" applyFont="1" applyFill="1"/>
    <xf numFmtId="43" fontId="2" fillId="2" borderId="0" xfId="1" applyFont="1" applyFill="1"/>
    <xf numFmtId="0" fontId="0" fillId="3" borderId="1" xfId="0" applyFill="1" applyBorder="1" applyAlignment="1">
      <alignment horizontal="left" vertical="top" wrapText="1"/>
    </xf>
    <xf numFmtId="0" fontId="0" fillId="3" borderId="2" xfId="0" applyFill="1" applyBorder="1" applyAlignment="1">
      <alignment horizontal="left" vertical="top"/>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3" borderId="0" xfId="0" applyFill="1" applyBorder="1" applyAlignment="1">
      <alignment horizontal="left" vertical="top"/>
    </xf>
    <xf numFmtId="0" fontId="0" fillId="3" borderId="5" xfId="0" applyFill="1" applyBorder="1" applyAlignment="1">
      <alignment horizontal="left" vertical="top"/>
    </xf>
    <xf numFmtId="0" fontId="0" fillId="3" borderId="6" xfId="0" applyFill="1" applyBorder="1" applyAlignment="1">
      <alignment horizontal="left" vertical="top"/>
    </xf>
    <xf numFmtId="0" fontId="0" fillId="3" borderId="7" xfId="0" applyFill="1" applyBorder="1" applyAlignment="1">
      <alignment horizontal="left" vertical="top"/>
    </xf>
    <xf numFmtId="0" fontId="0" fillId="3" borderId="8" xfId="0" applyFill="1" applyBorder="1" applyAlignment="1">
      <alignment horizontal="left" vertical="top"/>
    </xf>
    <xf numFmtId="0" fontId="0" fillId="3" borderId="1" xfId="0" applyFill="1" applyBorder="1" applyAlignment="1">
      <alignment vertical="top" wrapText="1"/>
    </xf>
    <xf numFmtId="0" fontId="0" fillId="3" borderId="2" xfId="0" applyFill="1" applyBorder="1" applyAlignment="1">
      <alignment vertical="top"/>
    </xf>
    <xf numFmtId="0" fontId="0" fillId="3" borderId="3" xfId="0" applyFill="1" applyBorder="1" applyAlignment="1">
      <alignment vertical="top"/>
    </xf>
    <xf numFmtId="0" fontId="0" fillId="3" borderId="4" xfId="0" applyFill="1" applyBorder="1" applyAlignment="1">
      <alignment vertical="top"/>
    </xf>
    <xf numFmtId="0" fontId="0" fillId="3" borderId="0" xfId="0" applyFill="1" applyBorder="1" applyAlignment="1">
      <alignment vertical="top"/>
    </xf>
    <xf numFmtId="0" fontId="0" fillId="3" borderId="5" xfId="0" applyFill="1" applyBorder="1" applyAlignment="1">
      <alignment vertical="top"/>
    </xf>
    <xf numFmtId="0" fontId="0" fillId="3" borderId="6" xfId="0" applyFill="1" applyBorder="1" applyAlignment="1">
      <alignment vertical="top"/>
    </xf>
    <xf numFmtId="0" fontId="0" fillId="3" borderId="7" xfId="0" applyFill="1" applyBorder="1" applyAlignment="1">
      <alignment vertical="top"/>
    </xf>
    <xf numFmtId="0" fontId="0" fillId="3" borderId="8" xfId="0" applyFill="1" applyBorder="1" applyAlignment="1">
      <alignment vertical="top"/>
    </xf>
    <xf numFmtId="0" fontId="0" fillId="0" borderId="9" xfId="0" applyBorder="1"/>
    <xf numFmtId="10" fontId="0" fillId="0" borderId="9" xfId="3" applyNumberFormat="1" applyFont="1" applyBorder="1"/>
    <xf numFmtId="44" fontId="0" fillId="0" borderId="9" xfId="2" applyFont="1" applyBorder="1"/>
    <xf numFmtId="10" fontId="0" fillId="5" borderId="9" xfId="3" applyNumberFormat="1" applyFont="1" applyFill="1" applyBorder="1"/>
    <xf numFmtId="10" fontId="2" fillId="4" borderId="9" xfId="3"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2">
    <dxf>
      <numFmt numFmtId="4" formatCode="#,##0.00"/>
    </dxf>
    <dxf>
      <numFmt numFmtId="4" formatCode="#,##0.00"/>
    </dxf>
  </dxfs>
  <tableStyles count="0" defaultTableStyle="TableStyleMedium2" defaultPivotStyle="PivotStyleLight16"/>
  <colors>
    <mruColors>
      <color rgb="FFFAFF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Sheet2!$B$1</c:f>
              <c:strCache>
                <c:ptCount val="1"/>
                <c:pt idx="0">
                  <c:v>Fuel</c:v>
                </c:pt>
              </c:strCache>
            </c:strRef>
          </c:tx>
          <c:spPr>
            <a:ln w="28575" cap="rnd">
              <a:solidFill>
                <a:schemeClr val="accent1"/>
              </a:solidFill>
              <a:round/>
            </a:ln>
            <a:effectLst/>
          </c:spPr>
          <c:marker>
            <c:symbol val="none"/>
          </c:marker>
          <c:val>
            <c:numRef>
              <c:f>Sheet2!$B$2:$B$5</c:f>
              <c:numCache>
                <c:formatCode>General</c:formatCode>
                <c:ptCount val="4"/>
                <c:pt idx="0">
                  <c:v>3.5015632E6</c:v>
                </c:pt>
                <c:pt idx="1">
                  <c:v>3.3370434E6</c:v>
                </c:pt>
                <c:pt idx="2">
                  <c:v>3.3255038E6</c:v>
                </c:pt>
              </c:numCache>
            </c:numRef>
          </c:val>
          <c:smooth val="0"/>
          <c:extLst xmlns:c16r2="http://schemas.microsoft.com/office/drawing/2015/06/chart">
            <c:ext xmlns:c16="http://schemas.microsoft.com/office/drawing/2014/chart" uri="{C3380CC4-5D6E-409C-BE32-E72D297353CC}">
              <c16:uniqueId val="{00000000-8DFF-4FD6-BDF9-9F395D156F59}"/>
            </c:ext>
          </c:extLst>
        </c:ser>
        <c:ser>
          <c:idx val="1"/>
          <c:order val="1"/>
          <c:tx>
            <c:strRef>
              <c:f>Sheet2!$C$1</c:f>
              <c:strCache>
                <c:ptCount val="1"/>
                <c:pt idx="0">
                  <c:v>Forecast(Fuel)</c:v>
                </c:pt>
              </c:strCache>
            </c:strRef>
          </c:tx>
          <c:spPr>
            <a:ln w="25400" cap="rnd">
              <a:solidFill>
                <a:schemeClr val="accent2"/>
              </a:solidFill>
              <a:round/>
            </a:ln>
            <a:effectLst/>
          </c:spPr>
          <c:marker>
            <c:symbol val="none"/>
          </c:marker>
          <c:cat>
            <c:numRef>
              <c:f>Sheet2!$A$2:$A$5</c:f>
              <c:numCache>
                <c:formatCode>General</c:formatCode>
                <c:ptCount val="4"/>
                <c:pt idx="0">
                  <c:v>1.0</c:v>
                </c:pt>
                <c:pt idx="1">
                  <c:v>2.0</c:v>
                </c:pt>
                <c:pt idx="2">
                  <c:v>3.0</c:v>
                </c:pt>
                <c:pt idx="3">
                  <c:v>4.0</c:v>
                </c:pt>
              </c:numCache>
            </c:numRef>
          </c:cat>
          <c:val>
            <c:numRef>
              <c:f>Sheet2!$C$2:$C$5</c:f>
              <c:numCache>
                <c:formatCode>General</c:formatCode>
                <c:ptCount val="4"/>
                <c:pt idx="2">
                  <c:v>3.3255038E6</c:v>
                </c:pt>
                <c:pt idx="3">
                  <c:v>3.2177091346501E6</c:v>
                </c:pt>
              </c:numCache>
            </c:numRef>
          </c:val>
          <c:smooth val="0"/>
          <c:extLst xmlns:c16r2="http://schemas.microsoft.com/office/drawing/2015/06/chart">
            <c:ext xmlns:c16="http://schemas.microsoft.com/office/drawing/2014/chart" uri="{C3380CC4-5D6E-409C-BE32-E72D297353CC}">
              <c16:uniqueId val="{00000001-8DFF-4FD6-BDF9-9F395D156F59}"/>
            </c:ext>
          </c:extLst>
        </c:ser>
        <c:ser>
          <c:idx val="2"/>
          <c:order val="2"/>
          <c:tx>
            <c:strRef>
              <c:f>Sheet2!$D$1</c:f>
              <c:strCache>
                <c:ptCount val="1"/>
                <c:pt idx="0">
                  <c:v>Lower Confidence Bound(Fuel)</c:v>
                </c:pt>
              </c:strCache>
            </c:strRef>
          </c:tx>
          <c:spPr>
            <a:ln w="12700" cap="rnd">
              <a:solidFill>
                <a:srgbClr val="ED7D31"/>
              </a:solidFill>
              <a:prstDash val="solid"/>
              <a:round/>
            </a:ln>
            <a:effectLst/>
          </c:spPr>
          <c:marker>
            <c:symbol val="none"/>
          </c:marker>
          <c:cat>
            <c:numRef>
              <c:f>Sheet2!$A$2:$A$5</c:f>
              <c:numCache>
                <c:formatCode>General</c:formatCode>
                <c:ptCount val="4"/>
                <c:pt idx="0">
                  <c:v>1.0</c:v>
                </c:pt>
                <c:pt idx="1">
                  <c:v>2.0</c:v>
                </c:pt>
                <c:pt idx="2">
                  <c:v>3.0</c:v>
                </c:pt>
                <c:pt idx="3">
                  <c:v>4.0</c:v>
                </c:pt>
              </c:numCache>
            </c:numRef>
          </c:cat>
          <c:val>
            <c:numRef>
              <c:f>Sheet2!$D$2:$D$5</c:f>
              <c:numCache>
                <c:formatCode>General</c:formatCode>
                <c:ptCount val="4"/>
                <c:pt idx="2" formatCode="0.00">
                  <c:v>3.3255038E6</c:v>
                </c:pt>
                <c:pt idx="3" formatCode="0.00">
                  <c:v>3.12945683383394E6</c:v>
                </c:pt>
              </c:numCache>
            </c:numRef>
          </c:val>
          <c:smooth val="0"/>
          <c:extLst xmlns:c16r2="http://schemas.microsoft.com/office/drawing/2015/06/chart">
            <c:ext xmlns:c16="http://schemas.microsoft.com/office/drawing/2014/chart" uri="{C3380CC4-5D6E-409C-BE32-E72D297353CC}">
              <c16:uniqueId val="{00000002-8DFF-4FD6-BDF9-9F395D156F59}"/>
            </c:ext>
          </c:extLst>
        </c:ser>
        <c:ser>
          <c:idx val="3"/>
          <c:order val="3"/>
          <c:tx>
            <c:strRef>
              <c:f>Sheet2!$E$1</c:f>
              <c:strCache>
                <c:ptCount val="1"/>
                <c:pt idx="0">
                  <c:v>Upper Confidence Bound(Fuel)</c:v>
                </c:pt>
              </c:strCache>
            </c:strRef>
          </c:tx>
          <c:spPr>
            <a:ln w="12700" cap="rnd">
              <a:solidFill>
                <a:srgbClr val="ED7D31"/>
              </a:solidFill>
              <a:prstDash val="solid"/>
              <a:round/>
            </a:ln>
            <a:effectLst/>
          </c:spPr>
          <c:marker>
            <c:symbol val="none"/>
          </c:marker>
          <c:cat>
            <c:numRef>
              <c:f>Sheet2!$A$2:$A$5</c:f>
              <c:numCache>
                <c:formatCode>General</c:formatCode>
                <c:ptCount val="4"/>
                <c:pt idx="0">
                  <c:v>1.0</c:v>
                </c:pt>
                <c:pt idx="1">
                  <c:v>2.0</c:v>
                </c:pt>
                <c:pt idx="2">
                  <c:v>3.0</c:v>
                </c:pt>
                <c:pt idx="3">
                  <c:v>4.0</c:v>
                </c:pt>
              </c:numCache>
            </c:numRef>
          </c:cat>
          <c:val>
            <c:numRef>
              <c:f>Sheet2!$E$2:$E$5</c:f>
              <c:numCache>
                <c:formatCode>General</c:formatCode>
                <c:ptCount val="4"/>
                <c:pt idx="2" formatCode="0.00">
                  <c:v>3.3255038E6</c:v>
                </c:pt>
                <c:pt idx="3" formatCode="0.00">
                  <c:v>3.30596143546627E6</c:v>
                </c:pt>
              </c:numCache>
            </c:numRef>
          </c:val>
          <c:smooth val="0"/>
          <c:extLst xmlns:c16r2="http://schemas.microsoft.com/office/drawing/2015/06/chart">
            <c:ext xmlns:c16="http://schemas.microsoft.com/office/drawing/2014/chart" uri="{C3380CC4-5D6E-409C-BE32-E72D297353CC}">
              <c16:uniqueId val="{00000003-8DFF-4FD6-BDF9-9F395D156F59}"/>
            </c:ext>
          </c:extLst>
        </c:ser>
        <c:dLbls>
          <c:showLegendKey val="0"/>
          <c:showVal val="0"/>
          <c:showCatName val="0"/>
          <c:showSerName val="0"/>
          <c:showPercent val="0"/>
          <c:showBubbleSize val="0"/>
        </c:dLbls>
        <c:smooth val="0"/>
        <c:axId val="1370797136"/>
        <c:axId val="1373435872"/>
      </c:lineChart>
      <c:catAx>
        <c:axId val="1370797136"/>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435872"/>
        <c:crosses val="autoZero"/>
        <c:auto val="1"/>
        <c:lblAlgn val="ctr"/>
        <c:lblOffset val="100"/>
        <c:noMultiLvlLbl val="0"/>
      </c:catAx>
      <c:valAx>
        <c:axId val="137343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7971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total_gallons_fuel!$B$1</c:f>
              <c:strCache>
                <c:ptCount val="1"/>
                <c:pt idx="0">
                  <c:v>Fuel</c:v>
                </c:pt>
              </c:strCache>
            </c:strRef>
          </c:tx>
          <c:spPr>
            <a:ln w="28575" cap="rnd">
              <a:solidFill>
                <a:schemeClr val="accent1"/>
              </a:solidFill>
              <a:round/>
            </a:ln>
            <a:effectLst/>
          </c:spPr>
          <c:marker>
            <c:symbol val="none"/>
          </c:marker>
          <c:val>
            <c:numRef>
              <c:f>total_gallons_fuel!$B$2:$B$5</c:f>
              <c:numCache>
                <c:formatCode>_(* #,##0.00_);_(* \(#,##0.00\);_(* "-"??_);_(@_)</c:formatCode>
                <c:ptCount val="4"/>
                <c:pt idx="0">
                  <c:v>3.5015632E6</c:v>
                </c:pt>
                <c:pt idx="1">
                  <c:v>3.3370434E6</c:v>
                </c:pt>
                <c:pt idx="2">
                  <c:v>3.3255038E6</c:v>
                </c:pt>
              </c:numCache>
            </c:numRef>
          </c:val>
          <c:smooth val="0"/>
          <c:extLst xmlns:c16r2="http://schemas.microsoft.com/office/drawing/2015/06/chart">
            <c:ext xmlns:c16="http://schemas.microsoft.com/office/drawing/2014/chart" uri="{C3380CC4-5D6E-409C-BE32-E72D297353CC}">
              <c16:uniqueId val="{00000000-C89B-455D-A494-C28B51C664C5}"/>
            </c:ext>
          </c:extLst>
        </c:ser>
        <c:ser>
          <c:idx val="1"/>
          <c:order val="1"/>
          <c:tx>
            <c:strRef>
              <c:f>total_gallons_fuel!$C$1</c:f>
              <c:strCache>
                <c:ptCount val="1"/>
                <c:pt idx="0">
                  <c:v>Forecast(Fuel)</c:v>
                </c:pt>
              </c:strCache>
            </c:strRef>
          </c:tx>
          <c:spPr>
            <a:ln w="25400" cap="rnd">
              <a:solidFill>
                <a:schemeClr val="accent2"/>
              </a:solidFill>
              <a:round/>
            </a:ln>
            <a:effectLst/>
          </c:spPr>
          <c:marker>
            <c:symbol val="none"/>
          </c:marker>
          <c:cat>
            <c:numRef>
              <c:f>total_gallons_fuel!$A$2:$A$5</c:f>
              <c:numCache>
                <c:formatCode>General</c:formatCode>
                <c:ptCount val="4"/>
                <c:pt idx="0">
                  <c:v>1.0</c:v>
                </c:pt>
                <c:pt idx="1">
                  <c:v>2.0</c:v>
                </c:pt>
                <c:pt idx="2">
                  <c:v>3.0</c:v>
                </c:pt>
                <c:pt idx="3">
                  <c:v>4.0</c:v>
                </c:pt>
              </c:numCache>
            </c:numRef>
          </c:cat>
          <c:val>
            <c:numRef>
              <c:f>total_gallons_fuel!$C$2:$C$5</c:f>
              <c:numCache>
                <c:formatCode>_(* #,##0.00_);_(* \(#,##0.00\);_(* "-"??_);_(@_)</c:formatCode>
                <c:ptCount val="4"/>
                <c:pt idx="2">
                  <c:v>3.3255038E6</c:v>
                </c:pt>
                <c:pt idx="3">
                  <c:v>3.2177091346501E6</c:v>
                </c:pt>
              </c:numCache>
            </c:numRef>
          </c:val>
          <c:smooth val="0"/>
          <c:extLst xmlns:c16r2="http://schemas.microsoft.com/office/drawing/2015/06/chart">
            <c:ext xmlns:c16="http://schemas.microsoft.com/office/drawing/2014/chart" uri="{C3380CC4-5D6E-409C-BE32-E72D297353CC}">
              <c16:uniqueId val="{00000001-C89B-455D-A494-C28B51C664C5}"/>
            </c:ext>
          </c:extLst>
        </c:ser>
        <c:ser>
          <c:idx val="2"/>
          <c:order val="2"/>
          <c:tx>
            <c:strRef>
              <c:f>total_gallons_fuel!$D$1</c:f>
              <c:strCache>
                <c:ptCount val="1"/>
                <c:pt idx="0">
                  <c:v>Lower Confidence Bound(Fuel)</c:v>
                </c:pt>
              </c:strCache>
            </c:strRef>
          </c:tx>
          <c:spPr>
            <a:ln w="12700" cap="rnd">
              <a:solidFill>
                <a:srgbClr val="ED7D31"/>
              </a:solidFill>
              <a:prstDash val="solid"/>
              <a:round/>
            </a:ln>
            <a:effectLst/>
          </c:spPr>
          <c:marker>
            <c:symbol val="none"/>
          </c:marker>
          <c:cat>
            <c:numRef>
              <c:f>total_gallons_fuel!$A$2:$A$5</c:f>
              <c:numCache>
                <c:formatCode>General</c:formatCode>
                <c:ptCount val="4"/>
                <c:pt idx="0">
                  <c:v>1.0</c:v>
                </c:pt>
                <c:pt idx="1">
                  <c:v>2.0</c:v>
                </c:pt>
                <c:pt idx="2">
                  <c:v>3.0</c:v>
                </c:pt>
                <c:pt idx="3">
                  <c:v>4.0</c:v>
                </c:pt>
              </c:numCache>
            </c:numRef>
          </c:cat>
          <c:val>
            <c:numRef>
              <c:f>total_gallons_fuel!$D$2:$D$5</c:f>
              <c:numCache>
                <c:formatCode>_(* #,##0.00_);_(* \(#,##0.00\);_(* "-"??_);_(@_)</c:formatCode>
                <c:ptCount val="4"/>
                <c:pt idx="2">
                  <c:v>3.3255038E6</c:v>
                </c:pt>
                <c:pt idx="3">
                  <c:v>3.12945683383394E6</c:v>
                </c:pt>
              </c:numCache>
            </c:numRef>
          </c:val>
          <c:smooth val="0"/>
          <c:extLst xmlns:c16r2="http://schemas.microsoft.com/office/drawing/2015/06/chart">
            <c:ext xmlns:c16="http://schemas.microsoft.com/office/drawing/2014/chart" uri="{C3380CC4-5D6E-409C-BE32-E72D297353CC}">
              <c16:uniqueId val="{00000002-C89B-455D-A494-C28B51C664C5}"/>
            </c:ext>
          </c:extLst>
        </c:ser>
        <c:ser>
          <c:idx val="3"/>
          <c:order val="3"/>
          <c:tx>
            <c:strRef>
              <c:f>total_gallons_fuel!$E$1</c:f>
              <c:strCache>
                <c:ptCount val="1"/>
                <c:pt idx="0">
                  <c:v>Upper Confidence Bound(Fuel)</c:v>
                </c:pt>
              </c:strCache>
            </c:strRef>
          </c:tx>
          <c:spPr>
            <a:ln w="12700" cap="rnd">
              <a:solidFill>
                <a:srgbClr val="ED7D31"/>
              </a:solidFill>
              <a:prstDash val="solid"/>
              <a:round/>
            </a:ln>
            <a:effectLst/>
          </c:spPr>
          <c:marker>
            <c:symbol val="none"/>
          </c:marker>
          <c:cat>
            <c:numRef>
              <c:f>total_gallons_fuel!$A$2:$A$5</c:f>
              <c:numCache>
                <c:formatCode>General</c:formatCode>
                <c:ptCount val="4"/>
                <c:pt idx="0">
                  <c:v>1.0</c:v>
                </c:pt>
                <c:pt idx="1">
                  <c:v>2.0</c:v>
                </c:pt>
                <c:pt idx="2">
                  <c:v>3.0</c:v>
                </c:pt>
                <c:pt idx="3">
                  <c:v>4.0</c:v>
                </c:pt>
              </c:numCache>
            </c:numRef>
          </c:cat>
          <c:val>
            <c:numRef>
              <c:f>total_gallons_fuel!$E$2:$E$5</c:f>
              <c:numCache>
                <c:formatCode>_(* #,##0.00_);_(* \(#,##0.00\);_(* "-"??_);_(@_)</c:formatCode>
                <c:ptCount val="4"/>
                <c:pt idx="2">
                  <c:v>3.3255038E6</c:v>
                </c:pt>
                <c:pt idx="3">
                  <c:v>3.30596143546627E6</c:v>
                </c:pt>
              </c:numCache>
            </c:numRef>
          </c:val>
          <c:smooth val="0"/>
          <c:extLst xmlns:c16r2="http://schemas.microsoft.com/office/drawing/2015/06/chart">
            <c:ext xmlns:c16="http://schemas.microsoft.com/office/drawing/2014/chart" uri="{C3380CC4-5D6E-409C-BE32-E72D297353CC}">
              <c16:uniqueId val="{00000003-C89B-455D-A494-C28B51C664C5}"/>
            </c:ext>
          </c:extLst>
        </c:ser>
        <c:dLbls>
          <c:showLegendKey val="0"/>
          <c:showVal val="0"/>
          <c:showCatName val="0"/>
          <c:showSerName val="0"/>
          <c:showPercent val="0"/>
          <c:showBubbleSize val="0"/>
        </c:dLbls>
        <c:smooth val="0"/>
        <c:axId val="1337539520"/>
        <c:axId val="1337572160"/>
      </c:lineChart>
      <c:catAx>
        <c:axId val="133753952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572160"/>
        <c:crosses val="autoZero"/>
        <c:auto val="1"/>
        <c:lblAlgn val="ctr"/>
        <c:lblOffset val="100"/>
        <c:noMultiLvlLbl val="0"/>
      </c:catAx>
      <c:valAx>
        <c:axId val="1337572160"/>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5395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pm_compliance!$B$1</c:f>
              <c:strCache>
                <c:ptCount val="1"/>
                <c:pt idx="0">
                  <c:v>PM</c:v>
                </c:pt>
              </c:strCache>
            </c:strRef>
          </c:tx>
          <c:spPr>
            <a:ln w="28575" cap="rnd">
              <a:solidFill>
                <a:schemeClr val="accent1"/>
              </a:solidFill>
              <a:round/>
            </a:ln>
            <a:effectLst/>
          </c:spPr>
          <c:marker>
            <c:symbol val="none"/>
          </c:marker>
          <c:val>
            <c:numRef>
              <c:f>pm_compliance!$B$2:$B$5</c:f>
              <c:numCache>
                <c:formatCode>General</c:formatCode>
                <c:ptCount val="4"/>
                <c:pt idx="0">
                  <c:v>70.0</c:v>
                </c:pt>
                <c:pt idx="1">
                  <c:v>76.0</c:v>
                </c:pt>
                <c:pt idx="2">
                  <c:v>79.0</c:v>
                </c:pt>
              </c:numCache>
            </c:numRef>
          </c:val>
          <c:smooth val="0"/>
          <c:extLst xmlns:c16r2="http://schemas.microsoft.com/office/drawing/2015/06/chart">
            <c:ext xmlns:c16="http://schemas.microsoft.com/office/drawing/2014/chart" uri="{C3380CC4-5D6E-409C-BE32-E72D297353CC}">
              <c16:uniqueId val="{00000000-9C94-4199-A6D9-593B014D168E}"/>
            </c:ext>
          </c:extLst>
        </c:ser>
        <c:ser>
          <c:idx val="1"/>
          <c:order val="1"/>
          <c:tx>
            <c:strRef>
              <c:f>pm_compliance!$C$1</c:f>
              <c:strCache>
                <c:ptCount val="1"/>
                <c:pt idx="0">
                  <c:v>Forecast(PM)</c:v>
                </c:pt>
              </c:strCache>
            </c:strRef>
          </c:tx>
          <c:spPr>
            <a:ln w="25400" cap="rnd">
              <a:solidFill>
                <a:schemeClr val="accent2"/>
              </a:solidFill>
              <a:round/>
            </a:ln>
            <a:effectLst/>
          </c:spPr>
          <c:marker>
            <c:symbol val="none"/>
          </c:marker>
          <c:cat>
            <c:numRef>
              <c:f>pm_compliance!$A$2:$A$5</c:f>
              <c:numCache>
                <c:formatCode>General</c:formatCode>
                <c:ptCount val="4"/>
                <c:pt idx="0">
                  <c:v>1.0</c:v>
                </c:pt>
                <c:pt idx="1">
                  <c:v>2.0</c:v>
                </c:pt>
                <c:pt idx="2">
                  <c:v>3.0</c:v>
                </c:pt>
                <c:pt idx="3">
                  <c:v>4.0</c:v>
                </c:pt>
              </c:numCache>
            </c:numRef>
          </c:cat>
          <c:val>
            <c:numRef>
              <c:f>pm_compliance!$C$2:$C$5</c:f>
              <c:numCache>
                <c:formatCode>General</c:formatCode>
                <c:ptCount val="4"/>
                <c:pt idx="2">
                  <c:v>79.0</c:v>
                </c:pt>
                <c:pt idx="3">
                  <c:v>83.88759850000001</c:v>
                </c:pt>
              </c:numCache>
            </c:numRef>
          </c:val>
          <c:smooth val="0"/>
          <c:extLst xmlns:c16r2="http://schemas.microsoft.com/office/drawing/2015/06/chart">
            <c:ext xmlns:c16="http://schemas.microsoft.com/office/drawing/2014/chart" uri="{C3380CC4-5D6E-409C-BE32-E72D297353CC}">
              <c16:uniqueId val="{00000001-9C94-4199-A6D9-593B014D168E}"/>
            </c:ext>
          </c:extLst>
        </c:ser>
        <c:ser>
          <c:idx val="2"/>
          <c:order val="2"/>
          <c:tx>
            <c:strRef>
              <c:f>pm_compliance!$D$1</c:f>
              <c:strCache>
                <c:ptCount val="1"/>
                <c:pt idx="0">
                  <c:v>Lower Confidence Bound(PM)</c:v>
                </c:pt>
              </c:strCache>
            </c:strRef>
          </c:tx>
          <c:spPr>
            <a:ln w="12700" cap="rnd">
              <a:solidFill>
                <a:srgbClr val="ED7D31"/>
              </a:solidFill>
              <a:prstDash val="solid"/>
              <a:round/>
            </a:ln>
            <a:effectLst/>
          </c:spPr>
          <c:marker>
            <c:symbol val="none"/>
          </c:marker>
          <c:cat>
            <c:numRef>
              <c:f>pm_compliance!$A$2:$A$5</c:f>
              <c:numCache>
                <c:formatCode>General</c:formatCode>
                <c:ptCount val="4"/>
                <c:pt idx="0">
                  <c:v>1.0</c:v>
                </c:pt>
                <c:pt idx="1">
                  <c:v>2.0</c:v>
                </c:pt>
                <c:pt idx="2">
                  <c:v>3.0</c:v>
                </c:pt>
                <c:pt idx="3">
                  <c:v>4.0</c:v>
                </c:pt>
              </c:numCache>
            </c:numRef>
          </c:cat>
          <c:val>
            <c:numRef>
              <c:f>pm_compliance!$D$2:$D$5</c:f>
              <c:numCache>
                <c:formatCode>General</c:formatCode>
                <c:ptCount val="4"/>
                <c:pt idx="2" formatCode="0.00">
                  <c:v>79.0</c:v>
                </c:pt>
                <c:pt idx="3" formatCode="0.00">
                  <c:v>82.1569372611698</c:v>
                </c:pt>
              </c:numCache>
            </c:numRef>
          </c:val>
          <c:smooth val="0"/>
          <c:extLst xmlns:c16r2="http://schemas.microsoft.com/office/drawing/2015/06/chart">
            <c:ext xmlns:c16="http://schemas.microsoft.com/office/drawing/2014/chart" uri="{C3380CC4-5D6E-409C-BE32-E72D297353CC}">
              <c16:uniqueId val="{00000002-9C94-4199-A6D9-593B014D168E}"/>
            </c:ext>
          </c:extLst>
        </c:ser>
        <c:ser>
          <c:idx val="3"/>
          <c:order val="3"/>
          <c:tx>
            <c:strRef>
              <c:f>pm_compliance!$E$1</c:f>
              <c:strCache>
                <c:ptCount val="1"/>
                <c:pt idx="0">
                  <c:v>Upper Confidence Bound(PM)</c:v>
                </c:pt>
              </c:strCache>
            </c:strRef>
          </c:tx>
          <c:spPr>
            <a:ln w="12700" cap="rnd">
              <a:solidFill>
                <a:srgbClr val="ED7D31"/>
              </a:solidFill>
              <a:prstDash val="solid"/>
              <a:round/>
            </a:ln>
            <a:effectLst/>
          </c:spPr>
          <c:marker>
            <c:symbol val="none"/>
          </c:marker>
          <c:cat>
            <c:numRef>
              <c:f>pm_compliance!$A$2:$A$5</c:f>
              <c:numCache>
                <c:formatCode>General</c:formatCode>
                <c:ptCount val="4"/>
                <c:pt idx="0">
                  <c:v>1.0</c:v>
                </c:pt>
                <c:pt idx="1">
                  <c:v>2.0</c:v>
                </c:pt>
                <c:pt idx="2">
                  <c:v>3.0</c:v>
                </c:pt>
                <c:pt idx="3">
                  <c:v>4.0</c:v>
                </c:pt>
              </c:numCache>
            </c:numRef>
          </c:cat>
          <c:val>
            <c:numRef>
              <c:f>pm_compliance!$E$2:$E$5</c:f>
              <c:numCache>
                <c:formatCode>General</c:formatCode>
                <c:ptCount val="4"/>
                <c:pt idx="2" formatCode="0.00">
                  <c:v>79.0</c:v>
                </c:pt>
                <c:pt idx="3" formatCode="0.00">
                  <c:v>85.61825973883021</c:v>
                </c:pt>
              </c:numCache>
            </c:numRef>
          </c:val>
          <c:smooth val="0"/>
          <c:extLst xmlns:c16r2="http://schemas.microsoft.com/office/drawing/2015/06/chart">
            <c:ext xmlns:c16="http://schemas.microsoft.com/office/drawing/2014/chart" uri="{C3380CC4-5D6E-409C-BE32-E72D297353CC}">
              <c16:uniqueId val="{00000003-9C94-4199-A6D9-593B014D168E}"/>
            </c:ext>
          </c:extLst>
        </c:ser>
        <c:dLbls>
          <c:showLegendKey val="0"/>
          <c:showVal val="0"/>
          <c:showCatName val="0"/>
          <c:showSerName val="0"/>
          <c:showPercent val="0"/>
          <c:showBubbleSize val="0"/>
        </c:dLbls>
        <c:smooth val="0"/>
        <c:axId val="1337702208"/>
        <c:axId val="1337656928"/>
      </c:lineChart>
      <c:catAx>
        <c:axId val="133770220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656928"/>
        <c:crosses val="autoZero"/>
        <c:auto val="1"/>
        <c:lblAlgn val="ctr"/>
        <c:lblOffset val="100"/>
        <c:noMultiLvlLbl val="0"/>
      </c:catAx>
      <c:valAx>
        <c:axId val="133765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702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21431</xdr:colOff>
      <xdr:row>8</xdr:row>
      <xdr:rowOff>19050</xdr:rowOff>
    </xdr:from>
    <xdr:to>
      <xdr:col>8</xdr:col>
      <xdr:colOff>289718</xdr:colOff>
      <xdr:row>24</xdr:row>
      <xdr:rowOff>57150</xdr:rowOff>
    </xdr:to>
    <xdr:graphicFrame macro="">
      <xdr:nvGraphicFramePr>
        <xdr:cNvPr id="2" name="Chart 1">
          <a:extLst>
            <a:ext uri="{FF2B5EF4-FFF2-40B4-BE49-F238E27FC236}">
              <a16:creationId xmlns:a16="http://schemas.microsoft.com/office/drawing/2014/main" xmlns="" id="{9A240589-69F1-401B-9DF5-72871F247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308768</xdr:colOff>
      <xdr:row>10</xdr:row>
      <xdr:rowOff>22225</xdr:rowOff>
    </xdr:from>
    <xdr:to>
      <xdr:col>7</xdr:col>
      <xdr:colOff>203993</xdr:colOff>
      <xdr:row>26</xdr:row>
      <xdr:rowOff>60325</xdr:rowOff>
    </xdr:to>
    <xdr:graphicFrame macro="">
      <xdr:nvGraphicFramePr>
        <xdr:cNvPr id="2" name="Chart 1">
          <a:extLst>
            <a:ext uri="{FF2B5EF4-FFF2-40B4-BE49-F238E27FC236}">
              <a16:creationId xmlns:a16="http://schemas.microsoft.com/office/drawing/2014/main" xmlns="" id="{4EB274B2-58BD-4C86-A20E-F59686898D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950118</xdr:colOff>
      <xdr:row>8</xdr:row>
      <xdr:rowOff>33337</xdr:rowOff>
    </xdr:from>
    <xdr:to>
      <xdr:col>13</xdr:col>
      <xdr:colOff>116680</xdr:colOff>
      <xdr:row>24</xdr:row>
      <xdr:rowOff>71437</xdr:rowOff>
    </xdr:to>
    <xdr:graphicFrame macro="">
      <xdr:nvGraphicFramePr>
        <xdr:cNvPr id="2" name="Chart 1">
          <a:extLst>
            <a:ext uri="{FF2B5EF4-FFF2-40B4-BE49-F238E27FC236}">
              <a16:creationId xmlns:a16="http://schemas.microsoft.com/office/drawing/2014/main" xmlns="" id="{036D2CCD-00C2-4344-89E6-44360D3CF2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E5" totalsRowShown="0">
  <autoFilter ref="A1:E5"/>
  <tableColumns count="5">
    <tableColumn id="1" name="Year"/>
    <tableColumn id="2" name="Fuel"/>
    <tableColumn id="3" name="Forecast(Fuel)"/>
    <tableColumn id="4" name="Lower Confidence Bound(Fuel)"/>
    <tableColumn id="5" name="Upper Confidence Bound(Fuel)"/>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E5" totalsRowShown="0">
  <autoFilter ref="A1:E5"/>
  <tableColumns count="5">
    <tableColumn id="1" name="Year"/>
    <tableColumn id="2" name="Fuel" dataCellStyle="Comma"/>
    <tableColumn id="3" name="Forecast(Fuel)" dataCellStyle="Comma"/>
    <tableColumn id="4" name="Lower Confidence Bound(Fuel)" dataCellStyle="Comma"/>
    <tableColumn id="5" name="Upper Confidence Bound(Fuel)" dataCellStyle="Comma"/>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G1:H8" totalsRowShown="0">
  <autoFilter ref="G1:H8"/>
  <tableColumns count="2">
    <tableColumn id="1" name="Statistic"/>
    <tableColumn id="2" name="Value" dataDxfId="1"/>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E5" totalsRowShown="0">
  <autoFilter ref="A1:E5"/>
  <tableColumns count="5">
    <tableColumn id="1" name="Year"/>
    <tableColumn id="2" name="PM"/>
    <tableColumn id="3" name="Forecast(PM)"/>
    <tableColumn id="4" name="Lower Confidence Bound(PM)"/>
    <tableColumn id="5" name="Upper Confidence Bound(PM)"/>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G1:H8" totalsRowShown="0">
  <autoFilter ref="G1:H8"/>
  <tableColumns count="2">
    <tableColumn id="1" name="Statistic"/>
    <tableColumn id="2" name="Val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4" Type="http://schemas.openxmlformats.org/officeDocument/2006/relationships/table" Target="../tables/table3.xml"/><Relationship Id="rId1" Type="http://schemas.openxmlformats.org/officeDocument/2006/relationships/printerSettings" Target="../printerSettings/printerSettings1.bin"/><Relationship Id="rId2"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4.xml"/><Relationship Id="rId3"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D9" sqref="D9"/>
    </sheetView>
  </sheetViews>
  <sheetFormatPr baseColWidth="10" defaultColWidth="8.83203125" defaultRowHeight="15" x14ac:dyDescent="0.2"/>
  <cols>
    <col min="2" max="2" width="9.6640625" bestFit="1" customWidth="1"/>
  </cols>
  <sheetData>
    <row r="1" spans="1:2" x14ac:dyDescent="0.2">
      <c r="A1" t="s">
        <v>0</v>
      </c>
      <c r="B1" t="s">
        <v>1</v>
      </c>
    </row>
    <row r="2" spans="1:2" x14ac:dyDescent="0.2">
      <c r="A2">
        <v>1</v>
      </c>
      <c r="B2">
        <v>3501563.2</v>
      </c>
    </row>
    <row r="3" spans="1:2" x14ac:dyDescent="0.2">
      <c r="A3">
        <v>2</v>
      </c>
      <c r="B3">
        <v>3337043.4</v>
      </c>
    </row>
    <row r="4" spans="1:2" x14ac:dyDescent="0.2">
      <c r="A4">
        <v>3</v>
      </c>
      <c r="B4">
        <v>3325503.8</v>
      </c>
    </row>
    <row r="8" spans="1:2" x14ac:dyDescent="0.2">
      <c r="A8" t="s">
        <v>0</v>
      </c>
      <c r="B8" t="s">
        <v>14</v>
      </c>
    </row>
    <row r="9" spans="1:2" x14ac:dyDescent="0.2">
      <c r="A9">
        <v>1</v>
      </c>
      <c r="B9">
        <v>70</v>
      </c>
    </row>
    <row r="10" spans="1:2" x14ac:dyDescent="0.2">
      <c r="A10">
        <v>2</v>
      </c>
      <c r="B10">
        <v>76</v>
      </c>
    </row>
    <row r="11" spans="1:2" x14ac:dyDescent="0.2">
      <c r="A11">
        <v>3</v>
      </c>
      <c r="B11">
        <v>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C17" sqref="C17"/>
    </sheetView>
  </sheetViews>
  <sheetFormatPr baseColWidth="10" defaultColWidth="8.83203125" defaultRowHeight="15" x14ac:dyDescent="0.2"/>
  <cols>
    <col min="1" max="2" width="9.1640625" bestFit="1" customWidth="1"/>
    <col min="3" max="3" width="14" customWidth="1"/>
    <col min="4" max="4" width="27.5" customWidth="1"/>
    <col min="5" max="5" width="27.6640625" customWidth="1"/>
  </cols>
  <sheetData>
    <row r="1" spans="1:5" x14ac:dyDescent="0.2">
      <c r="A1" t="s">
        <v>0</v>
      </c>
      <c r="B1" t="s">
        <v>1</v>
      </c>
      <c r="C1" t="s">
        <v>2</v>
      </c>
      <c r="D1" t="s">
        <v>3</v>
      </c>
      <c r="E1" t="s">
        <v>4</v>
      </c>
    </row>
    <row r="2" spans="1:5" x14ac:dyDescent="0.2">
      <c r="A2">
        <v>1</v>
      </c>
      <c r="B2">
        <v>3501563.2</v>
      </c>
    </row>
    <row r="3" spans="1:5" x14ac:dyDescent="0.2">
      <c r="A3">
        <v>2</v>
      </c>
      <c r="B3">
        <v>3337043.4</v>
      </c>
    </row>
    <row r="4" spans="1:5" x14ac:dyDescent="0.2">
      <c r="A4">
        <v>3</v>
      </c>
      <c r="B4">
        <v>3325503.8</v>
      </c>
      <c r="C4">
        <v>3325503.8</v>
      </c>
      <c r="D4" s="1">
        <v>3325503.8</v>
      </c>
      <c r="E4" s="1">
        <v>3325503.8</v>
      </c>
    </row>
    <row r="5" spans="1:5" x14ac:dyDescent="0.2">
      <c r="A5">
        <v>4</v>
      </c>
      <c r="C5">
        <f>_xlfn.FORECAST.ETS(A5,$B$2:$B$4,$A$2:$A$4,1,1)</f>
        <v>3217709.1346501024</v>
      </c>
      <c r="D5" s="1">
        <f>C5-_xlfn.FORECAST.ETS.CONFINT(A5,$B$2:$B$4,$A$2:$A$4,0.95,1,1)</f>
        <v>3129456.8338339371</v>
      </c>
      <c r="E5" s="1">
        <f>C5+_xlfn.FORECAST.ETS.CONFINT(A5,$B$2:$B$4,$A$2:$A$4,0.95,1,1)</f>
        <v>3305961.4354662676</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B1" workbookViewId="0">
      <selection activeCell="D28" sqref="D28"/>
    </sheetView>
  </sheetViews>
  <sheetFormatPr baseColWidth="10" defaultColWidth="8.83203125" defaultRowHeight="15" x14ac:dyDescent="0.2"/>
  <cols>
    <col min="1" max="1" width="9.1640625" bestFit="1" customWidth="1"/>
    <col min="2" max="2" width="13.33203125" bestFit="1" customWidth="1"/>
    <col min="3" max="3" width="14" customWidth="1"/>
    <col min="4" max="4" width="27.5" customWidth="1"/>
    <col min="5" max="5" width="27.6640625" customWidth="1"/>
    <col min="7" max="7" width="9" customWidth="1"/>
    <col min="8" max="8" width="9.1640625" bestFit="1" customWidth="1"/>
  </cols>
  <sheetData>
    <row r="1" spans="1:8" x14ac:dyDescent="0.2">
      <c r="A1" t="s">
        <v>0</v>
      </c>
      <c r="B1" t="s">
        <v>1</v>
      </c>
      <c r="C1" t="s">
        <v>2</v>
      </c>
      <c r="D1" t="s">
        <v>3</v>
      </c>
      <c r="E1" t="s">
        <v>4</v>
      </c>
      <c r="G1" t="s">
        <v>5</v>
      </c>
      <c r="H1" t="s">
        <v>6</v>
      </c>
    </row>
    <row r="2" spans="1:8" x14ac:dyDescent="0.2">
      <c r="A2">
        <v>1</v>
      </c>
      <c r="B2" s="3">
        <v>3501563.2</v>
      </c>
      <c r="C2" s="3"/>
      <c r="D2" s="3"/>
      <c r="E2" s="3"/>
      <c r="G2" t="s">
        <v>7</v>
      </c>
      <c r="H2" s="2">
        <f>_xlfn.FORECAST.ETS.STAT($B$2:$B$4,$A$2:$A$4,1,1,1)</f>
        <v>0.1</v>
      </c>
    </row>
    <row r="3" spans="1:8" x14ac:dyDescent="0.2">
      <c r="A3">
        <v>2</v>
      </c>
      <c r="B3" s="3">
        <v>3337043.4</v>
      </c>
      <c r="C3" s="3"/>
      <c r="D3" s="3"/>
      <c r="E3" s="3"/>
      <c r="G3" t="s">
        <v>8</v>
      </c>
      <c r="H3" s="2">
        <f>_xlfn.FORECAST.ETS.STAT($B$2:$B$4,$A$2:$A$4,2,1,1)</f>
        <v>9.9000000000000005E-2</v>
      </c>
    </row>
    <row r="4" spans="1:8" x14ac:dyDescent="0.2">
      <c r="A4">
        <v>3</v>
      </c>
      <c r="B4" s="3">
        <v>3325503.8</v>
      </c>
      <c r="C4" s="3">
        <v>3325503.8</v>
      </c>
      <c r="D4" s="3">
        <v>3325503.8</v>
      </c>
      <c r="E4" s="3">
        <v>3325503.8</v>
      </c>
      <c r="G4" t="s">
        <v>9</v>
      </c>
      <c r="H4" s="2">
        <f>_xlfn.FORECAST.ETS.STAT($B$2:$B$4,$A$2:$A$4,3,1,1)</f>
        <v>2.2204460492503131E-16</v>
      </c>
    </row>
    <row r="5" spans="1:8" x14ac:dyDescent="0.2">
      <c r="A5">
        <v>4</v>
      </c>
      <c r="B5" s="3"/>
      <c r="C5" s="5">
        <f>_xlfn.FORECAST.ETS(A5,$B$2:$B$4,$A$2:$A$4,1,1)</f>
        <v>3217709.1346501024</v>
      </c>
      <c r="D5" s="3">
        <f>C5-_xlfn.FORECAST.ETS.CONFINT(A5,$B$2:$B$4,$A$2:$A$4,0.95,1,1)</f>
        <v>3129456.8338339371</v>
      </c>
      <c r="E5" s="3">
        <f>C5+_xlfn.FORECAST.ETS.CONFINT(A5,$B$2:$B$4,$A$2:$A$4,0.95,1,1)</f>
        <v>3305961.4354662676</v>
      </c>
      <c r="G5" t="s">
        <v>10</v>
      </c>
      <c r="H5" s="2">
        <f>_xlfn.FORECAST.ETS.STAT($B$2:$B$4,$A$2:$A$4,4,1,1)</f>
        <v>0.34727533207541872</v>
      </c>
    </row>
    <row r="6" spans="1:8" x14ac:dyDescent="0.2">
      <c r="G6" t="s">
        <v>11</v>
      </c>
      <c r="H6" s="2">
        <f>_xlfn.FORECAST.ETS.STAT($B$2:$B$4,$A$2:$A$4,5,1,1)</f>
        <v>9.0831687189208438E-3</v>
      </c>
    </row>
    <row r="7" spans="1:8" x14ac:dyDescent="0.2">
      <c r="G7" t="s">
        <v>12</v>
      </c>
      <c r="H7" s="2">
        <f>_xlfn.FORECAST.ETS.STAT($B$2:$B$4,$A$2:$A$4,6,1,1)</f>
        <v>30570.543299999554</v>
      </c>
    </row>
    <row r="8" spans="1:8" x14ac:dyDescent="0.2">
      <c r="G8" t="s">
        <v>13</v>
      </c>
      <c r="H8" s="2">
        <f>_xlfn.FORECAST.ETS.STAT($B$2:$B$4,$A$2:$A$4,7,1,1)</f>
        <v>45027.511480970083</v>
      </c>
    </row>
  </sheetData>
  <pageMargins left="0.7" right="0.7" top="0.75" bottom="0.75" header="0.3" footer="0.3"/>
  <pageSetup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G10"/>
  <sheetViews>
    <sheetView tabSelected="1" workbookViewId="0">
      <selection activeCell="E32" sqref="E32"/>
    </sheetView>
  </sheetViews>
  <sheetFormatPr baseColWidth="10" defaultRowHeight="15" x14ac:dyDescent="0.2"/>
  <cols>
    <col min="3" max="5" width="13.83203125" bestFit="1" customWidth="1"/>
    <col min="6" max="6" width="6.6640625" customWidth="1"/>
  </cols>
  <sheetData>
    <row r="5" spans="2:7" x14ac:dyDescent="0.2">
      <c r="F5" s="28" t="s">
        <v>26</v>
      </c>
      <c r="G5" s="27">
        <f>AVERAGE(C10:E10)</f>
        <v>8.9235806419550298E-2</v>
      </c>
    </row>
    <row r="7" spans="2:7" x14ac:dyDescent="0.2">
      <c r="B7" s="24" t="s">
        <v>20</v>
      </c>
      <c r="C7" s="24" t="s">
        <v>21</v>
      </c>
      <c r="D7" s="24" t="s">
        <v>22</v>
      </c>
      <c r="E7" s="24" t="s">
        <v>23</v>
      </c>
    </row>
    <row r="8" spans="2:7" x14ac:dyDescent="0.2">
      <c r="B8" s="24" t="s">
        <v>24</v>
      </c>
      <c r="C8" s="26">
        <v>3964481.47</v>
      </c>
      <c r="D8" s="26">
        <v>3956856.68</v>
      </c>
      <c r="E8" s="26">
        <v>4056628.76</v>
      </c>
    </row>
    <row r="9" spans="2:7" x14ac:dyDescent="0.2">
      <c r="B9" s="24" t="s">
        <v>25</v>
      </c>
      <c r="C9" s="26">
        <v>41175037.259999998</v>
      </c>
      <c r="D9" s="26">
        <v>40504394.920000002</v>
      </c>
      <c r="E9" s="26">
        <v>40578355.689999998</v>
      </c>
    </row>
    <row r="10" spans="2:7" x14ac:dyDescent="0.2">
      <c r="C10" s="25">
        <f>C8/(C8+C9)</f>
        <v>8.782728707661612E-2</v>
      </c>
      <c r="D10" s="25">
        <f t="shared" ref="D10:E10" si="0">D8/(D8+D9)</f>
        <v>8.899562062710803E-2</v>
      </c>
      <c r="E10" s="25">
        <f t="shared" si="0"/>
        <v>9.0884511554926731E-2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B1" workbookViewId="0">
      <selection activeCell="E21" sqref="E21"/>
    </sheetView>
  </sheetViews>
  <sheetFormatPr baseColWidth="10" defaultColWidth="8.83203125" defaultRowHeight="15" x14ac:dyDescent="0.2"/>
  <cols>
    <col min="3" max="3" width="13.33203125" customWidth="1"/>
    <col min="4" max="4" width="26.83203125" customWidth="1"/>
    <col min="5" max="5" width="27" customWidth="1"/>
    <col min="7" max="7" width="9" customWidth="1"/>
    <col min="8" max="8" width="7.1640625" customWidth="1"/>
  </cols>
  <sheetData>
    <row r="1" spans="1:8" x14ac:dyDescent="0.2">
      <c r="A1" t="s">
        <v>0</v>
      </c>
      <c r="B1" t="s">
        <v>14</v>
      </c>
      <c r="C1" t="s">
        <v>15</v>
      </c>
      <c r="D1" t="s">
        <v>16</v>
      </c>
      <c r="E1" t="s">
        <v>17</v>
      </c>
      <c r="G1" t="s">
        <v>5</v>
      </c>
      <c r="H1" t="s">
        <v>6</v>
      </c>
    </row>
    <row r="2" spans="1:8" x14ac:dyDescent="0.2">
      <c r="A2">
        <v>1</v>
      </c>
      <c r="B2">
        <v>70</v>
      </c>
      <c r="G2" t="s">
        <v>7</v>
      </c>
      <c r="H2" s="2">
        <f>_xlfn.FORECAST.ETS.STAT($B$2:$B$4,$A$2:$A$4,1,1,1)</f>
        <v>0.1</v>
      </c>
    </row>
    <row r="3" spans="1:8" x14ac:dyDescent="0.2">
      <c r="A3">
        <v>2</v>
      </c>
      <c r="B3">
        <v>76</v>
      </c>
      <c r="G3" t="s">
        <v>8</v>
      </c>
      <c r="H3" s="2">
        <f>_xlfn.FORECAST.ETS.STAT($B$2:$B$4,$A$2:$A$4,2,1,1)</f>
        <v>9.9000000000000005E-2</v>
      </c>
    </row>
    <row r="4" spans="1:8" x14ac:dyDescent="0.2">
      <c r="A4">
        <v>3</v>
      </c>
      <c r="B4">
        <v>79</v>
      </c>
      <c r="C4">
        <v>79</v>
      </c>
      <c r="D4" s="1">
        <v>79</v>
      </c>
      <c r="E4" s="1">
        <v>79</v>
      </c>
      <c r="G4" t="s">
        <v>9</v>
      </c>
      <c r="H4" s="2">
        <f>_xlfn.FORECAST.ETS.STAT($B$2:$B$4,$A$2:$A$4,3,1,1)</f>
        <v>2.2204460492503131E-16</v>
      </c>
    </row>
    <row r="5" spans="1:8" x14ac:dyDescent="0.2">
      <c r="A5">
        <v>4</v>
      </c>
      <c r="C5">
        <f>_xlfn.FORECAST.ETS(A5,$B$2:$B$4,$A$2:$A$4,1,1)</f>
        <v>83.88759850000001</v>
      </c>
      <c r="D5" s="4">
        <f>C5-_xlfn.FORECAST.ETS.CONFINT(A5,$B$2:$B$4,$A$2:$A$4,0.95,1,1)</f>
        <v>82.156937261169801</v>
      </c>
      <c r="E5" s="1">
        <f>C5+_xlfn.FORECAST.ETS.CONFINT(A5,$B$2:$B$4,$A$2:$A$4,0.95,1,1)</f>
        <v>85.618259738830218</v>
      </c>
      <c r="G5" t="s">
        <v>10</v>
      </c>
      <c r="H5" s="2">
        <f>_xlfn.FORECAST.ETS.STAT($B$2:$B$4,$A$2:$A$4,4,1,1)</f>
        <v>0.13322222222222252</v>
      </c>
    </row>
    <row r="6" spans="1:8" x14ac:dyDescent="0.2">
      <c r="G6" t="s">
        <v>11</v>
      </c>
      <c r="H6" s="2">
        <f>_xlfn.FORECAST.ETS.STAT($B$2:$B$4,$A$2:$A$4,5,1,1)</f>
        <v>7.9016369437961264E-3</v>
      </c>
    </row>
    <row r="7" spans="1:8" x14ac:dyDescent="0.2">
      <c r="G7" t="s">
        <v>12</v>
      </c>
      <c r="H7" s="2">
        <f>_xlfn.FORECAST.ETS.STAT($B$2:$B$4,$A$2:$A$4,6,1,1)</f>
        <v>0.59950000000000137</v>
      </c>
    </row>
    <row r="8" spans="1:8" x14ac:dyDescent="0.2">
      <c r="G8" t="s">
        <v>13</v>
      </c>
      <c r="H8" s="2">
        <f>_xlfn.FORECAST.ETS.STAT($B$2:$B$4,$A$2:$A$4,7,1,1)</f>
        <v>0.88300665342906726</v>
      </c>
    </row>
  </sheetData>
  <pageMargins left="0.7" right="0.7" top="0.75" bottom="0.75" header="0.3" footer="0.3"/>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1"/>
  <sheetViews>
    <sheetView workbookViewId="0">
      <selection activeCell="G20" sqref="G20"/>
    </sheetView>
  </sheetViews>
  <sheetFormatPr baseColWidth="10" defaultRowHeight="15" x14ac:dyDescent="0.2"/>
  <sheetData>
    <row r="2" spans="2:8" ht="16" thickBot="1" x14ac:dyDescent="0.25"/>
    <row r="3" spans="2:8" x14ac:dyDescent="0.2">
      <c r="B3" s="15" t="s">
        <v>19</v>
      </c>
      <c r="C3" s="16"/>
      <c r="D3" s="16"/>
      <c r="E3" s="16"/>
      <c r="F3" s="16"/>
      <c r="G3" s="16"/>
      <c r="H3" s="17"/>
    </row>
    <row r="4" spans="2:8" x14ac:dyDescent="0.2">
      <c r="B4" s="18"/>
      <c r="C4" s="19"/>
      <c r="D4" s="19"/>
      <c r="E4" s="19"/>
      <c r="F4" s="19"/>
      <c r="G4" s="19"/>
      <c r="H4" s="20"/>
    </row>
    <row r="5" spans="2:8" x14ac:dyDescent="0.2">
      <c r="B5" s="18"/>
      <c r="C5" s="19"/>
      <c r="D5" s="19"/>
      <c r="E5" s="19"/>
      <c r="F5" s="19"/>
      <c r="G5" s="19"/>
      <c r="H5" s="20"/>
    </row>
    <row r="6" spans="2:8" x14ac:dyDescent="0.2">
      <c r="B6" s="18"/>
      <c r="C6" s="19"/>
      <c r="D6" s="19"/>
      <c r="E6" s="19"/>
      <c r="F6" s="19"/>
      <c r="G6" s="19"/>
      <c r="H6" s="20"/>
    </row>
    <row r="7" spans="2:8" x14ac:dyDescent="0.2">
      <c r="B7" s="18"/>
      <c r="C7" s="19"/>
      <c r="D7" s="19"/>
      <c r="E7" s="19"/>
      <c r="F7" s="19"/>
      <c r="G7" s="19"/>
      <c r="H7" s="20"/>
    </row>
    <row r="8" spans="2:8" x14ac:dyDescent="0.2">
      <c r="B8" s="18"/>
      <c r="C8" s="19"/>
      <c r="D8" s="19"/>
      <c r="E8" s="19"/>
      <c r="F8" s="19"/>
      <c r="G8" s="19"/>
      <c r="H8" s="20"/>
    </row>
    <row r="9" spans="2:8" x14ac:dyDescent="0.2">
      <c r="B9" s="18"/>
      <c r="C9" s="19"/>
      <c r="D9" s="19"/>
      <c r="E9" s="19"/>
      <c r="F9" s="19"/>
      <c r="G9" s="19"/>
      <c r="H9" s="20"/>
    </row>
    <row r="10" spans="2:8" x14ac:dyDescent="0.2">
      <c r="B10" s="18"/>
      <c r="C10" s="19"/>
      <c r="D10" s="19"/>
      <c r="E10" s="19"/>
      <c r="F10" s="19"/>
      <c r="G10" s="19"/>
      <c r="H10" s="20"/>
    </row>
    <row r="11" spans="2:8" ht="16" thickBot="1" x14ac:dyDescent="0.25">
      <c r="B11" s="21"/>
      <c r="C11" s="22"/>
      <c r="D11" s="22"/>
      <c r="E11" s="22"/>
      <c r="F11" s="22"/>
      <c r="G11" s="22"/>
      <c r="H11" s="23"/>
    </row>
  </sheetData>
  <mergeCells count="1">
    <mergeCell ref="B3:H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3"/>
  <sheetViews>
    <sheetView workbookViewId="0">
      <selection activeCell="G23" sqref="G23"/>
    </sheetView>
  </sheetViews>
  <sheetFormatPr baseColWidth="10" defaultRowHeight="15" x14ac:dyDescent="0.2"/>
  <sheetData>
    <row r="2" spans="2:9" ht="16" thickBot="1" x14ac:dyDescent="0.25"/>
    <row r="3" spans="2:9" x14ac:dyDescent="0.2">
      <c r="B3" s="6" t="s">
        <v>18</v>
      </c>
      <c r="C3" s="7"/>
      <c r="D3" s="7"/>
      <c r="E3" s="7"/>
      <c r="F3" s="7"/>
      <c r="G3" s="7"/>
      <c r="H3" s="7"/>
      <c r="I3" s="8"/>
    </row>
    <row r="4" spans="2:9" x14ac:dyDescent="0.2">
      <c r="B4" s="9"/>
      <c r="C4" s="10"/>
      <c r="D4" s="10"/>
      <c r="E4" s="10"/>
      <c r="F4" s="10"/>
      <c r="G4" s="10"/>
      <c r="H4" s="10"/>
      <c r="I4" s="11"/>
    </row>
    <row r="5" spans="2:9" x14ac:dyDescent="0.2">
      <c r="B5" s="9"/>
      <c r="C5" s="10"/>
      <c r="D5" s="10"/>
      <c r="E5" s="10"/>
      <c r="F5" s="10"/>
      <c r="G5" s="10"/>
      <c r="H5" s="10"/>
      <c r="I5" s="11"/>
    </row>
    <row r="6" spans="2:9" x14ac:dyDescent="0.2">
      <c r="B6" s="9"/>
      <c r="C6" s="10"/>
      <c r="D6" s="10"/>
      <c r="E6" s="10"/>
      <c r="F6" s="10"/>
      <c r="G6" s="10"/>
      <c r="H6" s="10"/>
      <c r="I6" s="11"/>
    </row>
    <row r="7" spans="2:9" x14ac:dyDescent="0.2">
      <c r="B7" s="9"/>
      <c r="C7" s="10"/>
      <c r="D7" s="10"/>
      <c r="E7" s="10"/>
      <c r="F7" s="10"/>
      <c r="G7" s="10"/>
      <c r="H7" s="10"/>
      <c r="I7" s="11"/>
    </row>
    <row r="8" spans="2:9" x14ac:dyDescent="0.2">
      <c r="B8" s="9"/>
      <c r="C8" s="10"/>
      <c r="D8" s="10"/>
      <c r="E8" s="10"/>
      <c r="F8" s="10"/>
      <c r="G8" s="10"/>
      <c r="H8" s="10"/>
      <c r="I8" s="11"/>
    </row>
    <row r="9" spans="2:9" x14ac:dyDescent="0.2">
      <c r="B9" s="9"/>
      <c r="C9" s="10"/>
      <c r="D9" s="10"/>
      <c r="E9" s="10"/>
      <c r="F9" s="10"/>
      <c r="G9" s="10"/>
      <c r="H9" s="10"/>
      <c r="I9" s="11"/>
    </row>
    <row r="10" spans="2:9" x14ac:dyDescent="0.2">
      <c r="B10" s="9"/>
      <c r="C10" s="10"/>
      <c r="D10" s="10"/>
      <c r="E10" s="10"/>
      <c r="F10" s="10"/>
      <c r="G10" s="10"/>
      <c r="H10" s="10"/>
      <c r="I10" s="11"/>
    </row>
    <row r="11" spans="2:9" x14ac:dyDescent="0.2">
      <c r="B11" s="9"/>
      <c r="C11" s="10"/>
      <c r="D11" s="10"/>
      <c r="E11" s="10"/>
      <c r="F11" s="10"/>
      <c r="G11" s="10"/>
      <c r="H11" s="10"/>
      <c r="I11" s="11"/>
    </row>
    <row r="12" spans="2:9" x14ac:dyDescent="0.2">
      <c r="B12" s="9"/>
      <c r="C12" s="10"/>
      <c r="D12" s="10"/>
      <c r="E12" s="10"/>
      <c r="F12" s="10"/>
      <c r="G12" s="10"/>
      <c r="H12" s="10"/>
      <c r="I12" s="11"/>
    </row>
    <row r="13" spans="2:9" ht="16" thickBot="1" x14ac:dyDescent="0.25">
      <c r="B13" s="12"/>
      <c r="C13" s="13"/>
      <c r="D13" s="13"/>
      <c r="E13" s="13"/>
      <c r="F13" s="13"/>
      <c r="G13" s="13"/>
      <c r="H13" s="13"/>
      <c r="I13" s="14"/>
    </row>
  </sheetData>
  <mergeCells count="1">
    <mergeCell ref="B3:I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total_gallons_fuel</vt:lpstr>
      <vt:lpstr>pct_avoidable_costs</vt:lpstr>
      <vt:lpstr>pm_compliance</vt:lpstr>
      <vt:lpstr>essential_availibility</vt:lpstr>
      <vt:lpstr>pct_comebacks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Attila, Berke</dc:creator>
  <cp:lastModifiedBy>Microsoft Office User</cp:lastModifiedBy>
  <dcterms:created xsi:type="dcterms:W3CDTF">2019-03-14T14:02:25Z</dcterms:created>
  <dcterms:modified xsi:type="dcterms:W3CDTF">2019-03-18T16:43:44Z</dcterms:modified>
</cp:coreProperties>
</file>