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rmayes/Desktop/*Spring 2016/390/median-income/datasets/"/>
    </mc:Choice>
  </mc:AlternateContent>
  <bookViews>
    <workbookView xWindow="0" yWindow="460" windowWidth="28800" windowHeight="15940" tabRatio="500" activeTab="6"/>
  </bookViews>
  <sheets>
    <sheet name="All counties (RAW)" sheetId="2" r:id="rId1"/>
    <sheet name="Tuition and Fees" sheetId="4" r:id="rId2"/>
    <sheet name="rate of change" sheetId="5" r:id="rId3"/>
    <sheet name="inflation rates" sheetId="6" r:id="rId4"/>
    <sheet name="FINAL COUNTIES" sheetId="8" r:id="rId5"/>
    <sheet name="FINAL SCHOOL NUMS" sheetId="7" r:id="rId6"/>
    <sheet name="Sheet5" sheetId="9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9" l="1"/>
  <c r="B17" i="9"/>
  <c r="K17" i="9"/>
  <c r="J17" i="9"/>
  <c r="I17" i="9"/>
  <c r="H17" i="9"/>
  <c r="G17" i="9"/>
  <c r="F17" i="9"/>
  <c r="E17" i="9"/>
  <c r="D17" i="9"/>
  <c r="C17" i="9"/>
  <c r="L14" i="9"/>
  <c r="B14" i="9"/>
  <c r="K14" i="9"/>
  <c r="J14" i="9"/>
  <c r="I14" i="9"/>
  <c r="H14" i="9"/>
  <c r="G14" i="9"/>
  <c r="F14" i="9"/>
  <c r="E14" i="9"/>
  <c r="D14" i="9"/>
  <c r="C14" i="9"/>
  <c r="L11" i="9"/>
  <c r="B11" i="9"/>
  <c r="K11" i="9"/>
  <c r="J11" i="9"/>
  <c r="I11" i="9"/>
  <c r="H11" i="9"/>
  <c r="G11" i="9"/>
  <c r="F11" i="9"/>
  <c r="E11" i="9"/>
  <c r="D11" i="9"/>
  <c r="C11" i="9"/>
  <c r="L8" i="9"/>
  <c r="B8" i="9"/>
  <c r="K8" i="9"/>
  <c r="J8" i="9"/>
  <c r="I8" i="9"/>
  <c r="H8" i="9"/>
  <c r="G8" i="9"/>
  <c r="F8" i="9"/>
  <c r="E8" i="9"/>
  <c r="D8" i="9"/>
  <c r="C8" i="9"/>
  <c r="L5" i="9"/>
  <c r="B5" i="9"/>
  <c r="K5" i="9"/>
  <c r="J5" i="9"/>
  <c r="I5" i="9"/>
  <c r="H5" i="9"/>
  <c r="G5" i="9"/>
  <c r="F5" i="9"/>
  <c r="E5" i="9"/>
  <c r="D5" i="9"/>
  <c r="C5" i="9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18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9" i="8"/>
  <c r="M20" i="8"/>
  <c r="M21" i="8"/>
  <c r="M22" i="8"/>
  <c r="M23" i="8"/>
  <c r="M2" i="8"/>
  <c r="D6" i="9"/>
  <c r="E6" i="9"/>
  <c r="F6" i="9"/>
  <c r="G6" i="9"/>
  <c r="H6" i="9"/>
  <c r="I6" i="9"/>
  <c r="J6" i="9"/>
  <c r="K6" i="9"/>
  <c r="L6" i="9"/>
  <c r="D9" i="9"/>
  <c r="E9" i="9"/>
  <c r="F9" i="9"/>
  <c r="G9" i="9"/>
  <c r="H9" i="9"/>
  <c r="I9" i="9"/>
  <c r="J9" i="9"/>
  <c r="K9" i="9"/>
  <c r="L9" i="9"/>
  <c r="D12" i="9"/>
  <c r="E12" i="9"/>
  <c r="F12" i="9"/>
  <c r="G12" i="9"/>
  <c r="H12" i="9"/>
  <c r="I12" i="9"/>
  <c r="J12" i="9"/>
  <c r="K12" i="9"/>
  <c r="L12" i="9"/>
  <c r="D15" i="9"/>
  <c r="E15" i="9"/>
  <c r="F15" i="9"/>
  <c r="G15" i="9"/>
  <c r="H15" i="9"/>
  <c r="I15" i="9"/>
  <c r="J15" i="9"/>
  <c r="K15" i="9"/>
  <c r="L15" i="9"/>
  <c r="D18" i="9"/>
  <c r="E18" i="9"/>
  <c r="F18" i="9"/>
  <c r="G18" i="9"/>
  <c r="H18" i="9"/>
  <c r="I18" i="9"/>
  <c r="J18" i="9"/>
  <c r="K18" i="9"/>
  <c r="L18" i="9"/>
  <c r="C18" i="9"/>
  <c r="C15" i="9"/>
  <c r="C12" i="9"/>
  <c r="C9" i="9"/>
  <c r="C6" i="9"/>
  <c r="C3" i="9"/>
  <c r="M3" i="9"/>
  <c r="D3" i="9"/>
  <c r="E3" i="9"/>
  <c r="F3" i="9"/>
  <c r="G3" i="9"/>
  <c r="H3" i="9"/>
  <c r="I3" i="9"/>
  <c r="J3" i="9"/>
  <c r="K3" i="9"/>
  <c r="L3" i="9"/>
  <c r="B3" i="8"/>
  <c r="C3" i="8"/>
  <c r="D3" i="8"/>
  <c r="E3" i="8"/>
  <c r="F3" i="8"/>
  <c r="G3" i="8"/>
  <c r="H3" i="8"/>
  <c r="I3" i="8"/>
  <c r="J3" i="8"/>
  <c r="K3" i="8"/>
  <c r="L3" i="8"/>
  <c r="B4" i="8"/>
  <c r="C4" i="8"/>
  <c r="D4" i="8"/>
  <c r="E4" i="8"/>
  <c r="F4" i="8"/>
  <c r="G4" i="8"/>
  <c r="H4" i="8"/>
  <c r="I4" i="8"/>
  <c r="J4" i="8"/>
  <c r="K4" i="8"/>
  <c r="L4" i="8"/>
  <c r="B5" i="8"/>
  <c r="C5" i="8"/>
  <c r="D5" i="8"/>
  <c r="E5" i="8"/>
  <c r="F5" i="8"/>
  <c r="G5" i="8"/>
  <c r="H5" i="8"/>
  <c r="I5" i="8"/>
  <c r="J5" i="8"/>
  <c r="K5" i="8"/>
  <c r="L5" i="8"/>
  <c r="B6" i="8"/>
  <c r="C6" i="8"/>
  <c r="D6" i="8"/>
  <c r="E6" i="8"/>
  <c r="F6" i="8"/>
  <c r="G6" i="8"/>
  <c r="H6" i="8"/>
  <c r="I6" i="8"/>
  <c r="J6" i="8"/>
  <c r="K6" i="8"/>
  <c r="L6" i="8"/>
  <c r="B7" i="8"/>
  <c r="C7" i="8"/>
  <c r="D7" i="8"/>
  <c r="E7" i="8"/>
  <c r="F7" i="8"/>
  <c r="G7" i="8"/>
  <c r="H7" i="8"/>
  <c r="I7" i="8"/>
  <c r="J7" i="8"/>
  <c r="K7" i="8"/>
  <c r="L7" i="8"/>
  <c r="B8" i="8"/>
  <c r="C8" i="8"/>
  <c r="D8" i="8"/>
  <c r="E8" i="8"/>
  <c r="F8" i="8"/>
  <c r="G8" i="8"/>
  <c r="H8" i="8"/>
  <c r="I8" i="8"/>
  <c r="J8" i="8"/>
  <c r="K8" i="8"/>
  <c r="L8" i="8"/>
  <c r="B9" i="8"/>
  <c r="C9" i="8"/>
  <c r="D9" i="8"/>
  <c r="E9" i="8"/>
  <c r="F9" i="8"/>
  <c r="G9" i="8"/>
  <c r="H9" i="8"/>
  <c r="I9" i="8"/>
  <c r="J9" i="8"/>
  <c r="K9" i="8"/>
  <c r="L9" i="8"/>
  <c r="B10" i="8"/>
  <c r="C10" i="8"/>
  <c r="D10" i="8"/>
  <c r="E10" i="8"/>
  <c r="F10" i="8"/>
  <c r="G10" i="8"/>
  <c r="H10" i="8"/>
  <c r="I10" i="8"/>
  <c r="J10" i="8"/>
  <c r="K10" i="8"/>
  <c r="L10" i="8"/>
  <c r="B11" i="8"/>
  <c r="C11" i="8"/>
  <c r="D11" i="8"/>
  <c r="E11" i="8"/>
  <c r="F11" i="8"/>
  <c r="G11" i="8"/>
  <c r="H11" i="8"/>
  <c r="I11" i="8"/>
  <c r="J11" i="8"/>
  <c r="K11" i="8"/>
  <c r="L11" i="8"/>
  <c r="B12" i="8"/>
  <c r="C12" i="8"/>
  <c r="D12" i="8"/>
  <c r="E12" i="8"/>
  <c r="F12" i="8"/>
  <c r="G12" i="8"/>
  <c r="H12" i="8"/>
  <c r="I12" i="8"/>
  <c r="J12" i="8"/>
  <c r="K12" i="8"/>
  <c r="L12" i="8"/>
  <c r="B13" i="8"/>
  <c r="C13" i="8"/>
  <c r="D13" i="8"/>
  <c r="E13" i="8"/>
  <c r="F13" i="8"/>
  <c r="G13" i="8"/>
  <c r="H13" i="8"/>
  <c r="I13" i="8"/>
  <c r="J13" i="8"/>
  <c r="K13" i="8"/>
  <c r="L13" i="8"/>
  <c r="B14" i="8"/>
  <c r="C14" i="8"/>
  <c r="D14" i="8"/>
  <c r="E14" i="8"/>
  <c r="F14" i="8"/>
  <c r="G14" i="8"/>
  <c r="H14" i="8"/>
  <c r="I14" i="8"/>
  <c r="J14" i="8"/>
  <c r="K14" i="8"/>
  <c r="L14" i="8"/>
  <c r="B15" i="8"/>
  <c r="C15" i="8"/>
  <c r="D15" i="8"/>
  <c r="E15" i="8"/>
  <c r="F15" i="8"/>
  <c r="G15" i="8"/>
  <c r="H15" i="8"/>
  <c r="I15" i="8"/>
  <c r="J15" i="8"/>
  <c r="K15" i="8"/>
  <c r="L15" i="8"/>
  <c r="B16" i="8"/>
  <c r="C16" i="8"/>
  <c r="D16" i="8"/>
  <c r="E16" i="8"/>
  <c r="F16" i="8"/>
  <c r="G16" i="8"/>
  <c r="H16" i="8"/>
  <c r="I16" i="8"/>
  <c r="J16" i="8"/>
  <c r="K16" i="8"/>
  <c r="L16" i="8"/>
  <c r="B17" i="8"/>
  <c r="C17" i="8"/>
  <c r="D17" i="8"/>
  <c r="E17" i="8"/>
  <c r="F17" i="8"/>
  <c r="G17" i="8"/>
  <c r="H17" i="8"/>
  <c r="I17" i="8"/>
  <c r="J17" i="8"/>
  <c r="K17" i="8"/>
  <c r="L17" i="8"/>
  <c r="B18" i="8"/>
  <c r="C18" i="8"/>
  <c r="D18" i="8"/>
  <c r="E18" i="8"/>
  <c r="F18" i="8"/>
  <c r="G18" i="8"/>
  <c r="H18" i="8"/>
  <c r="I18" i="8"/>
  <c r="J18" i="8"/>
  <c r="K18" i="8"/>
  <c r="L18" i="8"/>
  <c r="B19" i="8"/>
  <c r="C19" i="8"/>
  <c r="D19" i="8"/>
  <c r="E19" i="8"/>
  <c r="F19" i="8"/>
  <c r="G19" i="8"/>
  <c r="H19" i="8"/>
  <c r="I19" i="8"/>
  <c r="J19" i="8"/>
  <c r="K19" i="8"/>
  <c r="L19" i="8"/>
  <c r="B20" i="8"/>
  <c r="C20" i="8"/>
  <c r="D20" i="8"/>
  <c r="E20" i="8"/>
  <c r="F20" i="8"/>
  <c r="G20" i="8"/>
  <c r="H20" i="8"/>
  <c r="I20" i="8"/>
  <c r="J20" i="8"/>
  <c r="K20" i="8"/>
  <c r="L20" i="8"/>
  <c r="B21" i="8"/>
  <c r="C21" i="8"/>
  <c r="D21" i="8"/>
  <c r="E21" i="8"/>
  <c r="F21" i="8"/>
  <c r="G21" i="8"/>
  <c r="H21" i="8"/>
  <c r="I21" i="8"/>
  <c r="J21" i="8"/>
  <c r="K21" i="8"/>
  <c r="L21" i="8"/>
  <c r="B22" i="8"/>
  <c r="C22" i="8"/>
  <c r="D22" i="8"/>
  <c r="E22" i="8"/>
  <c r="F22" i="8"/>
  <c r="G22" i="8"/>
  <c r="H22" i="8"/>
  <c r="I22" i="8"/>
  <c r="J22" i="8"/>
  <c r="K22" i="8"/>
  <c r="L22" i="8"/>
  <c r="B23" i="8"/>
  <c r="C23" i="8"/>
  <c r="D23" i="8"/>
  <c r="E23" i="8"/>
  <c r="F23" i="8"/>
  <c r="G23" i="8"/>
  <c r="H23" i="8"/>
  <c r="I23" i="8"/>
  <c r="J23" i="8"/>
  <c r="K23" i="8"/>
  <c r="L23" i="8"/>
  <c r="B24" i="8"/>
  <c r="C24" i="8"/>
  <c r="D24" i="8"/>
  <c r="E24" i="8"/>
  <c r="F24" i="8"/>
  <c r="G24" i="8"/>
  <c r="H24" i="8"/>
  <c r="I24" i="8"/>
  <c r="J24" i="8"/>
  <c r="K24" i="8"/>
  <c r="L24" i="8"/>
  <c r="B25" i="8"/>
  <c r="C25" i="8"/>
  <c r="D25" i="8"/>
  <c r="E25" i="8"/>
  <c r="F25" i="8"/>
  <c r="G25" i="8"/>
  <c r="H25" i="8"/>
  <c r="I25" i="8"/>
  <c r="J25" i="8"/>
  <c r="K25" i="8"/>
  <c r="L25" i="8"/>
  <c r="B26" i="8"/>
  <c r="C26" i="8"/>
  <c r="D26" i="8"/>
  <c r="E26" i="8"/>
  <c r="F26" i="8"/>
  <c r="G26" i="8"/>
  <c r="H26" i="8"/>
  <c r="I26" i="8"/>
  <c r="J26" i="8"/>
  <c r="K26" i="8"/>
  <c r="L26" i="8"/>
  <c r="B27" i="8"/>
  <c r="C27" i="8"/>
  <c r="D27" i="8"/>
  <c r="E27" i="8"/>
  <c r="F27" i="8"/>
  <c r="G27" i="8"/>
  <c r="H27" i="8"/>
  <c r="I27" i="8"/>
  <c r="J27" i="8"/>
  <c r="K27" i="8"/>
  <c r="L27" i="8"/>
  <c r="B28" i="8"/>
  <c r="C28" i="8"/>
  <c r="D28" i="8"/>
  <c r="E28" i="8"/>
  <c r="F28" i="8"/>
  <c r="G28" i="8"/>
  <c r="H28" i="8"/>
  <c r="I28" i="8"/>
  <c r="J28" i="8"/>
  <c r="K28" i="8"/>
  <c r="L28" i="8"/>
  <c r="B29" i="8"/>
  <c r="C29" i="8"/>
  <c r="D29" i="8"/>
  <c r="E29" i="8"/>
  <c r="F29" i="8"/>
  <c r="G29" i="8"/>
  <c r="H29" i="8"/>
  <c r="I29" i="8"/>
  <c r="J29" i="8"/>
  <c r="K29" i="8"/>
  <c r="L29" i="8"/>
  <c r="B30" i="8"/>
  <c r="C30" i="8"/>
  <c r="D30" i="8"/>
  <c r="E30" i="8"/>
  <c r="F30" i="8"/>
  <c r="G30" i="8"/>
  <c r="H30" i="8"/>
  <c r="I30" i="8"/>
  <c r="J30" i="8"/>
  <c r="K30" i="8"/>
  <c r="L30" i="8"/>
  <c r="B31" i="8"/>
  <c r="C31" i="8"/>
  <c r="D31" i="8"/>
  <c r="E31" i="8"/>
  <c r="F31" i="8"/>
  <c r="G31" i="8"/>
  <c r="H31" i="8"/>
  <c r="I31" i="8"/>
  <c r="J31" i="8"/>
  <c r="K31" i="8"/>
  <c r="L31" i="8"/>
  <c r="B32" i="8"/>
  <c r="C32" i="8"/>
  <c r="D32" i="8"/>
  <c r="E32" i="8"/>
  <c r="F32" i="8"/>
  <c r="G32" i="8"/>
  <c r="H32" i="8"/>
  <c r="I32" i="8"/>
  <c r="J32" i="8"/>
  <c r="K32" i="8"/>
  <c r="L32" i="8"/>
  <c r="B33" i="8"/>
  <c r="C33" i="8"/>
  <c r="D33" i="8"/>
  <c r="E33" i="8"/>
  <c r="F33" i="8"/>
  <c r="G33" i="8"/>
  <c r="H33" i="8"/>
  <c r="I33" i="8"/>
  <c r="J33" i="8"/>
  <c r="K33" i="8"/>
  <c r="L33" i="8"/>
  <c r="B34" i="8"/>
  <c r="C34" i="8"/>
  <c r="D34" i="8"/>
  <c r="E34" i="8"/>
  <c r="F34" i="8"/>
  <c r="G34" i="8"/>
  <c r="H34" i="8"/>
  <c r="I34" i="8"/>
  <c r="J34" i="8"/>
  <c r="K34" i="8"/>
  <c r="L34" i="8"/>
  <c r="B35" i="8"/>
  <c r="C35" i="8"/>
  <c r="D35" i="8"/>
  <c r="E35" i="8"/>
  <c r="F35" i="8"/>
  <c r="G35" i="8"/>
  <c r="H35" i="8"/>
  <c r="I35" i="8"/>
  <c r="J35" i="8"/>
  <c r="K35" i="8"/>
  <c r="L35" i="8"/>
  <c r="B36" i="8"/>
  <c r="C36" i="8"/>
  <c r="D36" i="8"/>
  <c r="E36" i="8"/>
  <c r="F36" i="8"/>
  <c r="G36" i="8"/>
  <c r="H36" i="8"/>
  <c r="I36" i="8"/>
  <c r="J36" i="8"/>
  <c r="K36" i="8"/>
  <c r="L36" i="8"/>
  <c r="B37" i="8"/>
  <c r="C37" i="8"/>
  <c r="D37" i="8"/>
  <c r="E37" i="8"/>
  <c r="F37" i="8"/>
  <c r="G37" i="8"/>
  <c r="H37" i="8"/>
  <c r="I37" i="8"/>
  <c r="J37" i="8"/>
  <c r="K37" i="8"/>
  <c r="L37" i="8"/>
  <c r="B38" i="8"/>
  <c r="C38" i="8"/>
  <c r="D38" i="8"/>
  <c r="E38" i="8"/>
  <c r="F38" i="8"/>
  <c r="G38" i="8"/>
  <c r="H38" i="8"/>
  <c r="I38" i="8"/>
  <c r="J38" i="8"/>
  <c r="K38" i="8"/>
  <c r="L38" i="8"/>
  <c r="B39" i="8"/>
  <c r="C39" i="8"/>
  <c r="D39" i="8"/>
  <c r="E39" i="8"/>
  <c r="F39" i="8"/>
  <c r="G39" i="8"/>
  <c r="H39" i="8"/>
  <c r="I39" i="8"/>
  <c r="J39" i="8"/>
  <c r="K39" i="8"/>
  <c r="L39" i="8"/>
  <c r="B40" i="8"/>
  <c r="C40" i="8"/>
  <c r="D40" i="8"/>
  <c r="E40" i="8"/>
  <c r="F40" i="8"/>
  <c r="G40" i="8"/>
  <c r="H40" i="8"/>
  <c r="I40" i="8"/>
  <c r="J40" i="8"/>
  <c r="K40" i="8"/>
  <c r="L40" i="8"/>
  <c r="B41" i="8"/>
  <c r="C41" i="8"/>
  <c r="D41" i="8"/>
  <c r="E41" i="8"/>
  <c r="F41" i="8"/>
  <c r="G41" i="8"/>
  <c r="H41" i="8"/>
  <c r="I41" i="8"/>
  <c r="J41" i="8"/>
  <c r="K41" i="8"/>
  <c r="L41" i="8"/>
  <c r="B42" i="8"/>
  <c r="C42" i="8"/>
  <c r="D42" i="8"/>
  <c r="E42" i="8"/>
  <c r="F42" i="8"/>
  <c r="G42" i="8"/>
  <c r="H42" i="8"/>
  <c r="I42" i="8"/>
  <c r="J42" i="8"/>
  <c r="K42" i="8"/>
  <c r="L42" i="8"/>
  <c r="B43" i="8"/>
  <c r="C43" i="8"/>
  <c r="D43" i="8"/>
  <c r="E43" i="8"/>
  <c r="F43" i="8"/>
  <c r="G43" i="8"/>
  <c r="H43" i="8"/>
  <c r="I43" i="8"/>
  <c r="J43" i="8"/>
  <c r="K43" i="8"/>
  <c r="L43" i="8"/>
  <c r="B44" i="8"/>
  <c r="C44" i="8"/>
  <c r="D44" i="8"/>
  <c r="E44" i="8"/>
  <c r="F44" i="8"/>
  <c r="G44" i="8"/>
  <c r="H44" i="8"/>
  <c r="I44" i="8"/>
  <c r="J44" i="8"/>
  <c r="K44" i="8"/>
  <c r="L44" i="8"/>
  <c r="B45" i="8"/>
  <c r="C45" i="8"/>
  <c r="D45" i="8"/>
  <c r="E45" i="8"/>
  <c r="F45" i="8"/>
  <c r="G45" i="8"/>
  <c r="H45" i="8"/>
  <c r="I45" i="8"/>
  <c r="J45" i="8"/>
  <c r="K45" i="8"/>
  <c r="L45" i="8"/>
  <c r="B46" i="8"/>
  <c r="C46" i="8"/>
  <c r="D46" i="8"/>
  <c r="E46" i="8"/>
  <c r="F46" i="8"/>
  <c r="G46" i="8"/>
  <c r="H46" i="8"/>
  <c r="I46" i="8"/>
  <c r="J46" i="8"/>
  <c r="K46" i="8"/>
  <c r="L46" i="8"/>
  <c r="B47" i="8"/>
  <c r="C47" i="8"/>
  <c r="D47" i="8"/>
  <c r="E47" i="8"/>
  <c r="F47" i="8"/>
  <c r="G47" i="8"/>
  <c r="H47" i="8"/>
  <c r="I47" i="8"/>
  <c r="J47" i="8"/>
  <c r="K47" i="8"/>
  <c r="L47" i="8"/>
  <c r="B48" i="8"/>
  <c r="C48" i="8"/>
  <c r="D48" i="8"/>
  <c r="E48" i="8"/>
  <c r="F48" i="8"/>
  <c r="G48" i="8"/>
  <c r="H48" i="8"/>
  <c r="I48" i="8"/>
  <c r="J48" i="8"/>
  <c r="K48" i="8"/>
  <c r="L48" i="8"/>
  <c r="B49" i="8"/>
  <c r="C49" i="8"/>
  <c r="D49" i="8"/>
  <c r="E49" i="8"/>
  <c r="F49" i="8"/>
  <c r="G49" i="8"/>
  <c r="H49" i="8"/>
  <c r="I49" i="8"/>
  <c r="J49" i="8"/>
  <c r="K49" i="8"/>
  <c r="L49" i="8"/>
  <c r="B50" i="8"/>
  <c r="C50" i="8"/>
  <c r="D50" i="8"/>
  <c r="E50" i="8"/>
  <c r="F50" i="8"/>
  <c r="G50" i="8"/>
  <c r="H50" i="8"/>
  <c r="I50" i="8"/>
  <c r="J50" i="8"/>
  <c r="K50" i="8"/>
  <c r="L50" i="8"/>
  <c r="B51" i="8"/>
  <c r="C51" i="8"/>
  <c r="D51" i="8"/>
  <c r="E51" i="8"/>
  <c r="F51" i="8"/>
  <c r="G51" i="8"/>
  <c r="H51" i="8"/>
  <c r="I51" i="8"/>
  <c r="J51" i="8"/>
  <c r="K51" i="8"/>
  <c r="L51" i="8"/>
  <c r="B52" i="8"/>
  <c r="C52" i="8"/>
  <c r="D52" i="8"/>
  <c r="E52" i="8"/>
  <c r="F52" i="8"/>
  <c r="G52" i="8"/>
  <c r="H52" i="8"/>
  <c r="I52" i="8"/>
  <c r="J52" i="8"/>
  <c r="K52" i="8"/>
  <c r="L52" i="8"/>
  <c r="B53" i="8"/>
  <c r="C53" i="8"/>
  <c r="D53" i="8"/>
  <c r="E53" i="8"/>
  <c r="F53" i="8"/>
  <c r="G53" i="8"/>
  <c r="H53" i="8"/>
  <c r="I53" i="8"/>
  <c r="J53" i="8"/>
  <c r="K53" i="8"/>
  <c r="L53" i="8"/>
  <c r="B54" i="8"/>
  <c r="C54" i="8"/>
  <c r="D54" i="8"/>
  <c r="E54" i="8"/>
  <c r="F54" i="8"/>
  <c r="G54" i="8"/>
  <c r="H54" i="8"/>
  <c r="I54" i="8"/>
  <c r="J54" i="8"/>
  <c r="K54" i="8"/>
  <c r="L54" i="8"/>
  <c r="B55" i="8"/>
  <c r="C55" i="8"/>
  <c r="D55" i="8"/>
  <c r="E55" i="8"/>
  <c r="F55" i="8"/>
  <c r="G55" i="8"/>
  <c r="H55" i="8"/>
  <c r="I55" i="8"/>
  <c r="J55" i="8"/>
  <c r="K55" i="8"/>
  <c r="L55" i="8"/>
  <c r="B56" i="8"/>
  <c r="C56" i="8"/>
  <c r="D56" i="8"/>
  <c r="E56" i="8"/>
  <c r="F56" i="8"/>
  <c r="G56" i="8"/>
  <c r="H56" i="8"/>
  <c r="I56" i="8"/>
  <c r="J56" i="8"/>
  <c r="K56" i="8"/>
  <c r="L56" i="8"/>
  <c r="B57" i="8"/>
  <c r="C57" i="8"/>
  <c r="D57" i="8"/>
  <c r="E57" i="8"/>
  <c r="F57" i="8"/>
  <c r="G57" i="8"/>
  <c r="H57" i="8"/>
  <c r="I57" i="8"/>
  <c r="J57" i="8"/>
  <c r="K57" i="8"/>
  <c r="L57" i="8"/>
  <c r="B58" i="8"/>
  <c r="C58" i="8"/>
  <c r="D58" i="8"/>
  <c r="E58" i="8"/>
  <c r="F58" i="8"/>
  <c r="G58" i="8"/>
  <c r="H58" i="8"/>
  <c r="I58" i="8"/>
  <c r="J58" i="8"/>
  <c r="K58" i="8"/>
  <c r="L58" i="8"/>
  <c r="B59" i="8"/>
  <c r="C59" i="8"/>
  <c r="D59" i="8"/>
  <c r="E59" i="8"/>
  <c r="F59" i="8"/>
  <c r="G59" i="8"/>
  <c r="H59" i="8"/>
  <c r="I59" i="8"/>
  <c r="J59" i="8"/>
  <c r="K59" i="8"/>
  <c r="L59" i="8"/>
  <c r="B60" i="8"/>
  <c r="C60" i="8"/>
  <c r="D60" i="8"/>
  <c r="E60" i="8"/>
  <c r="F60" i="8"/>
  <c r="G60" i="8"/>
  <c r="H60" i="8"/>
  <c r="I60" i="8"/>
  <c r="J60" i="8"/>
  <c r="K60" i="8"/>
  <c r="L60" i="8"/>
  <c r="B61" i="8"/>
  <c r="C61" i="8"/>
  <c r="D61" i="8"/>
  <c r="E61" i="8"/>
  <c r="F61" i="8"/>
  <c r="G61" i="8"/>
  <c r="H61" i="8"/>
  <c r="I61" i="8"/>
  <c r="J61" i="8"/>
  <c r="K61" i="8"/>
  <c r="L61" i="8"/>
  <c r="B62" i="8"/>
  <c r="C62" i="8"/>
  <c r="D62" i="8"/>
  <c r="E62" i="8"/>
  <c r="F62" i="8"/>
  <c r="G62" i="8"/>
  <c r="H62" i="8"/>
  <c r="I62" i="8"/>
  <c r="J62" i="8"/>
  <c r="K62" i="8"/>
  <c r="L62" i="8"/>
  <c r="B63" i="8"/>
  <c r="C63" i="8"/>
  <c r="D63" i="8"/>
  <c r="E63" i="8"/>
  <c r="F63" i="8"/>
  <c r="G63" i="8"/>
  <c r="H63" i="8"/>
  <c r="I63" i="8"/>
  <c r="J63" i="8"/>
  <c r="K63" i="8"/>
  <c r="L63" i="8"/>
  <c r="B64" i="8"/>
  <c r="C64" i="8"/>
  <c r="D64" i="8"/>
  <c r="E64" i="8"/>
  <c r="F64" i="8"/>
  <c r="G64" i="8"/>
  <c r="H64" i="8"/>
  <c r="I64" i="8"/>
  <c r="J64" i="8"/>
  <c r="K64" i="8"/>
  <c r="L64" i="8"/>
  <c r="B65" i="8"/>
  <c r="C65" i="8"/>
  <c r="D65" i="8"/>
  <c r="E65" i="8"/>
  <c r="F65" i="8"/>
  <c r="G65" i="8"/>
  <c r="H65" i="8"/>
  <c r="I65" i="8"/>
  <c r="J65" i="8"/>
  <c r="K65" i="8"/>
  <c r="L65" i="8"/>
  <c r="B66" i="8"/>
  <c r="C66" i="8"/>
  <c r="D66" i="8"/>
  <c r="E66" i="8"/>
  <c r="F66" i="8"/>
  <c r="G66" i="8"/>
  <c r="H66" i="8"/>
  <c r="I66" i="8"/>
  <c r="J66" i="8"/>
  <c r="K66" i="8"/>
  <c r="L66" i="8"/>
  <c r="B67" i="8"/>
  <c r="C67" i="8"/>
  <c r="D67" i="8"/>
  <c r="E67" i="8"/>
  <c r="F67" i="8"/>
  <c r="G67" i="8"/>
  <c r="H67" i="8"/>
  <c r="I67" i="8"/>
  <c r="J67" i="8"/>
  <c r="K67" i="8"/>
  <c r="L67" i="8"/>
  <c r="B68" i="8"/>
  <c r="C68" i="8"/>
  <c r="D68" i="8"/>
  <c r="E68" i="8"/>
  <c r="F68" i="8"/>
  <c r="G68" i="8"/>
  <c r="H68" i="8"/>
  <c r="I68" i="8"/>
  <c r="J68" i="8"/>
  <c r="K68" i="8"/>
  <c r="L68" i="8"/>
  <c r="B69" i="8"/>
  <c r="C69" i="8"/>
  <c r="D69" i="8"/>
  <c r="E69" i="8"/>
  <c r="F69" i="8"/>
  <c r="G69" i="8"/>
  <c r="H69" i="8"/>
  <c r="I69" i="8"/>
  <c r="J69" i="8"/>
  <c r="K69" i="8"/>
  <c r="L69" i="8"/>
  <c r="B70" i="8"/>
  <c r="C70" i="8"/>
  <c r="D70" i="8"/>
  <c r="E70" i="8"/>
  <c r="F70" i="8"/>
  <c r="G70" i="8"/>
  <c r="H70" i="8"/>
  <c r="I70" i="8"/>
  <c r="J70" i="8"/>
  <c r="K70" i="8"/>
  <c r="L70" i="8"/>
  <c r="B71" i="8"/>
  <c r="C71" i="8"/>
  <c r="D71" i="8"/>
  <c r="E71" i="8"/>
  <c r="F71" i="8"/>
  <c r="G71" i="8"/>
  <c r="H71" i="8"/>
  <c r="I71" i="8"/>
  <c r="J71" i="8"/>
  <c r="K71" i="8"/>
  <c r="L71" i="8"/>
  <c r="B72" i="8"/>
  <c r="C72" i="8"/>
  <c r="D72" i="8"/>
  <c r="E72" i="8"/>
  <c r="F72" i="8"/>
  <c r="G72" i="8"/>
  <c r="H72" i="8"/>
  <c r="I72" i="8"/>
  <c r="J72" i="8"/>
  <c r="K72" i="8"/>
  <c r="L72" i="8"/>
  <c r="B73" i="8"/>
  <c r="C73" i="8"/>
  <c r="D73" i="8"/>
  <c r="E73" i="8"/>
  <c r="F73" i="8"/>
  <c r="G73" i="8"/>
  <c r="H73" i="8"/>
  <c r="I73" i="8"/>
  <c r="J73" i="8"/>
  <c r="K73" i="8"/>
  <c r="L73" i="8"/>
  <c r="B74" i="8"/>
  <c r="C74" i="8"/>
  <c r="D74" i="8"/>
  <c r="E74" i="8"/>
  <c r="F74" i="8"/>
  <c r="G74" i="8"/>
  <c r="H74" i="8"/>
  <c r="I74" i="8"/>
  <c r="J74" i="8"/>
  <c r="K74" i="8"/>
  <c r="L74" i="8"/>
  <c r="B75" i="8"/>
  <c r="C75" i="8"/>
  <c r="D75" i="8"/>
  <c r="E75" i="8"/>
  <c r="F75" i="8"/>
  <c r="G75" i="8"/>
  <c r="H75" i="8"/>
  <c r="I75" i="8"/>
  <c r="J75" i="8"/>
  <c r="K75" i="8"/>
  <c r="L75" i="8"/>
  <c r="B76" i="8"/>
  <c r="C76" i="8"/>
  <c r="D76" i="8"/>
  <c r="E76" i="8"/>
  <c r="F76" i="8"/>
  <c r="G76" i="8"/>
  <c r="H76" i="8"/>
  <c r="I76" i="8"/>
  <c r="J76" i="8"/>
  <c r="K76" i="8"/>
  <c r="L76" i="8"/>
  <c r="B77" i="8"/>
  <c r="C77" i="8"/>
  <c r="D77" i="8"/>
  <c r="E77" i="8"/>
  <c r="F77" i="8"/>
  <c r="G77" i="8"/>
  <c r="H77" i="8"/>
  <c r="I77" i="8"/>
  <c r="J77" i="8"/>
  <c r="K77" i="8"/>
  <c r="L77" i="8"/>
  <c r="B78" i="8"/>
  <c r="C78" i="8"/>
  <c r="D78" i="8"/>
  <c r="E78" i="8"/>
  <c r="F78" i="8"/>
  <c r="G78" i="8"/>
  <c r="H78" i="8"/>
  <c r="I78" i="8"/>
  <c r="J78" i="8"/>
  <c r="K78" i="8"/>
  <c r="L78" i="8"/>
  <c r="B79" i="8"/>
  <c r="C79" i="8"/>
  <c r="D79" i="8"/>
  <c r="E79" i="8"/>
  <c r="F79" i="8"/>
  <c r="G79" i="8"/>
  <c r="H79" i="8"/>
  <c r="I79" i="8"/>
  <c r="J79" i="8"/>
  <c r="K79" i="8"/>
  <c r="L79" i="8"/>
  <c r="B80" i="8"/>
  <c r="C80" i="8"/>
  <c r="D80" i="8"/>
  <c r="E80" i="8"/>
  <c r="F80" i="8"/>
  <c r="G80" i="8"/>
  <c r="H80" i="8"/>
  <c r="I80" i="8"/>
  <c r="J80" i="8"/>
  <c r="K80" i="8"/>
  <c r="L80" i="8"/>
  <c r="B81" i="8"/>
  <c r="C81" i="8"/>
  <c r="D81" i="8"/>
  <c r="E81" i="8"/>
  <c r="F81" i="8"/>
  <c r="G81" i="8"/>
  <c r="H81" i="8"/>
  <c r="I81" i="8"/>
  <c r="J81" i="8"/>
  <c r="K81" i="8"/>
  <c r="L81" i="8"/>
  <c r="B82" i="8"/>
  <c r="C82" i="8"/>
  <c r="D82" i="8"/>
  <c r="E82" i="8"/>
  <c r="F82" i="8"/>
  <c r="G82" i="8"/>
  <c r="H82" i="8"/>
  <c r="I82" i="8"/>
  <c r="J82" i="8"/>
  <c r="K82" i="8"/>
  <c r="L82" i="8"/>
  <c r="B83" i="8"/>
  <c r="C83" i="8"/>
  <c r="D83" i="8"/>
  <c r="E83" i="8"/>
  <c r="F83" i="8"/>
  <c r="G83" i="8"/>
  <c r="H83" i="8"/>
  <c r="I83" i="8"/>
  <c r="J83" i="8"/>
  <c r="K83" i="8"/>
  <c r="L83" i="8"/>
  <c r="B84" i="8"/>
  <c r="C84" i="8"/>
  <c r="D84" i="8"/>
  <c r="E84" i="8"/>
  <c r="F84" i="8"/>
  <c r="G84" i="8"/>
  <c r="H84" i="8"/>
  <c r="I84" i="8"/>
  <c r="J84" i="8"/>
  <c r="K84" i="8"/>
  <c r="L84" i="8"/>
  <c r="B85" i="8"/>
  <c r="C85" i="8"/>
  <c r="D85" i="8"/>
  <c r="E85" i="8"/>
  <c r="F85" i="8"/>
  <c r="G85" i="8"/>
  <c r="H85" i="8"/>
  <c r="I85" i="8"/>
  <c r="J85" i="8"/>
  <c r="K85" i="8"/>
  <c r="L85" i="8"/>
  <c r="B86" i="8"/>
  <c r="C86" i="8"/>
  <c r="D86" i="8"/>
  <c r="E86" i="8"/>
  <c r="F86" i="8"/>
  <c r="G86" i="8"/>
  <c r="H86" i="8"/>
  <c r="I86" i="8"/>
  <c r="J86" i="8"/>
  <c r="K86" i="8"/>
  <c r="L86" i="8"/>
  <c r="B87" i="8"/>
  <c r="C87" i="8"/>
  <c r="D87" i="8"/>
  <c r="E87" i="8"/>
  <c r="F87" i="8"/>
  <c r="G87" i="8"/>
  <c r="H87" i="8"/>
  <c r="I87" i="8"/>
  <c r="J87" i="8"/>
  <c r="K87" i="8"/>
  <c r="L87" i="8"/>
  <c r="B88" i="8"/>
  <c r="C88" i="8"/>
  <c r="D88" i="8"/>
  <c r="E88" i="8"/>
  <c r="F88" i="8"/>
  <c r="G88" i="8"/>
  <c r="H88" i="8"/>
  <c r="I88" i="8"/>
  <c r="J88" i="8"/>
  <c r="K88" i="8"/>
  <c r="L88" i="8"/>
  <c r="B89" i="8"/>
  <c r="C89" i="8"/>
  <c r="D89" i="8"/>
  <c r="E89" i="8"/>
  <c r="F89" i="8"/>
  <c r="G89" i="8"/>
  <c r="H89" i="8"/>
  <c r="I89" i="8"/>
  <c r="J89" i="8"/>
  <c r="K89" i="8"/>
  <c r="L89" i="8"/>
  <c r="B90" i="8"/>
  <c r="C90" i="8"/>
  <c r="D90" i="8"/>
  <c r="E90" i="8"/>
  <c r="F90" i="8"/>
  <c r="G90" i="8"/>
  <c r="H90" i="8"/>
  <c r="I90" i="8"/>
  <c r="J90" i="8"/>
  <c r="K90" i="8"/>
  <c r="L90" i="8"/>
  <c r="B91" i="8"/>
  <c r="C91" i="8"/>
  <c r="D91" i="8"/>
  <c r="E91" i="8"/>
  <c r="F91" i="8"/>
  <c r="G91" i="8"/>
  <c r="H91" i="8"/>
  <c r="I91" i="8"/>
  <c r="J91" i="8"/>
  <c r="K91" i="8"/>
  <c r="L91" i="8"/>
  <c r="B92" i="8"/>
  <c r="C92" i="8"/>
  <c r="D92" i="8"/>
  <c r="E92" i="8"/>
  <c r="F92" i="8"/>
  <c r="G92" i="8"/>
  <c r="H92" i="8"/>
  <c r="I92" i="8"/>
  <c r="J92" i="8"/>
  <c r="K92" i="8"/>
  <c r="L92" i="8"/>
  <c r="B93" i="8"/>
  <c r="C93" i="8"/>
  <c r="D93" i="8"/>
  <c r="E93" i="8"/>
  <c r="F93" i="8"/>
  <c r="G93" i="8"/>
  <c r="H93" i="8"/>
  <c r="I93" i="8"/>
  <c r="J93" i="8"/>
  <c r="K93" i="8"/>
  <c r="L93" i="8"/>
  <c r="B94" i="8"/>
  <c r="C94" i="8"/>
  <c r="D94" i="8"/>
  <c r="E94" i="8"/>
  <c r="F94" i="8"/>
  <c r="G94" i="8"/>
  <c r="H94" i="8"/>
  <c r="I94" i="8"/>
  <c r="J94" i="8"/>
  <c r="K94" i="8"/>
  <c r="L94" i="8"/>
  <c r="B95" i="8"/>
  <c r="C95" i="8"/>
  <c r="D95" i="8"/>
  <c r="E95" i="8"/>
  <c r="F95" i="8"/>
  <c r="G95" i="8"/>
  <c r="H95" i="8"/>
  <c r="I95" i="8"/>
  <c r="J95" i="8"/>
  <c r="K95" i="8"/>
  <c r="L95" i="8"/>
  <c r="B96" i="8"/>
  <c r="C96" i="8"/>
  <c r="D96" i="8"/>
  <c r="E96" i="8"/>
  <c r="F96" i="8"/>
  <c r="G96" i="8"/>
  <c r="H96" i="8"/>
  <c r="I96" i="8"/>
  <c r="J96" i="8"/>
  <c r="K96" i="8"/>
  <c r="L96" i="8"/>
  <c r="B97" i="8"/>
  <c r="C97" i="8"/>
  <c r="D97" i="8"/>
  <c r="E97" i="8"/>
  <c r="F97" i="8"/>
  <c r="G97" i="8"/>
  <c r="H97" i="8"/>
  <c r="I97" i="8"/>
  <c r="J97" i="8"/>
  <c r="K97" i="8"/>
  <c r="L97" i="8"/>
  <c r="B98" i="8"/>
  <c r="C98" i="8"/>
  <c r="D98" i="8"/>
  <c r="E98" i="8"/>
  <c r="F98" i="8"/>
  <c r="G98" i="8"/>
  <c r="H98" i="8"/>
  <c r="I98" i="8"/>
  <c r="J98" i="8"/>
  <c r="K98" i="8"/>
  <c r="L98" i="8"/>
  <c r="B99" i="8"/>
  <c r="C99" i="8"/>
  <c r="D99" i="8"/>
  <c r="E99" i="8"/>
  <c r="F99" i="8"/>
  <c r="G99" i="8"/>
  <c r="H99" i="8"/>
  <c r="I99" i="8"/>
  <c r="J99" i="8"/>
  <c r="K99" i="8"/>
  <c r="L99" i="8"/>
  <c r="B100" i="8"/>
  <c r="C100" i="8"/>
  <c r="D100" i="8"/>
  <c r="E100" i="8"/>
  <c r="F100" i="8"/>
  <c r="G100" i="8"/>
  <c r="H100" i="8"/>
  <c r="I100" i="8"/>
  <c r="J100" i="8"/>
  <c r="K100" i="8"/>
  <c r="L100" i="8"/>
  <c r="B101" i="8"/>
  <c r="C101" i="8"/>
  <c r="D101" i="8"/>
  <c r="E101" i="8"/>
  <c r="F101" i="8"/>
  <c r="G101" i="8"/>
  <c r="H101" i="8"/>
  <c r="I101" i="8"/>
  <c r="J101" i="8"/>
  <c r="K101" i="8"/>
  <c r="L101" i="8"/>
  <c r="B102" i="8"/>
  <c r="C102" i="8"/>
  <c r="D102" i="8"/>
  <c r="E102" i="8"/>
  <c r="F102" i="8"/>
  <c r="G102" i="8"/>
  <c r="H102" i="8"/>
  <c r="I102" i="8"/>
  <c r="J102" i="8"/>
  <c r="K102" i="8"/>
  <c r="L102" i="8"/>
  <c r="B103" i="8"/>
  <c r="C103" i="8"/>
  <c r="D103" i="8"/>
  <c r="E103" i="8"/>
  <c r="F103" i="8"/>
  <c r="G103" i="8"/>
  <c r="H103" i="8"/>
  <c r="I103" i="8"/>
  <c r="J103" i="8"/>
  <c r="K103" i="8"/>
  <c r="L103" i="8"/>
  <c r="L2" i="8"/>
  <c r="K2" i="8"/>
  <c r="J2" i="8"/>
  <c r="I2" i="8"/>
  <c r="H2" i="8"/>
  <c r="G2" i="8"/>
  <c r="F2" i="8"/>
  <c r="E2" i="8"/>
  <c r="D2" i="8"/>
  <c r="C2" i="8"/>
  <c r="B2" i="8"/>
  <c r="B2" i="7"/>
  <c r="C2" i="7"/>
  <c r="D2" i="7"/>
  <c r="E2" i="7"/>
  <c r="F2" i="7"/>
  <c r="G2" i="7"/>
  <c r="H2" i="7"/>
  <c r="I2" i="7"/>
  <c r="J2" i="7"/>
  <c r="K2" i="7"/>
  <c r="L2" i="7"/>
  <c r="M2" i="7"/>
  <c r="B3" i="7"/>
  <c r="C3" i="7"/>
  <c r="D3" i="7"/>
  <c r="E3" i="7"/>
  <c r="F3" i="7"/>
  <c r="G3" i="7"/>
  <c r="H3" i="7"/>
  <c r="I3" i="7"/>
  <c r="J3" i="7"/>
  <c r="K3" i="7"/>
  <c r="L3" i="7"/>
  <c r="M3" i="7"/>
  <c r="B4" i="7"/>
  <c r="C4" i="7"/>
  <c r="D4" i="7"/>
  <c r="E4" i="7"/>
  <c r="F4" i="7"/>
  <c r="G4" i="7"/>
  <c r="H4" i="7"/>
  <c r="I4" i="7"/>
  <c r="J4" i="7"/>
  <c r="K4" i="7"/>
  <c r="L4" i="7"/>
  <c r="M4" i="7"/>
  <c r="B5" i="7"/>
  <c r="C5" i="7"/>
  <c r="D5" i="7"/>
  <c r="E5" i="7"/>
  <c r="F5" i="7"/>
  <c r="G5" i="7"/>
  <c r="H5" i="7"/>
  <c r="I5" i="7"/>
  <c r="J5" i="7"/>
  <c r="K5" i="7"/>
  <c r="L5" i="7"/>
  <c r="M5" i="7"/>
  <c r="B6" i="7"/>
  <c r="C6" i="7"/>
  <c r="D6" i="7"/>
  <c r="E6" i="7"/>
  <c r="F6" i="7"/>
  <c r="G6" i="7"/>
  <c r="H6" i="7"/>
  <c r="I6" i="7"/>
  <c r="J6" i="7"/>
  <c r="K6" i="7"/>
  <c r="L6" i="7"/>
  <c r="M6" i="7"/>
  <c r="B7" i="7"/>
  <c r="C7" i="7"/>
  <c r="D7" i="7"/>
  <c r="E7" i="7"/>
  <c r="F7" i="7"/>
  <c r="G7" i="7"/>
  <c r="H7" i="7"/>
  <c r="I7" i="7"/>
  <c r="J7" i="7"/>
  <c r="K7" i="7"/>
  <c r="L7" i="7"/>
  <c r="M7" i="7"/>
  <c r="B8" i="7"/>
  <c r="C8" i="7"/>
  <c r="D8" i="7"/>
  <c r="E8" i="7"/>
  <c r="F8" i="7"/>
  <c r="G8" i="7"/>
  <c r="H8" i="7"/>
  <c r="I8" i="7"/>
  <c r="J8" i="7"/>
  <c r="K8" i="7"/>
  <c r="L8" i="7"/>
  <c r="M8" i="7"/>
  <c r="B9" i="7"/>
  <c r="C9" i="7"/>
  <c r="D9" i="7"/>
  <c r="E9" i="7"/>
  <c r="F9" i="7"/>
  <c r="G9" i="7"/>
  <c r="H9" i="7"/>
  <c r="I9" i="7"/>
  <c r="J9" i="7"/>
  <c r="K9" i="7"/>
  <c r="L9" i="7"/>
  <c r="M9" i="7"/>
  <c r="B10" i="7"/>
  <c r="C10" i="7"/>
  <c r="D10" i="7"/>
  <c r="E10" i="7"/>
  <c r="F10" i="7"/>
  <c r="G10" i="7"/>
  <c r="H10" i="7"/>
  <c r="I10" i="7"/>
  <c r="J10" i="7"/>
  <c r="K10" i="7"/>
  <c r="L10" i="7"/>
  <c r="M10" i="7"/>
  <c r="B11" i="7"/>
  <c r="C11" i="7"/>
  <c r="D11" i="7"/>
  <c r="E11" i="7"/>
  <c r="F11" i="7"/>
  <c r="G11" i="7"/>
  <c r="H11" i="7"/>
  <c r="I11" i="7"/>
  <c r="J11" i="7"/>
  <c r="K11" i="7"/>
  <c r="L11" i="7"/>
  <c r="M11" i="7"/>
  <c r="B12" i="7"/>
  <c r="C12" i="7"/>
  <c r="D12" i="7"/>
  <c r="E12" i="7"/>
  <c r="F12" i="7"/>
  <c r="G12" i="7"/>
  <c r="H12" i="7"/>
  <c r="I12" i="7"/>
  <c r="J12" i="7"/>
  <c r="K12" i="7"/>
  <c r="L12" i="7"/>
  <c r="M12" i="7"/>
  <c r="B13" i="7"/>
  <c r="C13" i="7"/>
  <c r="D13" i="7"/>
  <c r="E13" i="7"/>
  <c r="F13" i="7"/>
  <c r="G13" i="7"/>
  <c r="H13" i="7"/>
  <c r="I13" i="7"/>
  <c r="J13" i="7"/>
  <c r="K13" i="7"/>
  <c r="L13" i="7"/>
  <c r="M13" i="7"/>
  <c r="B14" i="7"/>
  <c r="C14" i="7"/>
  <c r="D14" i="7"/>
  <c r="E14" i="7"/>
  <c r="F14" i="7"/>
  <c r="G14" i="7"/>
  <c r="H14" i="7"/>
  <c r="I14" i="7"/>
  <c r="J14" i="7"/>
  <c r="K14" i="7"/>
  <c r="L14" i="7"/>
  <c r="M14" i="7"/>
  <c r="B15" i="7"/>
  <c r="C15" i="7"/>
  <c r="D15" i="7"/>
  <c r="E15" i="7"/>
  <c r="F15" i="7"/>
  <c r="G15" i="7"/>
  <c r="H15" i="7"/>
  <c r="I15" i="7"/>
  <c r="J15" i="7"/>
  <c r="K15" i="7"/>
  <c r="L15" i="7"/>
  <c r="M15" i="7"/>
  <c r="B16" i="7"/>
  <c r="C16" i="7"/>
  <c r="D16" i="7"/>
  <c r="E16" i="7"/>
  <c r="F16" i="7"/>
  <c r="G16" i="7"/>
  <c r="H16" i="7"/>
  <c r="I16" i="7"/>
  <c r="J16" i="7"/>
  <c r="K16" i="7"/>
  <c r="L16" i="7"/>
  <c r="M16" i="7"/>
  <c r="B17" i="7"/>
  <c r="C17" i="7"/>
  <c r="D17" i="7"/>
  <c r="E17" i="7"/>
  <c r="F17" i="7"/>
  <c r="G17" i="7"/>
  <c r="H17" i="7"/>
  <c r="I17" i="7"/>
  <c r="J17" i="7"/>
  <c r="K17" i="7"/>
  <c r="L17" i="7"/>
  <c r="M17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2" i="7"/>
  <c r="A1" i="7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21" i="4"/>
  <c r="D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21" i="4"/>
  <c r="B20" i="4"/>
  <c r="C20" i="4"/>
  <c r="D20" i="4"/>
  <c r="E20" i="4"/>
  <c r="F20" i="4"/>
  <c r="G20" i="4"/>
  <c r="H20" i="4"/>
  <c r="I20" i="4"/>
  <c r="J20" i="4"/>
  <c r="K20" i="4"/>
  <c r="L20" i="4"/>
  <c r="M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20" i="4"/>
  <c r="R24" i="4"/>
  <c r="R25" i="4"/>
  <c r="R26" i="4"/>
  <c r="R27" i="4"/>
  <c r="R28" i="4"/>
  <c r="R29" i="4"/>
  <c r="R30" i="4"/>
  <c r="R31" i="4"/>
  <c r="R32" i="4"/>
  <c r="R33" i="4"/>
  <c r="R23" i="4"/>
  <c r="J21" i="5"/>
  <c r="K21" i="5"/>
  <c r="L21" i="5"/>
  <c r="M21" i="5"/>
  <c r="N21" i="5"/>
  <c r="O21" i="5"/>
  <c r="P21" i="5"/>
  <c r="Q21" i="5"/>
  <c r="R21" i="5"/>
  <c r="S21" i="5"/>
  <c r="I21" i="5"/>
  <c r="M98" i="2"/>
  <c r="M80" i="2"/>
  <c r="M94" i="2"/>
  <c r="M21" i="2"/>
  <c r="M91" i="2"/>
  <c r="M49" i="2"/>
  <c r="M60" i="2"/>
  <c r="M38" i="2"/>
  <c r="M23" i="2"/>
  <c r="M73" i="2"/>
  <c r="M35" i="2"/>
  <c r="M20" i="2"/>
  <c r="M89" i="2"/>
  <c r="M66" i="2"/>
  <c r="M19" i="2"/>
  <c r="M13" i="2"/>
  <c r="M14" i="2"/>
  <c r="M51" i="2"/>
  <c r="M3" i="2"/>
  <c r="M16" i="2"/>
  <c r="M75" i="2"/>
  <c r="M6" i="2"/>
  <c r="M97" i="2"/>
  <c r="M47" i="2"/>
  <c r="M96" i="2"/>
  <c r="M53" i="2"/>
  <c r="M10" i="2"/>
  <c r="M50" i="2"/>
  <c r="M92" i="2"/>
  <c r="M65" i="2"/>
  <c r="M63" i="2"/>
  <c r="M12" i="2"/>
  <c r="M99" i="2"/>
  <c r="M101" i="2"/>
  <c r="M87" i="2"/>
  <c r="M36" i="2"/>
  <c r="M40" i="2"/>
  <c r="M59" i="2"/>
  <c r="M61" i="2"/>
  <c r="M34" i="2"/>
  <c r="M45" i="2"/>
  <c r="M46" i="2"/>
  <c r="M22" i="2"/>
  <c r="M64" i="2"/>
  <c r="M71" i="2"/>
  <c r="M67" i="2"/>
  <c r="M42" i="2"/>
  <c r="M68" i="2"/>
  <c r="M77" i="2"/>
  <c r="M37" i="2"/>
  <c r="M74" i="2"/>
  <c r="M33" i="2"/>
  <c r="M103" i="2"/>
  <c r="M100" i="2"/>
  <c r="M86" i="2"/>
  <c r="M102" i="2"/>
  <c r="M83" i="2"/>
  <c r="M90" i="2"/>
  <c r="M76" i="2"/>
  <c r="M62" i="2"/>
  <c r="M69" i="2"/>
  <c r="M15" i="2"/>
  <c r="M70" i="2"/>
  <c r="M32" i="2"/>
  <c r="M31" i="2"/>
  <c r="M57" i="2"/>
  <c r="M17" i="2"/>
  <c r="M4" i="2"/>
  <c r="M18" i="2"/>
  <c r="M27" i="2"/>
  <c r="M24" i="2"/>
  <c r="M41" i="2"/>
  <c r="M5" i="2"/>
  <c r="M79" i="2"/>
  <c r="M93" i="2"/>
  <c r="M48" i="2"/>
  <c r="M25" i="2"/>
  <c r="M54" i="2"/>
  <c r="M84" i="2"/>
  <c r="M30" i="2"/>
  <c r="M88" i="2"/>
  <c r="M9" i="2"/>
  <c r="M2" i="2"/>
  <c r="M39" i="2"/>
  <c r="M11" i="2"/>
  <c r="M55" i="2"/>
  <c r="M43" i="2"/>
  <c r="M8" i="2"/>
  <c r="M26" i="2"/>
  <c r="M81" i="2"/>
  <c r="M29" i="2"/>
  <c r="M58" i="2"/>
  <c r="M72" i="2"/>
  <c r="M85" i="2"/>
  <c r="M52" i="2"/>
  <c r="M56" i="2"/>
  <c r="M78" i="2"/>
  <c r="M95" i="2"/>
  <c r="M28" i="2"/>
  <c r="M44" i="2"/>
  <c r="M7" i="2"/>
  <c r="M82" i="2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P16" i="4"/>
  <c r="Q16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4" i="4"/>
  <c r="Q14" i="4"/>
  <c r="P15" i="4"/>
  <c r="Q15" i="4"/>
  <c r="P17" i="4"/>
  <c r="Q17" i="4"/>
  <c r="P3" i="4"/>
  <c r="Q3" i="4"/>
</calcChain>
</file>

<file path=xl/sharedStrings.xml><?xml version="1.0" encoding="utf-8"?>
<sst xmlns="http://schemas.openxmlformats.org/spreadsheetml/2006/main" count="298" uniqueCount="152">
  <si>
    <t>North Carolina</t>
  </si>
  <si>
    <t>Alamance County</t>
  </si>
  <si>
    <t>Alexander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</si>
  <si>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</si>
  <si>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</si>
  <si>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</si>
  <si>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</si>
  <si>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</si>
  <si>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</si>
  <si>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</si>
  <si>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</si>
  <si>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</si>
  <si>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Burke County</t>
  </si>
  <si>
    <t>Cabarrus County</t>
  </si>
  <si>
    <t>Caldwell County</t>
  </si>
  <si>
    <t>Camden County</t>
  </si>
  <si>
    <t>Carteret County</t>
  </si>
  <si>
    <t>Caswell County</t>
  </si>
  <si>
    <t>Catawba County</t>
  </si>
  <si>
    <t>Chatham County</t>
  </si>
  <si>
    <t>Cherokee County</t>
  </si>
  <si>
    <t>Chowan County</t>
  </si>
  <si>
    <t>Clay County</t>
  </si>
  <si>
    <t>Cleveland County</t>
  </si>
  <si>
    <t>Columbus County</t>
  </si>
  <si>
    <t>Craven County</t>
  </si>
  <si>
    <t>Cumberland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</si>
  <si>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</si>
  <si>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</si>
  <si>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</si>
  <si>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</si>
  <si>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</si>
  <si>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</si>
  <si>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</si>
  <si>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Forsyth County</t>
  </si>
  <si>
    <t>Franklin County</t>
  </si>
  <si>
    <t>Gaston County</t>
  </si>
  <si>
    <t>Gates County</t>
  </si>
  <si>
    <t>Graham County</t>
  </si>
  <si>
    <t>Granville County</t>
  </si>
  <si>
    <t>Greene County</t>
  </si>
  <si>
    <t>Guilford County</t>
  </si>
  <si>
    <t>Halifax County</t>
  </si>
  <si>
    <t>Harnett County</t>
  </si>
  <si>
    <t>Haywood County</t>
  </si>
  <si>
    <t>Henderson County</t>
  </si>
  <si>
    <t>Hertford County</t>
  </si>
  <si>
    <t>Hoke County</t>
  </si>
  <si>
    <t>Hyde County</t>
  </si>
  <si>
    <t>Iredell County</t>
  </si>
  <si>
    <t>Jackson County</t>
  </si>
  <si>
    <t>Johnston County</t>
  </si>
  <si>
    <t>Jones County</t>
  </si>
  <si>
    <t>Lee County</t>
  </si>
  <si>
    <t>Lenoir County</t>
  </si>
  <si>
    <t>Lincoln County</t>
  </si>
  <si>
    <t>McDowell County</t>
  </si>
  <si>
    <t>Macon County</t>
  </si>
  <si>
    <t>Madison County</t>
  </si>
  <si>
    <t>Martin County</t>
  </si>
  <si>
    <t>Mecklenburg County</t>
  </si>
  <si>
    <t>Mitchell County</t>
  </si>
  <si>
    <t>Montgomery County</t>
  </si>
  <si>
    <t>Moore County</t>
  </si>
  <si>
    <t>Nash County</t>
  </si>
  <si>
    <t>New Hanover County</t>
  </si>
  <si>
    <t>Northampton County</t>
  </si>
  <si>
    <t>Onslow County</t>
  </si>
  <si>
    <t>Orange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</si>
  <si>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</si>
  <si>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</si>
  <si>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</si>
  <si>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</si>
  <si>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</si>
  <si>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</si>
  <si>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Polk County</t>
  </si>
  <si>
    <t>Randolph County</t>
  </si>
  <si>
    <t>Richmond County</t>
  </si>
  <si>
    <t>Robeson County</t>
  </si>
  <si>
    <t>Rockingham County</t>
  </si>
  <si>
    <t>Rowan County</t>
  </si>
  <si>
    <t>Rutherford County</t>
  </si>
  <si>
    <t>Sampson County</t>
  </si>
  <si>
    <t>Scotland County</t>
  </si>
  <si>
    <t>Stanly County</t>
  </si>
  <si>
    <t>Stokes County</t>
  </si>
  <si>
    <t>Surry County</t>
  </si>
  <si>
    <t>Swain County</t>
  </si>
  <si>
    <t>Transylvania County</t>
  </si>
  <si>
    <t>Tyrrell County</t>
  </si>
  <si>
    <t>Union County</t>
  </si>
  <si>
    <t>Vance County</t>
  </si>
  <si>
    <t>Wake County</t>
  </si>
  <si>
    <t>Warren County</t>
  </si>
  <si>
    <t>Washington County</t>
  </si>
  <si>
    <t>Watauga County</t>
  </si>
  <si>
    <t>Wayne County</t>
  </si>
  <si>
    <t>Wilkes County</t>
  </si>
  <si>
    <t>Wilson County</t>
  </si>
  <si>
    <t>Yadkin County</t>
  </si>
  <si>
    <t>Yancey County</t>
  </si>
  <si>
    <t>United States</t>
  </si>
  <si>
    <t>COUNTY</t>
  </si>
  <si>
    <t>North Carolina State University</t>
  </si>
  <si>
    <t>The University of North Carolina at Chapel Hill</t>
  </si>
  <si>
    <t>East Carolina University</t>
  </si>
  <si>
    <t>The University of North Carolina at Charlotte</t>
  </si>
  <si>
    <t>The University of North Carolina at Greensboro</t>
  </si>
  <si>
    <t>Appalachian State University</t>
  </si>
  <si>
    <t>Fayetteville State University</t>
  </si>
  <si>
    <t>North Carolina A&amp;T State University</t>
  </si>
  <si>
    <t>North Carolina Central University</t>
  </si>
  <si>
    <t>The University of North Carolina at Pembroke</t>
  </si>
  <si>
    <t>The University of North Carolina at Wilmington</t>
  </si>
  <si>
    <t>Western Carolina University</t>
  </si>
  <si>
    <t>The University of North Carolina at Asheville</t>
  </si>
  <si>
    <t>Elizabeth City State University</t>
  </si>
  <si>
    <t>Winston-Salem State University</t>
  </si>
  <si>
    <t>2004-05</t>
  </si>
  <si>
    <t>2005-06</t>
  </si>
  <si>
    <t>2006-07</t>
  </si>
  <si>
    <t>2007-08</t>
  </si>
  <si>
    <t>2008-09</t>
  </si>
  <si>
    <t>2009-10</t>
  </si>
  <si>
    <t>2010-11</t>
  </si>
  <si>
    <t>2011-2012</t>
  </si>
  <si>
    <t>2012-13</t>
  </si>
  <si>
    <t>2013-2014</t>
  </si>
  <si>
    <t>2014-15</t>
  </si>
  <si>
    <t>2015-2016</t>
  </si>
  <si>
    <t>2016-17</t>
  </si>
  <si>
    <t>Increase from 2004 &amp; 2015</t>
  </si>
  <si>
    <t>% change</t>
  </si>
  <si>
    <t>Average</t>
  </si>
  <si>
    <t>Percent Increase</t>
  </si>
  <si>
    <t>https://bigfuture.collegeboard.org/pay-for-college/college-costs/college-costs-faqs</t>
  </si>
  <si>
    <t>University</t>
  </si>
  <si>
    <t>6 question about college: so where does the money spent on tuition and fees really go?</t>
  </si>
  <si>
    <t>business.time.com</t>
  </si>
  <si>
    <t>Year</t>
  </si>
  <si>
    <t>Midwest</t>
  </si>
  <si>
    <t>South</t>
  </si>
  <si>
    <t>West</t>
  </si>
  <si>
    <t>UNC</t>
  </si>
  <si>
    <t>2011-12</t>
  </si>
  <si>
    <t>2013-14</t>
  </si>
  <si>
    <t>2015-16</t>
  </si>
  <si>
    <t>RAW</t>
  </si>
  <si>
    <t>ADJUSTED FOR INFLATION</t>
  </si>
  <si>
    <t>INFLATION</t>
  </si>
  <si>
    <t>http://www.usinflationcalculator.com/inflation/consumer-price-index-and-annual-percent-changes-from-1913-to-2008/</t>
  </si>
  <si>
    <t xml:space="preserve">RATE OF CHANGE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</si>
</sst>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;\-#,##0\ ;\(\Z\)\ ;@\ "/>
    <numFmt numFmtId="165" formatCode="0.00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383838"/>
      <name val="Calibri"/>
      <scheme val="minor"/>
    </font>
    <font>
      <sz val="12"/>
      <color rgb="FF222222"/>
      <name val="Calibri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0"/>
      <name val="Arial"/>
    </font>
    <font>
      <sz val="12"/>
      <color rgb="FF2B2B2B"/>
      <name val="Inherit"/>
    </font>
    <font>
      <b/>
      <sz val="12"/>
      <color rgb="FF2B2B2B"/>
      <name val="Inherit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5" fillId="0" borderId="0" xfId="0" applyFont="1" applyBorder="1"/>
    <xf numFmtId="3" fontId="5" fillId="0" borderId="0" xfId="0" applyNumberFormat="1" applyFont="1" applyBorder="1"/>
    <xf numFmtId="0" fontId="5" fillId="0" borderId="0" xfId="0" applyFont="1" applyFill="1" applyBorder="1"/>
    <xf numFmtId="3" fontId="5" fillId="0" borderId="0" xfId="0" applyNumberFormat="1" applyFont="1" applyFill="1" applyBorder="1"/>
    <xf numFmtId="0" fontId="0" fillId="0" borderId="0" xfId="0" applyFont="1"/>
    <xf numFmtId="0" fontId="0" fillId="0" borderId="0" xfId="0" applyFont="1" applyBorder="1"/>
    <xf numFmtId="3" fontId="0" fillId="0" borderId="0" xfId="0" applyNumberFormat="1" applyFont="1" applyBorder="1"/>
    <xf numFmtId="3" fontId="0" fillId="0" borderId="0" xfId="0" applyNumberFormat="1" applyFont="1" applyFill="1" applyBorder="1"/>
    <xf numFmtId="3" fontId="5" fillId="0" borderId="0" xfId="0" applyNumberFormat="1" applyFont="1" applyBorder="1" applyAlignment="1">
      <alignment horizontal="right" wrapText="1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3" fontId="6" fillId="0" borderId="0" xfId="0" applyNumberFormat="1" applyFont="1"/>
    <xf numFmtId="3" fontId="7" fillId="0" borderId="0" xfId="0" applyNumberFormat="1" applyFont="1"/>
    <xf numFmtId="4" fontId="8" fillId="0" borderId="0" xfId="0" applyNumberFormat="1" applyFont="1"/>
    <xf numFmtId="3" fontId="0" fillId="0" borderId="0" xfId="0" applyNumberFormat="1" applyFont="1"/>
    <xf numFmtId="0" fontId="2" fillId="0" borderId="0" xfId="0" applyFont="1"/>
    <xf numFmtId="0" fontId="8" fillId="0" borderId="0" xfId="0" applyFont="1"/>
    <xf numFmtId="0" fontId="9" fillId="0" borderId="0" xfId="0" applyFont="1" applyBorder="1"/>
    <xf numFmtId="0" fontId="9" fillId="0" borderId="0" xfId="0" applyFont="1" applyFill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164" fontId="10" fillId="0" borderId="0" xfId="0" applyNumberFormat="1" applyFont="1" applyBorder="1"/>
    <xf numFmtId="0" fontId="10" fillId="0" borderId="0" xfId="0" applyFont="1" applyFill="1" applyBorder="1" applyAlignment="1">
      <alignment horizontal="left"/>
    </xf>
    <xf numFmtId="0" fontId="0" fillId="0" borderId="0" xfId="0" applyBorder="1"/>
    <xf numFmtId="165" fontId="0" fillId="0" borderId="0" xfId="9" applyNumberFormat="1" applyFont="1"/>
    <xf numFmtId="165" fontId="10" fillId="0" borderId="0" xfId="9" applyNumberFormat="1" applyFont="1" applyBorder="1"/>
    <xf numFmtId="165" fontId="0" fillId="0" borderId="0" xfId="9" applyNumberFormat="1" applyFont="1" applyBorder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12" fillId="0" borderId="0" xfId="0" applyFont="1"/>
    <xf numFmtId="0" fontId="11" fillId="0" borderId="0" xfId="0" applyFont="1"/>
    <xf numFmtId="0" fontId="0" fillId="0" borderId="0" xfId="0" applyFont="1" applyAlignment="1"/>
    <xf numFmtId="2" fontId="0" fillId="0" borderId="0" xfId="0" applyNumberFormat="1" applyFont="1"/>
    <xf numFmtId="0" fontId="2" fillId="0" borderId="0" xfId="0" applyFont="1" applyAlignment="1">
      <alignment horizontal="center"/>
    </xf>
    <xf numFmtId="0" fontId="13" fillId="0" borderId="0" xfId="0" applyFont="1"/>
    <xf numFmtId="10" fontId="0" fillId="0" borderId="0" xfId="9" applyNumberFormat="1" applyFont="1"/>
    <xf numFmtId="10" fontId="0" fillId="2" borderId="0" xfId="9" applyNumberFormat="1" applyFont="1" applyFill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82" workbookViewId="0">
      <selection activeCell="A43" sqref="A43"/>
    </sheetView>
  </sheetViews>
  <sheetFormatPr baseColWidth="10" defaultRowHeight="16" x14ac:dyDescent="0.2"/>
  <cols>
    <col min="1" max="1" width="20.1640625" style="16" customWidth="1"/>
    <col min="2" max="3" width="10.83203125" style="5"/>
    <col min="4" max="5" width="10.83203125" style="1"/>
    <col min="6" max="6" width="10.83203125" style="5"/>
    <col min="7" max="7" width="10.83203125" style="3"/>
    <col min="8" max="12" width="10.83203125" style="6"/>
    <col min="13" max="13" width="14.6640625" bestFit="1" customWidth="1"/>
  </cols>
  <sheetData>
    <row r="1" spans="1:13" s="16" customFormat="1" x14ac:dyDescent="0.2">
      <c r="A1" s="16" t="s">
        <v>102</v>
      </c>
      <c r="B1" s="16">
        <v>2004</v>
      </c>
      <c r="C1" s="16">
        <v>2005</v>
      </c>
      <c r="D1" s="18">
        <v>2006</v>
      </c>
      <c r="E1" s="18">
        <v>2007</v>
      </c>
      <c r="F1" s="16">
        <v>2008</v>
      </c>
      <c r="G1" s="19">
        <v>2009</v>
      </c>
      <c r="H1" s="20">
        <v>2010</v>
      </c>
      <c r="I1" s="20">
        <v>2011</v>
      </c>
      <c r="J1" s="20">
        <v>2012</v>
      </c>
      <c r="K1" s="20">
        <v>2013</v>
      </c>
      <c r="L1" s="20">
        <v>2014</v>
      </c>
      <c r="M1" s="16" t="s">
        <v>134</v>
      </c>
    </row>
    <row r="2" spans="1:13" x14ac:dyDescent="0.2">
      <c r="A2" s="17" t="s">
        <v>97</v>
      </c>
      <c r="B2" s="7">
        <v>35393</v>
      </c>
      <c r="C2" s="8">
        <v>35712</v>
      </c>
      <c r="D2" s="2">
        <v>36687</v>
      </c>
      <c r="E2" s="2">
        <v>38135</v>
      </c>
      <c r="F2" s="2">
        <v>34692</v>
      </c>
      <c r="G2" s="4">
        <v>36516</v>
      </c>
      <c r="H2" s="7">
        <v>34886</v>
      </c>
      <c r="I2" s="7">
        <v>34954</v>
      </c>
      <c r="J2" s="9">
        <v>35362</v>
      </c>
      <c r="K2" s="9">
        <v>35895</v>
      </c>
      <c r="L2" s="9">
        <v>33398</v>
      </c>
      <c r="M2">
        <f t="shared" ref="M2:M33" si="0">((L2-B2)/B2)*100</f>
        <v>-5.6367078235809336</v>
      </c>
    </row>
    <row r="3" spans="1:13" x14ac:dyDescent="0.2">
      <c r="A3" s="17" t="s">
        <v>33</v>
      </c>
      <c r="B3" s="7">
        <v>32193</v>
      </c>
      <c r="C3" s="8">
        <v>29152</v>
      </c>
      <c r="D3" s="2">
        <v>30286</v>
      </c>
      <c r="E3" s="2">
        <v>34434</v>
      </c>
      <c r="F3" s="2">
        <v>33346</v>
      </c>
      <c r="G3" s="4">
        <v>32172</v>
      </c>
      <c r="H3" s="7">
        <v>33146</v>
      </c>
      <c r="I3" s="7">
        <v>32901</v>
      </c>
      <c r="J3" s="9">
        <v>32002</v>
      </c>
      <c r="K3" s="9">
        <v>33080</v>
      </c>
      <c r="L3" s="9">
        <v>31615</v>
      </c>
      <c r="M3">
        <f t="shared" si="0"/>
        <v>-1.7954213648929893</v>
      </c>
    </row>
    <row r="4" spans="1:13" x14ac:dyDescent="0.2">
      <c r="A4" s="17" t="s">
        <v>82</v>
      </c>
      <c r="B4" s="7">
        <v>33824</v>
      </c>
      <c r="C4" s="8">
        <v>34469</v>
      </c>
      <c r="D4" s="2">
        <v>34390</v>
      </c>
      <c r="E4" s="2">
        <v>34516</v>
      </c>
      <c r="F4" s="2">
        <v>38065</v>
      </c>
      <c r="G4" s="4">
        <v>33937</v>
      </c>
      <c r="H4" s="7">
        <v>37047</v>
      </c>
      <c r="I4" s="7">
        <v>36471</v>
      </c>
      <c r="J4" s="9">
        <v>37420</v>
      </c>
      <c r="K4" s="9">
        <v>35890</v>
      </c>
      <c r="L4" s="9">
        <v>33876</v>
      </c>
      <c r="M4">
        <f t="shared" si="0"/>
        <v>0.15373699148533587</v>
      </c>
    </row>
    <row r="5" spans="1:13" x14ac:dyDescent="0.2">
      <c r="A5" s="17" t="s">
        <v>87</v>
      </c>
      <c r="B5" s="7">
        <v>34123</v>
      </c>
      <c r="C5" s="8">
        <v>33485</v>
      </c>
      <c r="D5" s="2">
        <v>34294</v>
      </c>
      <c r="E5" s="2">
        <v>35940</v>
      </c>
      <c r="F5" s="2">
        <v>36382</v>
      </c>
      <c r="G5" s="4">
        <v>35700</v>
      </c>
      <c r="H5" s="7">
        <v>36109</v>
      </c>
      <c r="I5" s="7">
        <v>36167</v>
      </c>
      <c r="J5" s="9">
        <v>36280</v>
      </c>
      <c r="K5" s="9">
        <v>34552</v>
      </c>
      <c r="L5" s="9">
        <v>34788</v>
      </c>
      <c r="M5">
        <f t="shared" si="0"/>
        <v>1.9488321659877503</v>
      </c>
    </row>
    <row r="6" spans="1:13" x14ac:dyDescent="0.2">
      <c r="A6" s="17" t="s">
        <v>36</v>
      </c>
      <c r="B6" s="7">
        <v>40356</v>
      </c>
      <c r="C6" s="8">
        <v>37177</v>
      </c>
      <c r="D6" s="2">
        <v>42941</v>
      </c>
      <c r="E6" s="2">
        <v>42292</v>
      </c>
      <c r="F6" s="2">
        <v>46265</v>
      </c>
      <c r="G6" s="4">
        <v>40940</v>
      </c>
      <c r="H6" s="7">
        <v>40332</v>
      </c>
      <c r="I6" s="7">
        <v>40969</v>
      </c>
      <c r="J6" s="9">
        <v>41614</v>
      </c>
      <c r="K6" s="9">
        <v>42461</v>
      </c>
      <c r="L6" s="9">
        <v>42056</v>
      </c>
      <c r="M6">
        <f t="shared" si="0"/>
        <v>4.2125086728119738</v>
      </c>
    </row>
    <row r="7" spans="1:13" x14ac:dyDescent="0.2">
      <c r="A7" s="17" t="s">
        <v>14</v>
      </c>
      <c r="B7" s="7">
        <v>36748</v>
      </c>
      <c r="C7" s="8">
        <v>37847</v>
      </c>
      <c r="D7" s="2">
        <v>35897</v>
      </c>
      <c r="E7" s="2">
        <v>39178</v>
      </c>
      <c r="F7" s="2">
        <v>40966</v>
      </c>
      <c r="G7" s="4">
        <v>35489</v>
      </c>
      <c r="H7" s="7">
        <v>36860</v>
      </c>
      <c r="I7" s="7">
        <v>34876</v>
      </c>
      <c r="J7" s="9">
        <v>35127</v>
      </c>
      <c r="K7" s="9">
        <v>34811</v>
      </c>
      <c r="L7" s="9">
        <v>38653</v>
      </c>
      <c r="M7">
        <f t="shared" si="0"/>
        <v>5.1839555894198321</v>
      </c>
    </row>
    <row r="8" spans="1:13" x14ac:dyDescent="0.2">
      <c r="A8" s="17" t="s">
        <v>1</v>
      </c>
      <c r="B8" s="7">
        <v>39217</v>
      </c>
      <c r="C8" s="8">
        <v>40675</v>
      </c>
      <c r="D8" s="2">
        <v>41841</v>
      </c>
      <c r="E8" s="2">
        <v>41922</v>
      </c>
      <c r="F8" s="2">
        <v>43769</v>
      </c>
      <c r="G8" s="4">
        <v>43103</v>
      </c>
      <c r="H8" s="7">
        <v>41519</v>
      </c>
      <c r="I8" s="7">
        <v>41371</v>
      </c>
      <c r="J8" s="9">
        <v>41394</v>
      </c>
      <c r="K8" s="9">
        <v>43001</v>
      </c>
      <c r="L8" s="9">
        <v>41296</v>
      </c>
      <c r="M8">
        <f t="shared" si="0"/>
        <v>5.3012724073743529</v>
      </c>
    </row>
    <row r="9" spans="1:13" x14ac:dyDescent="0.2">
      <c r="A9" s="17" t="s">
        <v>96</v>
      </c>
      <c r="B9" s="7">
        <v>35018</v>
      </c>
      <c r="C9" s="8">
        <v>36096</v>
      </c>
      <c r="D9" s="2">
        <v>38039</v>
      </c>
      <c r="E9" s="2">
        <v>39955</v>
      </c>
      <c r="F9" s="2">
        <v>39934</v>
      </c>
      <c r="G9" s="4">
        <v>40291</v>
      </c>
      <c r="H9" s="7">
        <v>40274</v>
      </c>
      <c r="I9" s="7">
        <v>39089</v>
      </c>
      <c r="J9" s="9">
        <v>38776</v>
      </c>
      <c r="K9" s="9">
        <v>41526</v>
      </c>
      <c r="L9" s="9">
        <v>36890</v>
      </c>
      <c r="M9">
        <f t="shared" si="0"/>
        <v>5.3458221486092867</v>
      </c>
    </row>
    <row r="10" spans="1:13" x14ac:dyDescent="0.2">
      <c r="A10" s="17" t="s">
        <v>41</v>
      </c>
      <c r="B10" s="7">
        <v>42545</v>
      </c>
      <c r="C10" s="8">
        <v>42539</v>
      </c>
      <c r="D10" s="2">
        <v>44488</v>
      </c>
      <c r="E10" s="2">
        <v>46510</v>
      </c>
      <c r="F10" s="2">
        <v>47836</v>
      </c>
      <c r="G10" s="4">
        <v>44386</v>
      </c>
      <c r="H10" s="7">
        <v>42415</v>
      </c>
      <c r="I10" s="7">
        <v>44229</v>
      </c>
      <c r="J10" s="9">
        <v>43299</v>
      </c>
      <c r="K10" s="9">
        <v>46093</v>
      </c>
      <c r="L10" s="9">
        <v>44828</v>
      </c>
      <c r="M10">
        <f t="shared" si="0"/>
        <v>5.3660829709719122</v>
      </c>
    </row>
    <row r="11" spans="1:13" x14ac:dyDescent="0.2">
      <c r="A11" s="17" t="s">
        <v>99</v>
      </c>
      <c r="B11" s="7">
        <v>38473</v>
      </c>
      <c r="C11" s="8">
        <v>37907</v>
      </c>
      <c r="D11" s="2">
        <v>39929</v>
      </c>
      <c r="E11" s="2">
        <v>41132</v>
      </c>
      <c r="F11" s="2">
        <v>42774</v>
      </c>
      <c r="G11" s="4">
        <v>40939</v>
      </c>
      <c r="H11" s="7">
        <v>41095</v>
      </c>
      <c r="I11" s="7">
        <v>40983</v>
      </c>
      <c r="J11" s="9">
        <v>40012</v>
      </c>
      <c r="K11" s="9">
        <v>40998</v>
      </c>
      <c r="L11" s="9">
        <v>40801</v>
      </c>
      <c r="M11">
        <f t="shared" si="0"/>
        <v>6.0509968029527199</v>
      </c>
    </row>
    <row r="12" spans="1:13" x14ac:dyDescent="0.2">
      <c r="A12" s="17" t="s">
        <v>46</v>
      </c>
      <c r="B12" s="7">
        <v>28226</v>
      </c>
      <c r="C12" s="8">
        <v>29370</v>
      </c>
      <c r="D12" s="2">
        <v>28926</v>
      </c>
      <c r="E12" s="2">
        <v>30549</v>
      </c>
      <c r="F12" s="2">
        <v>34131</v>
      </c>
      <c r="G12" s="4">
        <v>31879</v>
      </c>
      <c r="H12" s="7">
        <v>32410</v>
      </c>
      <c r="I12" s="7">
        <v>31581</v>
      </c>
      <c r="J12" s="9">
        <v>31861</v>
      </c>
      <c r="K12" s="9">
        <v>33616</v>
      </c>
      <c r="L12" s="9">
        <v>30056</v>
      </c>
      <c r="M12">
        <f t="shared" si="0"/>
        <v>6.4833841139375039</v>
      </c>
    </row>
    <row r="13" spans="1:13" x14ac:dyDescent="0.2">
      <c r="A13" s="17" t="s">
        <v>30</v>
      </c>
      <c r="B13" s="7">
        <v>44581</v>
      </c>
      <c r="C13" s="8">
        <v>45835</v>
      </c>
      <c r="D13" s="2">
        <v>48051</v>
      </c>
      <c r="E13" s="2">
        <v>49742</v>
      </c>
      <c r="F13" s="2">
        <v>52408</v>
      </c>
      <c r="G13" s="4">
        <v>49057</v>
      </c>
      <c r="H13" s="7">
        <v>46957</v>
      </c>
      <c r="I13" s="7">
        <v>50110</v>
      </c>
      <c r="J13" s="9">
        <v>49984</v>
      </c>
      <c r="K13" s="9">
        <v>49708</v>
      </c>
      <c r="L13" s="9">
        <v>47592</v>
      </c>
      <c r="M13">
        <f t="shared" si="0"/>
        <v>6.7539983401000425</v>
      </c>
    </row>
    <row r="14" spans="1:13" x14ac:dyDescent="0.2">
      <c r="A14" s="17" t="s">
        <v>31</v>
      </c>
      <c r="B14" s="7">
        <v>31893</v>
      </c>
      <c r="C14" s="8">
        <v>31248</v>
      </c>
      <c r="D14" s="2">
        <v>33500</v>
      </c>
      <c r="E14" s="2">
        <v>35040</v>
      </c>
      <c r="F14" s="2">
        <v>36682</v>
      </c>
      <c r="G14" s="4">
        <v>31026</v>
      </c>
      <c r="H14" s="7">
        <v>34672</v>
      </c>
      <c r="I14" s="7">
        <v>35587</v>
      </c>
      <c r="J14" s="9">
        <v>36075</v>
      </c>
      <c r="K14" s="9">
        <v>38106</v>
      </c>
      <c r="L14" s="9">
        <v>34109</v>
      </c>
      <c r="M14">
        <f t="shared" si="0"/>
        <v>6.9482331546107297</v>
      </c>
    </row>
    <row r="15" spans="1:13" x14ac:dyDescent="0.2">
      <c r="A15" s="17" t="s">
        <v>76</v>
      </c>
      <c r="B15" s="7">
        <v>38777</v>
      </c>
      <c r="C15" s="8">
        <v>36824</v>
      </c>
      <c r="D15" s="2">
        <v>39419</v>
      </c>
      <c r="E15" s="2">
        <v>38475</v>
      </c>
      <c r="F15" s="2">
        <v>42480</v>
      </c>
      <c r="G15" s="4">
        <v>38529</v>
      </c>
      <c r="H15" s="7">
        <v>39648</v>
      </c>
      <c r="I15" s="7">
        <v>40749</v>
      </c>
      <c r="J15" s="9">
        <v>41815</v>
      </c>
      <c r="K15" s="9">
        <v>40896</v>
      </c>
      <c r="L15" s="9">
        <v>41770</v>
      </c>
      <c r="M15">
        <f t="shared" si="0"/>
        <v>7.7184929210614541</v>
      </c>
    </row>
    <row r="16" spans="1:13" x14ac:dyDescent="0.2">
      <c r="A16" s="17" t="s">
        <v>34</v>
      </c>
      <c r="B16" s="7">
        <v>42491</v>
      </c>
      <c r="C16" s="8">
        <v>45123</v>
      </c>
      <c r="D16" s="2">
        <v>45904</v>
      </c>
      <c r="E16" s="2">
        <v>46561</v>
      </c>
      <c r="F16" s="2">
        <v>47318</v>
      </c>
      <c r="G16" s="4">
        <v>45769</v>
      </c>
      <c r="H16" s="7">
        <v>44443</v>
      </c>
      <c r="I16" s="7">
        <v>43804</v>
      </c>
      <c r="J16" s="9">
        <v>43049</v>
      </c>
      <c r="K16" s="9">
        <v>46163</v>
      </c>
      <c r="L16" s="9">
        <v>45944</v>
      </c>
      <c r="M16">
        <f t="shared" si="0"/>
        <v>8.1264267727283421</v>
      </c>
    </row>
    <row r="17" spans="1:13" x14ac:dyDescent="0.2">
      <c r="A17" s="17" t="s">
        <v>81</v>
      </c>
      <c r="B17" s="7">
        <v>32774</v>
      </c>
      <c r="C17" s="8">
        <v>34058</v>
      </c>
      <c r="D17" s="2">
        <v>33083</v>
      </c>
      <c r="E17" s="2">
        <v>35760</v>
      </c>
      <c r="F17" s="2">
        <v>36866</v>
      </c>
      <c r="G17" s="4">
        <v>34016</v>
      </c>
      <c r="H17" s="7">
        <v>35057</v>
      </c>
      <c r="I17" s="7">
        <v>35208</v>
      </c>
      <c r="J17" s="9">
        <v>34193</v>
      </c>
      <c r="K17" s="9">
        <v>35544</v>
      </c>
      <c r="L17" s="9">
        <v>35629</v>
      </c>
      <c r="M17">
        <f t="shared" si="0"/>
        <v>8.711173491182036</v>
      </c>
    </row>
    <row r="18" spans="1:13" x14ac:dyDescent="0.2">
      <c r="A18" s="17" t="s">
        <v>83</v>
      </c>
      <c r="B18" s="7">
        <v>30100</v>
      </c>
      <c r="C18" s="8">
        <v>31622</v>
      </c>
      <c r="D18" s="2">
        <v>32275</v>
      </c>
      <c r="E18" s="2">
        <v>33025</v>
      </c>
      <c r="F18" s="2">
        <v>33364</v>
      </c>
      <c r="G18" s="4">
        <v>31974</v>
      </c>
      <c r="H18" s="7">
        <v>31805</v>
      </c>
      <c r="I18" s="7">
        <v>32999</v>
      </c>
      <c r="J18" s="9">
        <v>31704</v>
      </c>
      <c r="K18" s="9">
        <v>32314</v>
      </c>
      <c r="L18" s="9">
        <v>32782</v>
      </c>
      <c r="M18">
        <f t="shared" si="0"/>
        <v>8.91029900332226</v>
      </c>
    </row>
    <row r="19" spans="1:13" x14ac:dyDescent="0.2">
      <c r="A19" s="17" t="s">
        <v>29</v>
      </c>
      <c r="B19" s="7">
        <v>39766</v>
      </c>
      <c r="C19" s="8">
        <v>40219</v>
      </c>
      <c r="D19" s="2">
        <v>43303</v>
      </c>
      <c r="E19" s="2">
        <v>43663</v>
      </c>
      <c r="F19" s="2">
        <v>44136</v>
      </c>
      <c r="G19" s="4">
        <v>43420</v>
      </c>
      <c r="H19" s="7">
        <v>40618</v>
      </c>
      <c r="I19" s="7">
        <v>41631</v>
      </c>
      <c r="J19" s="9">
        <v>43824</v>
      </c>
      <c r="K19" s="9">
        <v>40424</v>
      </c>
      <c r="L19" s="9">
        <v>43346</v>
      </c>
      <c r="M19">
        <f t="shared" si="0"/>
        <v>9.0026655937232825</v>
      </c>
    </row>
    <row r="20" spans="1:13" x14ac:dyDescent="0.2">
      <c r="A20" s="17" t="s">
        <v>26</v>
      </c>
      <c r="B20" s="7">
        <v>39035</v>
      </c>
      <c r="C20" s="8">
        <v>39389</v>
      </c>
      <c r="D20" s="2">
        <v>41197</v>
      </c>
      <c r="E20" s="2">
        <v>42683</v>
      </c>
      <c r="F20" s="2">
        <v>44658</v>
      </c>
      <c r="G20" s="4">
        <v>41163</v>
      </c>
      <c r="H20" s="7">
        <v>43356</v>
      </c>
      <c r="I20" s="7">
        <v>43863</v>
      </c>
      <c r="J20" s="9">
        <v>45110</v>
      </c>
      <c r="K20" s="9">
        <v>44038</v>
      </c>
      <c r="L20" s="9">
        <v>42582</v>
      </c>
      <c r="M20">
        <f t="shared" si="0"/>
        <v>9.0867170488023561</v>
      </c>
    </row>
    <row r="21" spans="1:13" x14ac:dyDescent="0.2">
      <c r="A21" s="17" t="s">
        <v>18</v>
      </c>
      <c r="B21" s="7">
        <v>41231</v>
      </c>
      <c r="C21" s="8">
        <v>40017</v>
      </c>
      <c r="D21" s="2">
        <v>42722</v>
      </c>
      <c r="E21" s="2">
        <v>43618</v>
      </c>
      <c r="F21" s="2">
        <v>43737</v>
      </c>
      <c r="G21" s="4">
        <v>42100</v>
      </c>
      <c r="H21" s="7">
        <v>41782</v>
      </c>
      <c r="I21" s="7">
        <v>44339</v>
      </c>
      <c r="J21" s="9">
        <v>42080</v>
      </c>
      <c r="K21" s="9">
        <v>43777</v>
      </c>
      <c r="L21" s="9">
        <v>45080</v>
      </c>
      <c r="M21">
        <f t="shared" si="0"/>
        <v>9.3352089447260553</v>
      </c>
    </row>
    <row r="22" spans="1:13" x14ac:dyDescent="0.2">
      <c r="A22" s="17" t="s">
        <v>57</v>
      </c>
      <c r="B22" s="7">
        <v>34501</v>
      </c>
      <c r="C22" s="8">
        <v>36432</v>
      </c>
      <c r="D22" s="2">
        <v>36895</v>
      </c>
      <c r="E22" s="2">
        <v>39272</v>
      </c>
      <c r="F22" s="2">
        <v>38989</v>
      </c>
      <c r="G22" s="4">
        <v>35982</v>
      </c>
      <c r="H22" s="7">
        <v>36229</v>
      </c>
      <c r="I22" s="7">
        <v>36953</v>
      </c>
      <c r="J22" s="9">
        <v>36438</v>
      </c>
      <c r="K22" s="9">
        <v>37219</v>
      </c>
      <c r="L22" s="9">
        <v>37884</v>
      </c>
      <c r="M22">
        <f t="shared" si="0"/>
        <v>9.8055128836845302</v>
      </c>
    </row>
    <row r="23" spans="1:13" x14ac:dyDescent="0.2">
      <c r="A23" s="17" t="s">
        <v>23</v>
      </c>
      <c r="B23" s="7">
        <v>35880</v>
      </c>
      <c r="C23" s="8">
        <v>35906</v>
      </c>
      <c r="D23" s="2">
        <v>37547</v>
      </c>
      <c r="E23" s="2">
        <v>37411</v>
      </c>
      <c r="F23" s="2">
        <v>39049</v>
      </c>
      <c r="G23" s="4">
        <v>38304</v>
      </c>
      <c r="H23" s="7">
        <v>38392</v>
      </c>
      <c r="I23" s="7">
        <v>37390</v>
      </c>
      <c r="J23" s="9">
        <v>38265</v>
      </c>
      <c r="K23" s="9">
        <v>40528</v>
      </c>
      <c r="L23" s="9">
        <v>39444</v>
      </c>
      <c r="M23">
        <f t="shared" si="0"/>
        <v>9.9331103678929757</v>
      </c>
    </row>
    <row r="24" spans="1:13" x14ac:dyDescent="0.2">
      <c r="A24" s="17" t="s">
        <v>85</v>
      </c>
      <c r="B24" s="7">
        <v>40946</v>
      </c>
      <c r="C24" s="8">
        <v>35842</v>
      </c>
      <c r="D24" s="2">
        <v>41663</v>
      </c>
      <c r="E24" s="2">
        <v>45523</v>
      </c>
      <c r="F24" s="2">
        <v>42958</v>
      </c>
      <c r="G24" s="4">
        <v>46245</v>
      </c>
      <c r="H24" s="7">
        <v>43178</v>
      </c>
      <c r="I24" s="7">
        <v>42147</v>
      </c>
      <c r="J24" s="9">
        <v>42272</v>
      </c>
      <c r="K24" s="9">
        <v>44552</v>
      </c>
      <c r="L24" s="9">
        <v>45065</v>
      </c>
      <c r="M24">
        <f t="shared" si="0"/>
        <v>10.059590680408343</v>
      </c>
    </row>
    <row r="25" spans="1:13" x14ac:dyDescent="0.2">
      <c r="A25" s="17" t="s">
        <v>91</v>
      </c>
      <c r="B25" s="7">
        <v>30498</v>
      </c>
      <c r="C25" s="8">
        <v>32133</v>
      </c>
      <c r="D25" s="2">
        <v>35327</v>
      </c>
      <c r="E25" s="2">
        <v>33525</v>
      </c>
      <c r="F25" s="2">
        <v>34093</v>
      </c>
      <c r="G25" s="4">
        <v>33341</v>
      </c>
      <c r="H25" s="7">
        <v>34000</v>
      </c>
      <c r="I25" s="7">
        <v>33377</v>
      </c>
      <c r="J25" s="9">
        <v>34371</v>
      </c>
      <c r="K25" s="9">
        <v>35565</v>
      </c>
      <c r="L25" s="9">
        <v>33609</v>
      </c>
      <c r="M25">
        <f t="shared" si="0"/>
        <v>10.200668896321071</v>
      </c>
    </row>
    <row r="26" spans="1:13" x14ac:dyDescent="0.2">
      <c r="A26" s="17" t="s">
        <v>2</v>
      </c>
      <c r="B26" s="7">
        <v>38970</v>
      </c>
      <c r="C26" s="8">
        <v>40333</v>
      </c>
      <c r="D26" s="2">
        <v>41986</v>
      </c>
      <c r="E26" s="2">
        <v>42197</v>
      </c>
      <c r="F26" s="2">
        <v>44460</v>
      </c>
      <c r="G26" s="4">
        <v>40813</v>
      </c>
      <c r="H26" s="7">
        <v>40441</v>
      </c>
      <c r="I26" s="7">
        <v>39812</v>
      </c>
      <c r="J26" s="9">
        <v>39655</v>
      </c>
      <c r="K26" s="9">
        <v>46064</v>
      </c>
      <c r="L26" s="9">
        <v>43043</v>
      </c>
      <c r="M26">
        <f t="shared" si="0"/>
        <v>10.451629458557864</v>
      </c>
    </row>
    <row r="27" spans="1:13" x14ac:dyDescent="0.2">
      <c r="A27" s="17" t="s">
        <v>84</v>
      </c>
      <c r="B27" s="7">
        <v>37886</v>
      </c>
      <c r="C27" s="8">
        <v>37642</v>
      </c>
      <c r="D27" s="2">
        <v>43491</v>
      </c>
      <c r="E27" s="2">
        <v>40245</v>
      </c>
      <c r="F27" s="2">
        <v>45673</v>
      </c>
      <c r="G27" s="4">
        <v>42296</v>
      </c>
      <c r="H27" s="7">
        <v>42854</v>
      </c>
      <c r="I27" s="7">
        <v>38301</v>
      </c>
      <c r="J27" s="9">
        <v>42816</v>
      </c>
      <c r="K27" s="9">
        <v>42801</v>
      </c>
      <c r="L27" s="9">
        <v>41921</v>
      </c>
      <c r="M27">
        <f t="shared" si="0"/>
        <v>10.650372169138995</v>
      </c>
    </row>
    <row r="28" spans="1:13" x14ac:dyDescent="0.2">
      <c r="A28" s="17" t="s">
        <v>12</v>
      </c>
      <c r="B28" s="7">
        <v>35474</v>
      </c>
      <c r="C28" s="8">
        <v>34430</v>
      </c>
      <c r="D28" s="2">
        <v>38131</v>
      </c>
      <c r="E28" s="2">
        <v>37320</v>
      </c>
      <c r="F28" s="2">
        <v>37225</v>
      </c>
      <c r="G28" s="4">
        <v>36177</v>
      </c>
      <c r="H28" s="7">
        <v>38541</v>
      </c>
      <c r="I28" s="7">
        <v>37719</v>
      </c>
      <c r="J28" s="9">
        <v>38581</v>
      </c>
      <c r="K28" s="9">
        <v>36150</v>
      </c>
      <c r="L28" s="9">
        <v>39275</v>
      </c>
      <c r="M28">
        <f t="shared" si="0"/>
        <v>10.714889778429272</v>
      </c>
    </row>
    <row r="29" spans="1:13" x14ac:dyDescent="0.2">
      <c r="A29" s="17" t="s">
        <v>4</v>
      </c>
      <c r="B29" s="7">
        <v>29320</v>
      </c>
      <c r="C29" s="8">
        <v>30017</v>
      </c>
      <c r="D29" s="2">
        <v>33434</v>
      </c>
      <c r="E29" s="2">
        <v>33777</v>
      </c>
      <c r="F29" s="2">
        <v>34012</v>
      </c>
      <c r="G29" s="4">
        <v>32500</v>
      </c>
      <c r="H29" s="7">
        <v>32268</v>
      </c>
      <c r="I29" s="7">
        <v>32341</v>
      </c>
      <c r="J29" s="9">
        <v>32339</v>
      </c>
      <c r="K29" s="9">
        <v>33443</v>
      </c>
      <c r="L29" s="9">
        <v>32508</v>
      </c>
      <c r="M29">
        <f t="shared" si="0"/>
        <v>10.8731241473397</v>
      </c>
    </row>
    <row r="30" spans="1:13" x14ac:dyDescent="0.2">
      <c r="A30" s="17" t="s">
        <v>94</v>
      </c>
      <c r="B30" s="7">
        <v>29576</v>
      </c>
      <c r="C30" s="8">
        <v>30878</v>
      </c>
      <c r="D30" s="2">
        <v>31100</v>
      </c>
      <c r="E30" s="2">
        <v>32831</v>
      </c>
      <c r="F30" s="2">
        <v>34027</v>
      </c>
      <c r="G30" s="4">
        <v>33190</v>
      </c>
      <c r="H30" s="7">
        <v>33293</v>
      </c>
      <c r="I30" s="7">
        <v>33278</v>
      </c>
      <c r="J30" s="9">
        <v>32545</v>
      </c>
      <c r="K30" s="9">
        <v>31596</v>
      </c>
      <c r="L30" s="9">
        <v>32867</v>
      </c>
      <c r="M30">
        <f t="shared" si="0"/>
        <v>11.127265350284015</v>
      </c>
    </row>
    <row r="31" spans="1:13" x14ac:dyDescent="0.2">
      <c r="A31" s="17" t="s">
        <v>79</v>
      </c>
      <c r="B31" s="7">
        <v>35539</v>
      </c>
      <c r="C31" s="8">
        <v>35620</v>
      </c>
      <c r="D31" s="2">
        <v>37382</v>
      </c>
      <c r="E31" s="2">
        <v>39413</v>
      </c>
      <c r="F31" s="2">
        <v>38267</v>
      </c>
      <c r="G31" s="4">
        <v>36104</v>
      </c>
      <c r="H31" s="7">
        <v>38063</v>
      </c>
      <c r="I31" s="7">
        <v>36746</v>
      </c>
      <c r="J31" s="9">
        <v>37577</v>
      </c>
      <c r="K31" s="9">
        <v>40446</v>
      </c>
      <c r="L31" s="9">
        <v>39606</v>
      </c>
      <c r="M31">
        <f t="shared" si="0"/>
        <v>11.443766003545401</v>
      </c>
    </row>
    <row r="32" spans="1:13" x14ac:dyDescent="0.2">
      <c r="A32" s="17" t="s">
        <v>78</v>
      </c>
      <c r="B32" s="7">
        <v>27241</v>
      </c>
      <c r="C32" s="8">
        <v>27159</v>
      </c>
      <c r="D32" s="2">
        <v>28091</v>
      </c>
      <c r="E32" s="2">
        <v>31006</v>
      </c>
      <c r="F32" s="2">
        <v>31499</v>
      </c>
      <c r="G32" s="4">
        <v>27421</v>
      </c>
      <c r="H32" s="7">
        <v>30627</v>
      </c>
      <c r="I32" s="7">
        <v>30931</v>
      </c>
      <c r="J32" s="9">
        <v>29965</v>
      </c>
      <c r="K32" s="9">
        <v>30248</v>
      </c>
      <c r="L32" s="9">
        <v>30414</v>
      </c>
      <c r="M32">
        <f t="shared" si="0"/>
        <v>11.647883704709812</v>
      </c>
    </row>
    <row r="33" spans="1:13" x14ac:dyDescent="0.2">
      <c r="A33" s="17" t="s">
        <v>66</v>
      </c>
      <c r="B33" s="7">
        <v>28648</v>
      </c>
      <c r="C33" s="8">
        <v>29563</v>
      </c>
      <c r="D33" s="2">
        <v>27035</v>
      </c>
      <c r="E33" s="2">
        <v>34008</v>
      </c>
      <c r="F33" s="2">
        <v>31054</v>
      </c>
      <c r="G33" s="4">
        <v>31355</v>
      </c>
      <c r="H33" s="7">
        <v>32168</v>
      </c>
      <c r="I33" s="7">
        <v>31668</v>
      </c>
      <c r="J33" s="9">
        <v>31217</v>
      </c>
      <c r="K33" s="9">
        <v>31732</v>
      </c>
      <c r="L33" s="9">
        <v>32063</v>
      </c>
      <c r="M33">
        <f t="shared" si="0"/>
        <v>11.920552918179279</v>
      </c>
    </row>
    <row r="34" spans="1:13" x14ac:dyDescent="0.2">
      <c r="A34" s="17" t="s">
        <v>54</v>
      </c>
      <c r="B34" s="7">
        <v>32123</v>
      </c>
      <c r="C34" s="8">
        <v>31493</v>
      </c>
      <c r="D34" s="2">
        <v>33722</v>
      </c>
      <c r="E34" s="2">
        <v>32731</v>
      </c>
      <c r="F34" s="2">
        <v>32457</v>
      </c>
      <c r="G34" s="4">
        <v>34213</v>
      </c>
      <c r="H34" s="7">
        <v>36455</v>
      </c>
      <c r="I34" s="7">
        <v>32602</v>
      </c>
      <c r="J34" s="9">
        <v>35634</v>
      </c>
      <c r="K34" s="9">
        <v>34127</v>
      </c>
      <c r="L34" s="9">
        <v>35991</v>
      </c>
      <c r="M34">
        <f t="shared" ref="M34:M65" si="1">((L34-B34)/B34)*100</f>
        <v>12.041216573794477</v>
      </c>
    </row>
    <row r="35" spans="1:13" x14ac:dyDescent="0.2">
      <c r="A35" s="17" t="s">
        <v>25</v>
      </c>
      <c r="B35" s="7">
        <v>39141</v>
      </c>
      <c r="C35" s="8">
        <v>40460</v>
      </c>
      <c r="D35" s="2">
        <v>41827</v>
      </c>
      <c r="E35" s="2">
        <v>44227</v>
      </c>
      <c r="F35" s="2">
        <v>45747</v>
      </c>
      <c r="G35" s="4">
        <v>41021</v>
      </c>
      <c r="H35" s="7">
        <v>41791</v>
      </c>
      <c r="I35" s="7">
        <v>47291</v>
      </c>
      <c r="J35" s="9">
        <v>47087</v>
      </c>
      <c r="K35" s="9">
        <v>45022</v>
      </c>
      <c r="L35" s="9">
        <v>43972</v>
      </c>
      <c r="M35">
        <f t="shared" si="1"/>
        <v>12.34255639866125</v>
      </c>
    </row>
    <row r="36" spans="1:13" x14ac:dyDescent="0.2">
      <c r="A36" s="17" t="s">
        <v>50</v>
      </c>
      <c r="B36" s="7">
        <v>33909</v>
      </c>
      <c r="C36" s="8">
        <v>37789</v>
      </c>
      <c r="D36" s="2">
        <v>37162</v>
      </c>
      <c r="E36" s="2">
        <v>38955</v>
      </c>
      <c r="F36" s="2">
        <v>41506</v>
      </c>
      <c r="G36" s="4">
        <v>37823</v>
      </c>
      <c r="H36" s="7">
        <v>36741</v>
      </c>
      <c r="I36" s="7">
        <v>37388</v>
      </c>
      <c r="J36" s="9">
        <v>37049</v>
      </c>
      <c r="K36" s="9">
        <v>40511</v>
      </c>
      <c r="L36" s="9">
        <v>38130</v>
      </c>
      <c r="M36">
        <f t="shared" si="1"/>
        <v>12.448022648854286</v>
      </c>
    </row>
    <row r="37" spans="1:13" x14ac:dyDescent="0.2">
      <c r="A37" s="17" t="s">
        <v>64</v>
      </c>
      <c r="B37" s="7">
        <v>38394</v>
      </c>
      <c r="C37" s="8">
        <v>39262</v>
      </c>
      <c r="D37" s="2">
        <v>41003</v>
      </c>
      <c r="E37" s="2">
        <v>45288</v>
      </c>
      <c r="F37" s="2">
        <v>44719</v>
      </c>
      <c r="G37" s="4">
        <v>39770</v>
      </c>
      <c r="H37" s="7">
        <v>42315</v>
      </c>
      <c r="I37" s="7">
        <v>43151</v>
      </c>
      <c r="J37" s="9">
        <v>40937</v>
      </c>
      <c r="K37" s="9">
        <v>41575</v>
      </c>
      <c r="L37" s="9">
        <v>43348</v>
      </c>
      <c r="M37">
        <f t="shared" si="1"/>
        <v>12.903057769443141</v>
      </c>
    </row>
    <row r="38" spans="1:13" x14ac:dyDescent="0.2">
      <c r="A38" s="17" t="s">
        <v>22</v>
      </c>
      <c r="B38" s="7">
        <v>32781</v>
      </c>
      <c r="C38" s="8">
        <v>34137</v>
      </c>
      <c r="D38" s="2">
        <v>36098</v>
      </c>
      <c r="E38" s="2">
        <v>37419</v>
      </c>
      <c r="F38" s="2">
        <v>38049</v>
      </c>
      <c r="G38" s="4">
        <v>39298</v>
      </c>
      <c r="H38" s="7">
        <v>35314</v>
      </c>
      <c r="I38" s="7">
        <v>35143</v>
      </c>
      <c r="J38" s="9">
        <v>36871</v>
      </c>
      <c r="K38" s="9">
        <v>37078</v>
      </c>
      <c r="L38" s="9">
        <v>37072</v>
      </c>
      <c r="M38">
        <f t="shared" si="1"/>
        <v>13.089899636984839</v>
      </c>
    </row>
    <row r="39" spans="1:13" x14ac:dyDescent="0.2">
      <c r="A39" s="17" t="s">
        <v>98</v>
      </c>
      <c r="B39" s="7">
        <v>34649</v>
      </c>
      <c r="C39" s="8">
        <v>35467</v>
      </c>
      <c r="D39" s="2">
        <v>37164</v>
      </c>
      <c r="E39" s="2">
        <v>38500</v>
      </c>
      <c r="F39" s="2">
        <v>39285</v>
      </c>
      <c r="G39" s="4">
        <v>39511</v>
      </c>
      <c r="H39" s="7">
        <v>36645</v>
      </c>
      <c r="I39" s="7">
        <v>37166</v>
      </c>
      <c r="J39" s="9">
        <v>37440</v>
      </c>
      <c r="K39" s="9">
        <v>40772</v>
      </c>
      <c r="L39" s="9">
        <v>39268</v>
      </c>
      <c r="M39">
        <f t="shared" si="1"/>
        <v>13.330832058645271</v>
      </c>
    </row>
    <row r="40" spans="1:13" x14ac:dyDescent="0.2">
      <c r="A40" s="17" t="s">
        <v>51</v>
      </c>
      <c r="B40" s="7">
        <v>44099</v>
      </c>
      <c r="C40" s="8">
        <v>45342</v>
      </c>
      <c r="D40" s="2">
        <v>46968</v>
      </c>
      <c r="E40" s="2">
        <v>47773</v>
      </c>
      <c r="F40" s="2">
        <v>52443</v>
      </c>
      <c r="G40" s="4">
        <v>49501</v>
      </c>
      <c r="H40" s="7">
        <v>46922</v>
      </c>
      <c r="I40" s="7">
        <v>48380</v>
      </c>
      <c r="J40" s="9">
        <v>48773</v>
      </c>
      <c r="K40" s="9">
        <v>50904</v>
      </c>
      <c r="L40" s="9">
        <v>50055</v>
      </c>
      <c r="M40">
        <f t="shared" si="1"/>
        <v>13.50597519218123</v>
      </c>
    </row>
    <row r="41" spans="1:13" x14ac:dyDescent="0.2">
      <c r="A41" s="17" t="s">
        <v>86</v>
      </c>
      <c r="B41" s="7">
        <v>33355</v>
      </c>
      <c r="C41" s="8">
        <v>34797</v>
      </c>
      <c r="D41" s="2">
        <v>35888</v>
      </c>
      <c r="E41" s="2">
        <v>36652</v>
      </c>
      <c r="F41" s="2">
        <v>37282</v>
      </c>
      <c r="G41" s="4">
        <v>34397</v>
      </c>
      <c r="H41" s="7">
        <v>36622</v>
      </c>
      <c r="I41" s="7">
        <v>35269</v>
      </c>
      <c r="J41" s="9">
        <v>36934</v>
      </c>
      <c r="K41" s="9">
        <v>36221</v>
      </c>
      <c r="L41" s="9">
        <v>37915</v>
      </c>
      <c r="M41">
        <f t="shared" si="1"/>
        <v>13.671113776045571</v>
      </c>
    </row>
    <row r="42" spans="1:13" x14ac:dyDescent="0.2">
      <c r="A42" s="17" t="s">
        <v>61</v>
      </c>
      <c r="B42" s="7">
        <v>32334</v>
      </c>
      <c r="C42" s="8">
        <v>32519</v>
      </c>
      <c r="D42" s="2">
        <v>32446</v>
      </c>
      <c r="E42" s="2">
        <v>36239</v>
      </c>
      <c r="F42" s="2">
        <v>35195</v>
      </c>
      <c r="G42" s="4">
        <v>35398</v>
      </c>
      <c r="H42" s="7">
        <v>35032</v>
      </c>
      <c r="I42" s="7">
        <v>35322</v>
      </c>
      <c r="J42" s="9">
        <v>36210</v>
      </c>
      <c r="K42" s="9">
        <v>38303</v>
      </c>
      <c r="L42" s="9">
        <v>36795</v>
      </c>
      <c r="M42">
        <f t="shared" si="1"/>
        <v>13.796622750046392</v>
      </c>
    </row>
    <row r="43" spans="1:13" x14ac:dyDescent="0.2">
      <c r="A43" s="17" t="s">
        <v>0</v>
      </c>
      <c r="B43" s="7">
        <v>40863</v>
      </c>
      <c r="C43" s="8">
        <v>40781</v>
      </c>
      <c r="D43" s="2">
        <v>42721</v>
      </c>
      <c r="E43" s="2">
        <v>44772</v>
      </c>
      <c r="F43" s="2">
        <v>46574</v>
      </c>
      <c r="G43" s="4">
        <v>43754</v>
      </c>
      <c r="H43" s="7">
        <v>43417</v>
      </c>
      <c r="I43" s="7">
        <v>44028</v>
      </c>
      <c r="J43" s="9">
        <v>45195</v>
      </c>
      <c r="K43" s="9">
        <v>45946</v>
      </c>
      <c r="L43" s="9">
        <v>46596</v>
      </c>
      <c r="M43">
        <f t="shared" si="1"/>
        <v>14.029806915791793</v>
      </c>
    </row>
    <row r="44" spans="1:13" x14ac:dyDescent="0.2">
      <c r="A44" s="17" t="s">
        <v>13</v>
      </c>
      <c r="B44" s="7">
        <v>48446</v>
      </c>
      <c r="C44" s="8">
        <v>50154</v>
      </c>
      <c r="D44" s="2">
        <v>50285</v>
      </c>
      <c r="E44" s="2">
        <v>51927</v>
      </c>
      <c r="F44" s="2">
        <v>56747</v>
      </c>
      <c r="G44" s="4">
        <v>52988</v>
      </c>
      <c r="H44" s="7">
        <v>49355</v>
      </c>
      <c r="I44" s="7">
        <v>50298</v>
      </c>
      <c r="J44" s="9">
        <v>55531</v>
      </c>
      <c r="K44" s="9">
        <v>55046</v>
      </c>
      <c r="L44" s="9">
        <v>55250</v>
      </c>
      <c r="M44">
        <f t="shared" si="1"/>
        <v>14.044503158155472</v>
      </c>
    </row>
    <row r="45" spans="1:13" x14ac:dyDescent="0.2">
      <c r="A45" s="17" t="s">
        <v>55</v>
      </c>
      <c r="B45" s="7">
        <v>43557</v>
      </c>
      <c r="C45" s="8">
        <v>45068</v>
      </c>
      <c r="D45" s="2">
        <v>43846</v>
      </c>
      <c r="E45" s="2">
        <v>49250</v>
      </c>
      <c r="F45" s="2">
        <v>49743</v>
      </c>
      <c r="G45" s="4">
        <v>48161</v>
      </c>
      <c r="H45" s="7">
        <v>45332</v>
      </c>
      <c r="I45" s="7">
        <v>50746</v>
      </c>
      <c r="J45" s="9">
        <v>47799</v>
      </c>
      <c r="K45" s="9">
        <v>50537</v>
      </c>
      <c r="L45" s="9">
        <v>49676</v>
      </c>
      <c r="M45">
        <f t="shared" si="1"/>
        <v>14.048258603668756</v>
      </c>
    </row>
    <row r="46" spans="1:13" x14ac:dyDescent="0.2">
      <c r="A46" s="17" t="s">
        <v>56</v>
      </c>
      <c r="B46" s="7">
        <v>33210</v>
      </c>
      <c r="C46" s="8">
        <v>36048</v>
      </c>
      <c r="D46" s="2">
        <v>35751</v>
      </c>
      <c r="E46" s="2">
        <v>36384</v>
      </c>
      <c r="F46" s="2">
        <v>37394</v>
      </c>
      <c r="G46" s="4">
        <v>35595</v>
      </c>
      <c r="H46" s="7">
        <v>34383</v>
      </c>
      <c r="I46" s="7">
        <v>35627</v>
      </c>
      <c r="J46" s="9">
        <v>36584</v>
      </c>
      <c r="K46" s="9">
        <v>36840</v>
      </c>
      <c r="L46" s="9">
        <v>37881</v>
      </c>
      <c r="M46">
        <f t="shared" si="1"/>
        <v>14.065040650406505</v>
      </c>
    </row>
    <row r="47" spans="1:13" x14ac:dyDescent="0.2">
      <c r="A47" s="17" t="s">
        <v>38</v>
      </c>
      <c r="B47" s="7">
        <v>29609</v>
      </c>
      <c r="C47" s="8">
        <v>28695</v>
      </c>
      <c r="D47" s="2">
        <v>29400</v>
      </c>
      <c r="E47" s="2">
        <v>32449</v>
      </c>
      <c r="F47" s="2">
        <v>32835</v>
      </c>
      <c r="G47" s="4">
        <v>30727</v>
      </c>
      <c r="H47" s="7">
        <v>31863</v>
      </c>
      <c r="I47" s="7">
        <v>33041</v>
      </c>
      <c r="J47" s="9">
        <v>32883</v>
      </c>
      <c r="K47" s="9">
        <v>33553</v>
      </c>
      <c r="L47" s="9">
        <v>33824</v>
      </c>
      <c r="M47">
        <f t="shared" si="1"/>
        <v>14.235536492282751</v>
      </c>
    </row>
    <row r="48" spans="1:13" x14ac:dyDescent="0.2">
      <c r="A48" s="17" t="s">
        <v>90</v>
      </c>
      <c r="B48" s="7">
        <v>56218</v>
      </c>
      <c r="C48" s="8">
        <v>52947</v>
      </c>
      <c r="D48" s="2">
        <v>59331</v>
      </c>
      <c r="E48" s="2">
        <v>60612</v>
      </c>
      <c r="F48" s="2">
        <v>62478</v>
      </c>
      <c r="G48" s="4">
        <v>63190</v>
      </c>
      <c r="H48" s="7">
        <v>64486</v>
      </c>
      <c r="I48" s="7">
        <v>61515</v>
      </c>
      <c r="J48" s="9">
        <v>61260</v>
      </c>
      <c r="K48" s="9">
        <v>63912</v>
      </c>
      <c r="L48" s="9">
        <v>64381</v>
      </c>
      <c r="M48">
        <f t="shared" si="1"/>
        <v>14.520260414813761</v>
      </c>
    </row>
    <row r="49" spans="1:13" x14ac:dyDescent="0.2">
      <c r="A49" s="17" t="s">
        <v>20</v>
      </c>
      <c r="B49" s="7">
        <v>30177</v>
      </c>
      <c r="C49" s="8">
        <v>30932</v>
      </c>
      <c r="D49" s="2">
        <v>33249</v>
      </c>
      <c r="E49" s="2">
        <v>35221</v>
      </c>
      <c r="F49" s="2">
        <v>33645</v>
      </c>
      <c r="G49" s="4">
        <v>33408</v>
      </c>
      <c r="H49" s="7">
        <v>32963</v>
      </c>
      <c r="I49" s="7">
        <v>32913</v>
      </c>
      <c r="J49" s="9">
        <v>31370</v>
      </c>
      <c r="K49" s="9">
        <v>34476</v>
      </c>
      <c r="L49" s="9">
        <v>34620</v>
      </c>
      <c r="M49">
        <f t="shared" si="1"/>
        <v>14.723133512277562</v>
      </c>
    </row>
    <row r="50" spans="1:13" x14ac:dyDescent="0.2">
      <c r="A50" s="17" t="s">
        <v>42</v>
      </c>
      <c r="B50" s="7">
        <v>27549</v>
      </c>
      <c r="C50" s="8">
        <v>28809</v>
      </c>
      <c r="D50" s="2">
        <v>28778</v>
      </c>
      <c r="E50" s="2">
        <v>29236</v>
      </c>
      <c r="F50" s="2">
        <v>31495</v>
      </c>
      <c r="G50" s="4">
        <v>29966</v>
      </c>
      <c r="H50" s="7">
        <v>30861</v>
      </c>
      <c r="I50" s="7">
        <v>31084</v>
      </c>
      <c r="J50" s="9">
        <v>31253</v>
      </c>
      <c r="K50" s="9">
        <v>32597</v>
      </c>
      <c r="L50" s="9">
        <v>31674</v>
      </c>
      <c r="M50">
        <f t="shared" si="1"/>
        <v>14.973320265708374</v>
      </c>
    </row>
    <row r="51" spans="1:13" x14ac:dyDescent="0.2">
      <c r="A51" s="17" t="s">
        <v>32</v>
      </c>
      <c r="B51" s="7">
        <v>44048</v>
      </c>
      <c r="C51" s="8">
        <v>45489</v>
      </c>
      <c r="D51" s="2">
        <v>46879</v>
      </c>
      <c r="E51" s="2">
        <v>47885</v>
      </c>
      <c r="F51" s="2">
        <v>51292</v>
      </c>
      <c r="G51" s="4">
        <v>48770</v>
      </c>
      <c r="H51" s="7">
        <v>48023</v>
      </c>
      <c r="I51" s="7">
        <v>47007</v>
      </c>
      <c r="J51" s="9">
        <v>50889</v>
      </c>
      <c r="K51" s="9">
        <v>52331</v>
      </c>
      <c r="L51" s="9">
        <v>50745</v>
      </c>
      <c r="M51">
        <f t="shared" si="1"/>
        <v>15.203868507083182</v>
      </c>
    </row>
    <row r="52" spans="1:13" x14ac:dyDescent="0.2">
      <c r="A52" s="17" t="s">
        <v>8</v>
      </c>
      <c r="B52" s="7">
        <v>27040</v>
      </c>
      <c r="C52" s="8">
        <v>26379</v>
      </c>
      <c r="D52" s="2">
        <v>28071</v>
      </c>
      <c r="E52" s="2">
        <v>28531</v>
      </c>
      <c r="F52" s="2">
        <v>31375</v>
      </c>
      <c r="G52" s="4">
        <v>29693</v>
      </c>
      <c r="H52" s="7">
        <v>30586</v>
      </c>
      <c r="I52" s="7">
        <v>29615</v>
      </c>
      <c r="J52" s="9">
        <v>30414</v>
      </c>
      <c r="K52" s="9">
        <v>31610</v>
      </c>
      <c r="L52" s="9">
        <v>31217</v>
      </c>
      <c r="M52">
        <f t="shared" si="1"/>
        <v>15.447485207100591</v>
      </c>
    </row>
    <row r="53" spans="1:13" x14ac:dyDescent="0.2">
      <c r="A53" s="17" t="s">
        <v>40</v>
      </c>
      <c r="B53" s="7">
        <v>32203</v>
      </c>
      <c r="C53" s="8">
        <v>33850</v>
      </c>
      <c r="D53" s="2">
        <v>35840</v>
      </c>
      <c r="E53" s="2">
        <v>35977</v>
      </c>
      <c r="F53" s="2">
        <v>38530</v>
      </c>
      <c r="G53" s="4">
        <v>38733</v>
      </c>
      <c r="H53" s="7">
        <v>38428</v>
      </c>
      <c r="I53" s="7">
        <v>35013</v>
      </c>
      <c r="J53" s="9">
        <v>35050</v>
      </c>
      <c r="K53" s="9">
        <v>39481</v>
      </c>
      <c r="L53" s="9">
        <v>37263</v>
      </c>
      <c r="M53">
        <f t="shared" si="1"/>
        <v>15.712821786790052</v>
      </c>
    </row>
    <row r="54" spans="1:13" x14ac:dyDescent="0.2">
      <c r="A54" s="17" t="s">
        <v>92</v>
      </c>
      <c r="B54" s="7">
        <v>57846</v>
      </c>
      <c r="C54" s="8">
        <v>57741</v>
      </c>
      <c r="D54" s="2">
        <v>61044</v>
      </c>
      <c r="E54" s="2">
        <v>61706</v>
      </c>
      <c r="F54" s="2">
        <v>65487</v>
      </c>
      <c r="G54" s="4">
        <v>63770</v>
      </c>
      <c r="H54" s="7">
        <v>61594</v>
      </c>
      <c r="I54" s="7">
        <v>62436</v>
      </c>
      <c r="J54" s="9">
        <v>64107</v>
      </c>
      <c r="K54" s="9">
        <v>65433</v>
      </c>
      <c r="L54" s="9">
        <v>66950</v>
      </c>
      <c r="M54">
        <f t="shared" si="1"/>
        <v>15.73833972962694</v>
      </c>
    </row>
    <row r="55" spans="1:13" x14ac:dyDescent="0.2">
      <c r="A55" s="17" t="s">
        <v>100</v>
      </c>
      <c r="B55" s="7">
        <v>31033</v>
      </c>
      <c r="C55" s="8">
        <v>32637</v>
      </c>
      <c r="D55" s="2">
        <v>32509</v>
      </c>
      <c r="E55" s="2">
        <v>35913</v>
      </c>
      <c r="F55" s="2">
        <v>35707</v>
      </c>
      <c r="G55" s="4">
        <v>34148</v>
      </c>
      <c r="H55" s="7">
        <v>36934</v>
      </c>
      <c r="I55" s="7">
        <v>36440</v>
      </c>
      <c r="J55" s="9">
        <v>36019</v>
      </c>
      <c r="K55" s="9">
        <v>35866</v>
      </c>
      <c r="L55" s="9">
        <v>35974</v>
      </c>
      <c r="M55">
        <f t="shared" si="1"/>
        <v>15.921760706344859</v>
      </c>
    </row>
    <row r="56" spans="1:13" x14ac:dyDescent="0.2">
      <c r="A56" s="17" t="s">
        <v>9</v>
      </c>
      <c r="B56" s="7">
        <v>28803</v>
      </c>
      <c r="C56" s="8">
        <v>29488</v>
      </c>
      <c r="D56" s="2">
        <v>30688</v>
      </c>
      <c r="E56" s="2">
        <v>32376</v>
      </c>
      <c r="F56" s="2">
        <v>29043</v>
      </c>
      <c r="G56" s="4">
        <v>31248</v>
      </c>
      <c r="H56" s="7">
        <v>31637</v>
      </c>
      <c r="I56" s="7">
        <v>33138</v>
      </c>
      <c r="J56" s="9">
        <v>32766</v>
      </c>
      <c r="K56" s="9">
        <v>33971</v>
      </c>
      <c r="L56" s="9">
        <v>33521</v>
      </c>
      <c r="M56">
        <f t="shared" si="1"/>
        <v>16.38023816963511</v>
      </c>
    </row>
    <row r="57" spans="1:13" x14ac:dyDescent="0.2">
      <c r="A57" s="17" t="s">
        <v>80</v>
      </c>
      <c r="B57" s="7">
        <v>38598</v>
      </c>
      <c r="C57" s="8">
        <v>39926</v>
      </c>
      <c r="D57" s="2">
        <v>42414</v>
      </c>
      <c r="E57" s="2">
        <v>46071</v>
      </c>
      <c r="F57" s="2">
        <v>43096</v>
      </c>
      <c r="G57" s="4">
        <v>42787</v>
      </c>
      <c r="H57" s="7">
        <v>38658</v>
      </c>
      <c r="I57" s="7">
        <v>40267</v>
      </c>
      <c r="J57" s="9">
        <v>40400</v>
      </c>
      <c r="K57" s="9">
        <v>41475</v>
      </c>
      <c r="L57" s="9">
        <v>44973</v>
      </c>
      <c r="M57">
        <f t="shared" si="1"/>
        <v>16.516399813461838</v>
      </c>
    </row>
    <row r="58" spans="1:13" x14ac:dyDescent="0.2">
      <c r="A58" s="17" t="s">
        <v>5</v>
      </c>
      <c r="B58" s="7">
        <v>31297</v>
      </c>
      <c r="C58" s="8">
        <v>31853</v>
      </c>
      <c r="D58" s="2">
        <v>31650</v>
      </c>
      <c r="E58" s="2">
        <v>35288</v>
      </c>
      <c r="F58" s="2">
        <v>35689</v>
      </c>
      <c r="G58" s="4">
        <v>34056</v>
      </c>
      <c r="H58" s="7">
        <v>31965</v>
      </c>
      <c r="I58" s="7">
        <v>34333</v>
      </c>
      <c r="J58" s="9">
        <v>34080</v>
      </c>
      <c r="K58" s="9">
        <v>35155</v>
      </c>
      <c r="L58" s="9">
        <v>36488</v>
      </c>
      <c r="M58">
        <f t="shared" si="1"/>
        <v>16.58625427357255</v>
      </c>
    </row>
    <row r="59" spans="1:13" x14ac:dyDescent="0.2">
      <c r="A59" s="17" t="s">
        <v>52</v>
      </c>
      <c r="B59" s="7">
        <v>33326</v>
      </c>
      <c r="C59" s="8">
        <v>33722</v>
      </c>
      <c r="D59" s="2">
        <v>35542</v>
      </c>
      <c r="E59" s="2">
        <v>37870</v>
      </c>
      <c r="F59" s="2">
        <v>38672</v>
      </c>
      <c r="G59" s="4">
        <v>35079</v>
      </c>
      <c r="H59" s="7">
        <v>38578</v>
      </c>
      <c r="I59" s="7">
        <v>38230</v>
      </c>
      <c r="J59" s="9">
        <v>35159</v>
      </c>
      <c r="K59" s="9">
        <v>39602</v>
      </c>
      <c r="L59" s="9">
        <v>38928</v>
      </c>
      <c r="M59">
        <f t="shared" si="1"/>
        <v>16.809698133589389</v>
      </c>
    </row>
    <row r="60" spans="1:13" x14ac:dyDescent="0.2">
      <c r="A60" s="17" t="s">
        <v>21</v>
      </c>
      <c r="B60" s="7">
        <v>33245</v>
      </c>
      <c r="C60" s="8">
        <v>35035</v>
      </c>
      <c r="D60" s="2">
        <v>36615</v>
      </c>
      <c r="E60" s="2">
        <v>36575</v>
      </c>
      <c r="F60" s="2">
        <v>38330</v>
      </c>
      <c r="G60" s="4">
        <v>35944</v>
      </c>
      <c r="H60" s="7">
        <v>36176</v>
      </c>
      <c r="I60" s="7">
        <v>36231</v>
      </c>
      <c r="J60" s="9">
        <v>37458</v>
      </c>
      <c r="K60" s="9">
        <v>39143</v>
      </c>
      <c r="L60" s="9">
        <v>38887</v>
      </c>
      <c r="M60">
        <f t="shared" si="1"/>
        <v>16.970973078658442</v>
      </c>
    </row>
    <row r="61" spans="1:13" x14ac:dyDescent="0.2">
      <c r="A61" s="17" t="s">
        <v>53</v>
      </c>
      <c r="B61" s="7">
        <v>39387</v>
      </c>
      <c r="C61" s="8">
        <v>40163</v>
      </c>
      <c r="D61" s="2">
        <v>41571</v>
      </c>
      <c r="E61" s="2">
        <v>44038</v>
      </c>
      <c r="F61" s="2">
        <v>45297</v>
      </c>
      <c r="G61" s="4">
        <v>43452</v>
      </c>
      <c r="H61" s="7">
        <v>41999</v>
      </c>
      <c r="I61" s="7">
        <v>41506</v>
      </c>
      <c r="J61" s="9">
        <v>43424</v>
      </c>
      <c r="K61" s="9">
        <v>48061</v>
      </c>
      <c r="L61" s="9">
        <v>46073</v>
      </c>
      <c r="M61">
        <f t="shared" si="1"/>
        <v>16.975144083073097</v>
      </c>
    </row>
    <row r="62" spans="1:13" x14ac:dyDescent="0.2">
      <c r="A62" s="17" t="s">
        <v>74</v>
      </c>
      <c r="B62" s="7">
        <v>35444</v>
      </c>
      <c r="C62" s="8">
        <v>34679</v>
      </c>
      <c r="D62" s="2">
        <v>37045</v>
      </c>
      <c r="E62" s="2">
        <v>38632</v>
      </c>
      <c r="F62" s="2">
        <v>40742</v>
      </c>
      <c r="G62" s="4">
        <v>36339</v>
      </c>
      <c r="H62" s="7">
        <v>39519</v>
      </c>
      <c r="I62" s="7">
        <v>39713</v>
      </c>
      <c r="J62" s="9">
        <v>39343</v>
      </c>
      <c r="K62" s="9">
        <v>40940</v>
      </c>
      <c r="L62" s="9">
        <v>41765</v>
      </c>
      <c r="M62">
        <f t="shared" si="1"/>
        <v>17.833765940638756</v>
      </c>
    </row>
    <row r="63" spans="1:13" x14ac:dyDescent="0.2">
      <c r="A63" s="17" t="s">
        <v>45</v>
      </c>
      <c r="B63" s="7">
        <v>40097</v>
      </c>
      <c r="C63" s="8">
        <v>38582</v>
      </c>
      <c r="D63" s="2">
        <v>42519</v>
      </c>
      <c r="E63" s="2">
        <v>46872</v>
      </c>
      <c r="F63" s="2">
        <v>46047</v>
      </c>
      <c r="G63" s="4">
        <v>44408</v>
      </c>
      <c r="H63" s="7">
        <v>43589</v>
      </c>
      <c r="I63" s="7">
        <v>46165</v>
      </c>
      <c r="J63" s="9">
        <v>45168</v>
      </c>
      <c r="K63" s="9">
        <v>44561</v>
      </c>
      <c r="L63" s="9">
        <v>47286</v>
      </c>
      <c r="M63">
        <f t="shared" si="1"/>
        <v>17.929022121355711</v>
      </c>
    </row>
    <row r="64" spans="1:13" x14ac:dyDescent="0.2">
      <c r="A64" s="17" t="s">
        <v>58</v>
      </c>
      <c r="B64" s="7">
        <v>32541</v>
      </c>
      <c r="C64" s="8">
        <v>32999</v>
      </c>
      <c r="D64" s="2">
        <v>35491</v>
      </c>
      <c r="E64" s="2">
        <v>37691</v>
      </c>
      <c r="F64" s="2">
        <v>38077</v>
      </c>
      <c r="G64" s="4">
        <v>36135</v>
      </c>
      <c r="H64" s="7">
        <v>36158</v>
      </c>
      <c r="I64" s="7">
        <v>36724</v>
      </c>
      <c r="J64" s="9">
        <v>37644</v>
      </c>
      <c r="K64" s="9">
        <v>37479</v>
      </c>
      <c r="L64" s="9">
        <v>38445</v>
      </c>
      <c r="M64">
        <f t="shared" si="1"/>
        <v>18.143265419009865</v>
      </c>
    </row>
    <row r="65" spans="1:13" x14ac:dyDescent="0.2">
      <c r="A65" s="17" t="s">
        <v>44</v>
      </c>
      <c r="B65" s="7">
        <v>36213</v>
      </c>
      <c r="C65" s="8">
        <v>36472</v>
      </c>
      <c r="D65" s="2">
        <v>37146</v>
      </c>
      <c r="E65" s="2">
        <v>39872</v>
      </c>
      <c r="F65" s="2">
        <v>39042</v>
      </c>
      <c r="G65" s="4">
        <v>40380</v>
      </c>
      <c r="H65" s="7">
        <v>39987</v>
      </c>
      <c r="I65" s="7">
        <v>40114</v>
      </c>
      <c r="J65" s="9">
        <v>40022</v>
      </c>
      <c r="K65" s="9">
        <v>39320</v>
      </c>
      <c r="L65" s="9">
        <v>42812</v>
      </c>
      <c r="M65">
        <f t="shared" si="1"/>
        <v>18.22273769088449</v>
      </c>
    </row>
    <row r="66" spans="1:13" x14ac:dyDescent="0.2">
      <c r="A66" s="17" t="s">
        <v>28</v>
      </c>
      <c r="B66" s="7">
        <v>46125</v>
      </c>
      <c r="C66" s="8">
        <v>48036</v>
      </c>
      <c r="D66" s="2">
        <v>50244</v>
      </c>
      <c r="E66" s="2">
        <v>51748</v>
      </c>
      <c r="F66" s="2">
        <v>55122</v>
      </c>
      <c r="G66" s="4">
        <v>49565</v>
      </c>
      <c r="H66" s="7">
        <v>50203</v>
      </c>
      <c r="I66" s="7">
        <v>50393</v>
      </c>
      <c r="J66" s="9">
        <v>51900</v>
      </c>
      <c r="K66" s="9">
        <v>52083</v>
      </c>
      <c r="L66" s="9">
        <v>54642</v>
      </c>
      <c r="M66">
        <f t="shared" ref="M66:M97" si="2">((L66-B66)/B66)*100</f>
        <v>18.465040650406504</v>
      </c>
    </row>
    <row r="67" spans="1:13" x14ac:dyDescent="0.2">
      <c r="A67" s="17" t="s">
        <v>60</v>
      </c>
      <c r="B67" s="7">
        <v>49683</v>
      </c>
      <c r="C67" s="8">
        <v>50484</v>
      </c>
      <c r="D67" s="2">
        <v>52217</v>
      </c>
      <c r="E67" s="2">
        <v>56114</v>
      </c>
      <c r="F67" s="2">
        <v>57293</v>
      </c>
      <c r="G67" s="4">
        <v>53158</v>
      </c>
      <c r="H67" s="7">
        <v>52363</v>
      </c>
      <c r="I67" s="7">
        <v>52111</v>
      </c>
      <c r="J67" s="9">
        <v>55392</v>
      </c>
      <c r="K67" s="9">
        <v>54657</v>
      </c>
      <c r="L67" s="9">
        <v>59049</v>
      </c>
      <c r="M67">
        <f t="shared" si="2"/>
        <v>18.851518628102166</v>
      </c>
    </row>
    <row r="68" spans="1:13" x14ac:dyDescent="0.2">
      <c r="A68" s="17" t="s">
        <v>62</v>
      </c>
      <c r="B68" s="7">
        <v>32374</v>
      </c>
      <c r="C68" s="8">
        <v>33795</v>
      </c>
      <c r="D68" s="2">
        <v>32575</v>
      </c>
      <c r="E68" s="2">
        <v>36102</v>
      </c>
      <c r="F68" s="2">
        <v>37180</v>
      </c>
      <c r="G68" s="4">
        <v>33787</v>
      </c>
      <c r="H68" s="7">
        <v>34608</v>
      </c>
      <c r="I68" s="7">
        <v>30684</v>
      </c>
      <c r="J68" s="9">
        <v>35272</v>
      </c>
      <c r="K68" s="9">
        <v>35613</v>
      </c>
      <c r="L68" s="9">
        <v>38530</v>
      </c>
      <c r="M68">
        <f t="shared" si="2"/>
        <v>19.015259158584051</v>
      </c>
    </row>
    <row r="69" spans="1:13" x14ac:dyDescent="0.2">
      <c r="A69" s="17" t="s">
        <v>75</v>
      </c>
      <c r="B69" s="7">
        <v>38184</v>
      </c>
      <c r="C69" s="8">
        <v>37864</v>
      </c>
      <c r="D69" s="2">
        <v>41171</v>
      </c>
      <c r="E69" s="2">
        <v>43116</v>
      </c>
      <c r="F69" s="2">
        <v>44362</v>
      </c>
      <c r="G69" s="4">
        <v>42072</v>
      </c>
      <c r="H69" s="7">
        <v>44756</v>
      </c>
      <c r="I69" s="7">
        <v>41851</v>
      </c>
      <c r="J69" s="9">
        <v>41719</v>
      </c>
      <c r="K69" s="9">
        <v>43665</v>
      </c>
      <c r="L69" s="9">
        <v>45464</v>
      </c>
      <c r="M69">
        <f t="shared" si="2"/>
        <v>19.065577205112088</v>
      </c>
    </row>
    <row r="70" spans="1:13" x14ac:dyDescent="0.2">
      <c r="A70" s="17" t="s">
        <v>77</v>
      </c>
      <c r="B70" s="7">
        <v>29111</v>
      </c>
      <c r="C70" s="8">
        <v>30280</v>
      </c>
      <c r="D70" s="2">
        <v>30133</v>
      </c>
      <c r="E70" s="2">
        <v>31944</v>
      </c>
      <c r="F70" s="2">
        <v>30743</v>
      </c>
      <c r="G70" s="4">
        <v>30449</v>
      </c>
      <c r="H70" s="7">
        <v>31568</v>
      </c>
      <c r="I70" s="7">
        <v>32932</v>
      </c>
      <c r="J70" s="9">
        <v>30726</v>
      </c>
      <c r="K70" s="9">
        <v>32825</v>
      </c>
      <c r="L70" s="9">
        <v>34665</v>
      </c>
      <c r="M70">
        <f t="shared" si="2"/>
        <v>19.07869877365944</v>
      </c>
    </row>
    <row r="71" spans="1:13" x14ac:dyDescent="0.2">
      <c r="A71" s="17" t="s">
        <v>59</v>
      </c>
      <c r="B71" s="7">
        <v>30106</v>
      </c>
      <c r="C71" s="8">
        <v>30430</v>
      </c>
      <c r="D71" s="2">
        <v>31792</v>
      </c>
      <c r="E71" s="2">
        <v>32920</v>
      </c>
      <c r="F71" s="2">
        <v>35072</v>
      </c>
      <c r="G71" s="4">
        <v>31514</v>
      </c>
      <c r="H71" s="7">
        <v>34814</v>
      </c>
      <c r="I71" s="7">
        <v>33305</v>
      </c>
      <c r="J71" s="9">
        <v>33159</v>
      </c>
      <c r="K71" s="9">
        <v>34761</v>
      </c>
      <c r="L71" s="9">
        <v>35930</v>
      </c>
      <c r="M71">
        <f t="shared" si="2"/>
        <v>19.344981066896963</v>
      </c>
    </row>
    <row r="72" spans="1:13" x14ac:dyDescent="0.2">
      <c r="A72" s="17" t="s">
        <v>6</v>
      </c>
      <c r="B72" s="7">
        <v>31069</v>
      </c>
      <c r="C72" s="8">
        <v>33188</v>
      </c>
      <c r="D72" s="2">
        <v>33270</v>
      </c>
      <c r="E72" s="2">
        <v>36068</v>
      </c>
      <c r="F72" s="2">
        <v>36844</v>
      </c>
      <c r="G72" s="4">
        <v>33919</v>
      </c>
      <c r="H72" s="7">
        <v>35568</v>
      </c>
      <c r="I72" s="7">
        <v>36071</v>
      </c>
      <c r="J72" s="9">
        <v>34727</v>
      </c>
      <c r="K72" s="9">
        <v>34933</v>
      </c>
      <c r="L72" s="9">
        <v>37131</v>
      </c>
      <c r="M72">
        <f t="shared" si="2"/>
        <v>19.511410087225208</v>
      </c>
    </row>
    <row r="73" spans="1:13" x14ac:dyDescent="0.2">
      <c r="A73" s="17" t="s">
        <v>24</v>
      </c>
      <c r="B73" s="7">
        <v>28652</v>
      </c>
      <c r="C73" s="8">
        <v>27557</v>
      </c>
      <c r="D73" s="2">
        <v>30760</v>
      </c>
      <c r="E73" s="2">
        <v>32728</v>
      </c>
      <c r="F73" s="2">
        <v>33329</v>
      </c>
      <c r="G73" s="4">
        <v>33024</v>
      </c>
      <c r="H73" s="7">
        <v>32518</v>
      </c>
      <c r="I73" s="7">
        <v>31282</v>
      </c>
      <c r="J73" s="9">
        <v>33765</v>
      </c>
      <c r="K73" s="9">
        <v>35026</v>
      </c>
      <c r="L73" s="9">
        <v>34321</v>
      </c>
      <c r="M73">
        <f t="shared" si="2"/>
        <v>19.785704313834984</v>
      </c>
    </row>
    <row r="74" spans="1:13" x14ac:dyDescent="0.2">
      <c r="A74" s="17" t="s">
        <v>65</v>
      </c>
      <c r="B74" s="7">
        <v>41579</v>
      </c>
      <c r="C74" s="8">
        <v>44444</v>
      </c>
      <c r="D74" s="2">
        <v>44014</v>
      </c>
      <c r="E74" s="2">
        <v>48106</v>
      </c>
      <c r="F74" s="2">
        <v>51098</v>
      </c>
      <c r="G74" s="4">
        <v>44719</v>
      </c>
      <c r="H74" s="7">
        <v>46129</v>
      </c>
      <c r="I74" s="7">
        <v>45890</v>
      </c>
      <c r="J74" s="9">
        <v>50890</v>
      </c>
      <c r="K74" s="9">
        <v>48651</v>
      </c>
      <c r="L74" s="9">
        <v>49905</v>
      </c>
      <c r="M74">
        <f t="shared" si="2"/>
        <v>20.024531614516945</v>
      </c>
    </row>
    <row r="75" spans="1:13" x14ac:dyDescent="0.2">
      <c r="A75" s="17" t="s">
        <v>35</v>
      </c>
      <c r="B75" s="7">
        <v>40097</v>
      </c>
      <c r="C75" s="8">
        <v>38867</v>
      </c>
      <c r="D75" s="2">
        <v>41382</v>
      </c>
      <c r="E75" s="2">
        <v>44683</v>
      </c>
      <c r="F75" s="2">
        <v>46189</v>
      </c>
      <c r="G75" s="4">
        <v>43359</v>
      </c>
      <c r="H75" s="7">
        <v>45592</v>
      </c>
      <c r="I75" s="7">
        <v>42269</v>
      </c>
      <c r="J75" s="9">
        <v>42346</v>
      </c>
      <c r="K75" s="9">
        <v>39312</v>
      </c>
      <c r="L75" s="9">
        <v>48166</v>
      </c>
      <c r="M75">
        <f t="shared" si="2"/>
        <v>20.123700027433475</v>
      </c>
    </row>
    <row r="76" spans="1:13" x14ac:dyDescent="0.2">
      <c r="A76" s="17" t="s">
        <v>73</v>
      </c>
      <c r="B76" s="7">
        <v>38132</v>
      </c>
      <c r="C76" s="8">
        <v>38872</v>
      </c>
      <c r="D76" s="2">
        <v>43143</v>
      </c>
      <c r="E76" s="2">
        <v>42140</v>
      </c>
      <c r="F76" s="2">
        <v>44630</v>
      </c>
      <c r="G76" s="4">
        <v>42559</v>
      </c>
      <c r="H76" s="7">
        <v>42621</v>
      </c>
      <c r="I76" s="7">
        <v>42303</v>
      </c>
      <c r="J76" s="9">
        <v>42546</v>
      </c>
      <c r="K76" s="9">
        <v>42091</v>
      </c>
      <c r="L76" s="9">
        <v>45841</v>
      </c>
      <c r="M76">
        <f t="shared" si="2"/>
        <v>20.216615965593203</v>
      </c>
    </row>
    <row r="77" spans="1:13" x14ac:dyDescent="0.2">
      <c r="A77" s="17" t="s">
        <v>63</v>
      </c>
      <c r="B77" s="7">
        <v>42923</v>
      </c>
      <c r="C77" s="8">
        <v>40821</v>
      </c>
      <c r="D77" s="2">
        <v>45928</v>
      </c>
      <c r="E77" s="2">
        <v>50342</v>
      </c>
      <c r="F77" s="2">
        <v>48250</v>
      </c>
      <c r="G77" s="4">
        <v>45987</v>
      </c>
      <c r="H77" s="7">
        <v>47705</v>
      </c>
      <c r="I77" s="7">
        <v>47301</v>
      </c>
      <c r="J77" s="9">
        <v>49670</v>
      </c>
      <c r="K77" s="9">
        <v>50169</v>
      </c>
      <c r="L77" s="9">
        <v>51650</v>
      </c>
      <c r="M77">
        <f t="shared" si="2"/>
        <v>20.331756866947789</v>
      </c>
    </row>
    <row r="78" spans="1:13" x14ac:dyDescent="0.2">
      <c r="A78" s="17" t="s">
        <v>10</v>
      </c>
      <c r="B78" s="7">
        <v>39379</v>
      </c>
      <c r="C78" s="8">
        <v>37921</v>
      </c>
      <c r="D78" s="2">
        <v>45889</v>
      </c>
      <c r="E78" s="2">
        <v>41891</v>
      </c>
      <c r="F78" s="2">
        <v>46686</v>
      </c>
      <c r="G78" s="4">
        <v>44891</v>
      </c>
      <c r="H78" s="7">
        <v>44186</v>
      </c>
      <c r="I78" s="7">
        <v>42685</v>
      </c>
      <c r="J78" s="9">
        <v>48624</v>
      </c>
      <c r="K78" s="9">
        <v>47799</v>
      </c>
      <c r="L78" s="9">
        <v>47387</v>
      </c>
      <c r="M78">
        <f t="shared" si="2"/>
        <v>20.335711927677188</v>
      </c>
    </row>
    <row r="79" spans="1:13" x14ac:dyDescent="0.2">
      <c r="A79" s="17" t="s">
        <v>88</v>
      </c>
      <c r="B79" s="7">
        <v>36934</v>
      </c>
      <c r="C79" s="8">
        <v>39480</v>
      </c>
      <c r="D79" s="2">
        <v>40485</v>
      </c>
      <c r="E79" s="2">
        <v>42312</v>
      </c>
      <c r="F79" s="2">
        <v>42608</v>
      </c>
      <c r="G79" s="4">
        <v>36807</v>
      </c>
      <c r="H79" s="7">
        <v>40652</v>
      </c>
      <c r="I79" s="7">
        <v>41578</v>
      </c>
      <c r="J79" s="9">
        <v>40642</v>
      </c>
      <c r="K79" s="9">
        <v>40578</v>
      </c>
      <c r="L79" s="9">
        <v>44490</v>
      </c>
      <c r="M79">
        <f t="shared" si="2"/>
        <v>20.458114474467969</v>
      </c>
    </row>
    <row r="80" spans="1:13" x14ac:dyDescent="0.2">
      <c r="A80" s="17" t="s">
        <v>16</v>
      </c>
      <c r="B80" s="7">
        <v>40423</v>
      </c>
      <c r="C80" s="8">
        <v>42615</v>
      </c>
      <c r="D80" s="2">
        <v>44176</v>
      </c>
      <c r="E80" s="2">
        <v>47064</v>
      </c>
      <c r="F80" s="2">
        <v>49443</v>
      </c>
      <c r="G80" s="4">
        <v>44036</v>
      </c>
      <c r="H80" s="7">
        <v>43356</v>
      </c>
      <c r="I80" s="7">
        <v>45507</v>
      </c>
      <c r="J80" s="9">
        <v>48930</v>
      </c>
      <c r="K80" s="9">
        <v>46227</v>
      </c>
      <c r="L80" s="9">
        <v>48824</v>
      </c>
      <c r="M80">
        <f t="shared" si="2"/>
        <v>20.782722707369565</v>
      </c>
    </row>
    <row r="81" spans="1:13" x14ac:dyDescent="0.2">
      <c r="A81" s="17" t="s">
        <v>3</v>
      </c>
      <c r="B81" s="7">
        <v>29144</v>
      </c>
      <c r="C81" s="8">
        <v>31362</v>
      </c>
      <c r="D81" s="2">
        <v>31737</v>
      </c>
      <c r="E81" s="2">
        <v>32949</v>
      </c>
      <c r="F81" s="2">
        <v>33824</v>
      </c>
      <c r="G81" s="4">
        <v>33501</v>
      </c>
      <c r="H81" s="7">
        <v>32210</v>
      </c>
      <c r="I81" s="7">
        <v>32673</v>
      </c>
      <c r="J81" s="9">
        <v>34046</v>
      </c>
      <c r="K81" s="9">
        <v>37086</v>
      </c>
      <c r="L81" s="9">
        <v>35266</v>
      </c>
      <c r="M81">
        <f t="shared" si="2"/>
        <v>21.006038978863572</v>
      </c>
    </row>
    <row r="82" spans="1:13" x14ac:dyDescent="0.2">
      <c r="A82" s="17" t="s">
        <v>101</v>
      </c>
      <c r="B82" s="7">
        <v>44334</v>
      </c>
      <c r="C82" s="8">
        <v>46242</v>
      </c>
      <c r="D82" s="2">
        <v>48451</v>
      </c>
      <c r="E82" s="2">
        <v>50740</v>
      </c>
      <c r="F82" s="7">
        <v>52029</v>
      </c>
      <c r="G82" s="4">
        <v>50221</v>
      </c>
      <c r="H82" s="7">
        <v>50046</v>
      </c>
      <c r="I82" s="7">
        <v>50502</v>
      </c>
      <c r="J82" s="9">
        <v>51371</v>
      </c>
      <c r="K82" s="9">
        <v>52250</v>
      </c>
      <c r="L82" s="9">
        <v>53657</v>
      </c>
      <c r="M82">
        <f t="shared" si="2"/>
        <v>21.029007082600263</v>
      </c>
    </row>
    <row r="83" spans="1:13" x14ac:dyDescent="0.2">
      <c r="A83" s="17" t="s">
        <v>71</v>
      </c>
      <c r="B83" s="7">
        <v>37394</v>
      </c>
      <c r="C83" s="8">
        <v>39029</v>
      </c>
      <c r="D83" s="2">
        <v>41293</v>
      </c>
      <c r="E83" s="2">
        <v>45230</v>
      </c>
      <c r="F83" s="2">
        <v>42872</v>
      </c>
      <c r="G83" s="4">
        <v>43261</v>
      </c>
      <c r="H83" s="7">
        <v>43573</v>
      </c>
      <c r="I83" s="7">
        <v>44171</v>
      </c>
      <c r="J83" s="9">
        <v>43318</v>
      </c>
      <c r="K83" s="9">
        <v>44949</v>
      </c>
      <c r="L83" s="9">
        <v>45453</v>
      </c>
      <c r="M83">
        <f t="shared" si="2"/>
        <v>21.551585815906297</v>
      </c>
    </row>
    <row r="84" spans="1:13" x14ac:dyDescent="0.2">
      <c r="A84" s="17" t="s">
        <v>93</v>
      </c>
      <c r="B84" s="7">
        <v>27812</v>
      </c>
      <c r="C84" s="8">
        <v>28740</v>
      </c>
      <c r="D84" s="2">
        <v>30395</v>
      </c>
      <c r="E84" s="2">
        <v>30267</v>
      </c>
      <c r="F84" s="2">
        <v>33632</v>
      </c>
      <c r="G84" s="4">
        <v>31834</v>
      </c>
      <c r="H84" s="7">
        <v>32574</v>
      </c>
      <c r="I84" s="7">
        <v>33218</v>
      </c>
      <c r="J84" s="9">
        <v>33068</v>
      </c>
      <c r="K84" s="9">
        <v>33767</v>
      </c>
      <c r="L84" s="9">
        <v>33869</v>
      </c>
      <c r="M84">
        <f t="shared" si="2"/>
        <v>21.778369049331221</v>
      </c>
    </row>
    <row r="85" spans="1:13" x14ac:dyDescent="0.2">
      <c r="A85" s="17" t="s">
        <v>7</v>
      </c>
      <c r="B85" s="7">
        <v>32986</v>
      </c>
      <c r="C85" s="8">
        <v>34765</v>
      </c>
      <c r="D85" s="2">
        <v>35785</v>
      </c>
      <c r="E85" s="2">
        <v>37343</v>
      </c>
      <c r="F85" s="2">
        <v>38641</v>
      </c>
      <c r="G85" s="4">
        <v>38829</v>
      </c>
      <c r="H85" s="7">
        <v>38194</v>
      </c>
      <c r="I85" s="7">
        <v>38248</v>
      </c>
      <c r="J85" s="9">
        <v>38256</v>
      </c>
      <c r="K85" s="9">
        <v>39043</v>
      </c>
      <c r="L85" s="9">
        <v>40357</v>
      </c>
      <c r="M85">
        <f t="shared" si="2"/>
        <v>22.34584369126296</v>
      </c>
    </row>
    <row r="86" spans="1:13" x14ac:dyDescent="0.2">
      <c r="A86" s="17" t="s">
        <v>69</v>
      </c>
      <c r="B86" s="7">
        <v>35200</v>
      </c>
      <c r="C86" s="8">
        <v>35842</v>
      </c>
      <c r="D86" s="2">
        <v>35890</v>
      </c>
      <c r="E86" s="2">
        <v>40890</v>
      </c>
      <c r="F86" s="2">
        <v>42479</v>
      </c>
      <c r="G86" s="4">
        <v>39918</v>
      </c>
      <c r="H86" s="7">
        <v>41442</v>
      </c>
      <c r="I86" s="7">
        <v>41325</v>
      </c>
      <c r="J86" s="9">
        <v>41004</v>
      </c>
      <c r="K86" s="9">
        <v>43517</v>
      </c>
      <c r="L86" s="9">
        <v>43097</v>
      </c>
      <c r="M86">
        <f t="shared" si="2"/>
        <v>22.43465909090909</v>
      </c>
    </row>
    <row r="87" spans="1:13" x14ac:dyDescent="0.2">
      <c r="A87" s="17" t="s">
        <v>49</v>
      </c>
      <c r="B87" s="7">
        <v>44111</v>
      </c>
      <c r="C87" s="8">
        <v>44868</v>
      </c>
      <c r="D87" s="2">
        <v>45408</v>
      </c>
      <c r="E87" s="2">
        <v>50500</v>
      </c>
      <c r="F87" s="2">
        <v>50971</v>
      </c>
      <c r="G87" s="4">
        <v>47979</v>
      </c>
      <c r="H87" s="7">
        <v>46576</v>
      </c>
      <c r="I87" s="7">
        <v>49902</v>
      </c>
      <c r="J87" s="9">
        <v>49666</v>
      </c>
      <c r="K87" s="9">
        <v>49983</v>
      </c>
      <c r="L87" s="9">
        <v>54026</v>
      </c>
      <c r="M87">
        <f t="shared" si="2"/>
        <v>22.47738659291333</v>
      </c>
    </row>
    <row r="88" spans="1:13" x14ac:dyDescent="0.2">
      <c r="A88" s="17" t="s">
        <v>95</v>
      </c>
      <c r="B88" s="7">
        <v>34165</v>
      </c>
      <c r="C88" s="8">
        <v>32688</v>
      </c>
      <c r="D88" s="2">
        <v>36323</v>
      </c>
      <c r="E88" s="2">
        <v>37949</v>
      </c>
      <c r="F88" s="2">
        <v>39490</v>
      </c>
      <c r="G88" s="4">
        <v>38031</v>
      </c>
      <c r="H88" s="7">
        <v>38923</v>
      </c>
      <c r="I88" s="7">
        <v>39168</v>
      </c>
      <c r="J88" s="9">
        <v>38563</v>
      </c>
      <c r="K88" s="9">
        <v>38380</v>
      </c>
      <c r="L88" s="9">
        <v>41942</v>
      </c>
      <c r="M88">
        <f t="shared" si="2"/>
        <v>22.763061612761597</v>
      </c>
    </row>
    <row r="89" spans="1:13" x14ac:dyDescent="0.2">
      <c r="A89" s="17" t="s">
        <v>27</v>
      </c>
      <c r="B89" s="7">
        <v>47114</v>
      </c>
      <c r="C89" s="8">
        <v>48654</v>
      </c>
      <c r="D89" s="2">
        <v>50149</v>
      </c>
      <c r="E89" s="2">
        <v>52893</v>
      </c>
      <c r="F89" s="2">
        <v>55745</v>
      </c>
      <c r="G89" s="4">
        <v>51997</v>
      </c>
      <c r="H89" s="7">
        <v>53939</v>
      </c>
      <c r="I89" s="7">
        <v>55665</v>
      </c>
      <c r="J89" s="9">
        <v>54822</v>
      </c>
      <c r="K89" s="9">
        <v>57577</v>
      </c>
      <c r="L89" s="9">
        <v>58024</v>
      </c>
      <c r="M89">
        <f t="shared" si="2"/>
        <v>23.156598887804051</v>
      </c>
    </row>
    <row r="90" spans="1:13" x14ac:dyDescent="0.2">
      <c r="A90" s="17" t="s">
        <v>72</v>
      </c>
      <c r="B90" s="7">
        <v>33481</v>
      </c>
      <c r="C90" s="8">
        <v>33508</v>
      </c>
      <c r="D90" s="2">
        <v>37525</v>
      </c>
      <c r="E90" s="2">
        <v>39108</v>
      </c>
      <c r="F90" s="2">
        <v>39477</v>
      </c>
      <c r="G90" s="4">
        <v>37284</v>
      </c>
      <c r="H90" s="7">
        <v>40772</v>
      </c>
      <c r="I90" s="7">
        <v>39112</v>
      </c>
      <c r="J90" s="9">
        <v>42494</v>
      </c>
      <c r="K90" s="9">
        <v>42504</v>
      </c>
      <c r="L90" s="9">
        <v>41328</v>
      </c>
      <c r="M90">
        <f t="shared" si="2"/>
        <v>23.43717332218273</v>
      </c>
    </row>
    <row r="91" spans="1:13" x14ac:dyDescent="0.2">
      <c r="A91" s="17" t="s">
        <v>19</v>
      </c>
      <c r="B91" s="7">
        <v>45610</v>
      </c>
      <c r="C91" s="8">
        <v>48946</v>
      </c>
      <c r="D91" s="2">
        <v>49582</v>
      </c>
      <c r="E91" s="2">
        <v>53164</v>
      </c>
      <c r="F91" s="2">
        <v>57677</v>
      </c>
      <c r="G91" s="4">
        <v>57174</v>
      </c>
      <c r="H91" s="7">
        <v>53958</v>
      </c>
      <c r="I91" s="7">
        <v>53564</v>
      </c>
      <c r="J91" s="9">
        <v>55371</v>
      </c>
      <c r="K91" s="9">
        <v>56981</v>
      </c>
      <c r="L91" s="9">
        <v>56797</v>
      </c>
      <c r="M91">
        <f t="shared" si="2"/>
        <v>24.527515895636924</v>
      </c>
    </row>
    <row r="92" spans="1:13" x14ac:dyDescent="0.2">
      <c r="A92" s="17" t="s">
        <v>43</v>
      </c>
      <c r="B92" s="7">
        <v>36385</v>
      </c>
      <c r="C92" s="8">
        <v>38272</v>
      </c>
      <c r="D92" s="2">
        <v>40576</v>
      </c>
      <c r="E92" s="2">
        <v>39649</v>
      </c>
      <c r="F92" s="2">
        <v>43626</v>
      </c>
      <c r="G92" s="4">
        <v>42792</v>
      </c>
      <c r="H92" s="7">
        <v>40956</v>
      </c>
      <c r="I92" s="7">
        <v>40617</v>
      </c>
      <c r="J92" s="9">
        <v>44998</v>
      </c>
      <c r="K92" s="9">
        <v>45257</v>
      </c>
      <c r="L92" s="9">
        <v>45380</v>
      </c>
      <c r="M92">
        <f t="shared" si="2"/>
        <v>24.721725985983234</v>
      </c>
    </row>
    <row r="93" spans="1:13" x14ac:dyDescent="0.2">
      <c r="A93" s="17" t="s">
        <v>89</v>
      </c>
      <c r="B93" s="7">
        <v>26176</v>
      </c>
      <c r="C93" s="8">
        <v>27401</v>
      </c>
      <c r="D93" s="2">
        <v>29651</v>
      </c>
      <c r="E93" s="2">
        <v>30287</v>
      </c>
      <c r="F93" s="2">
        <v>31732</v>
      </c>
      <c r="G93" s="4">
        <v>30058</v>
      </c>
      <c r="H93" s="7">
        <v>31732</v>
      </c>
      <c r="I93" s="7">
        <v>33430</v>
      </c>
      <c r="J93" s="9">
        <v>30728</v>
      </c>
      <c r="K93" s="9">
        <v>32642</v>
      </c>
      <c r="L93" s="9">
        <v>32773</v>
      </c>
      <c r="M93">
        <f t="shared" si="2"/>
        <v>25.202475550122251</v>
      </c>
    </row>
    <row r="94" spans="1:13" x14ac:dyDescent="0.2">
      <c r="A94" s="17" t="s">
        <v>17</v>
      </c>
      <c r="B94" s="7">
        <v>34113</v>
      </c>
      <c r="C94" s="8">
        <v>36618</v>
      </c>
      <c r="D94" s="2">
        <v>37682</v>
      </c>
      <c r="E94" s="2">
        <v>37763</v>
      </c>
      <c r="F94" s="2">
        <v>39693</v>
      </c>
      <c r="G94" s="4">
        <v>34028</v>
      </c>
      <c r="H94" s="7">
        <v>37115</v>
      </c>
      <c r="I94" s="7">
        <v>38495</v>
      </c>
      <c r="J94" s="9">
        <v>39615</v>
      </c>
      <c r="K94" s="9">
        <v>37122</v>
      </c>
      <c r="L94" s="9">
        <v>42730</v>
      </c>
      <c r="M94">
        <f t="shared" si="2"/>
        <v>25.260164746577551</v>
      </c>
    </row>
    <row r="95" spans="1:13" x14ac:dyDescent="0.2">
      <c r="A95" s="17" t="s">
        <v>11</v>
      </c>
      <c r="B95" s="7">
        <v>37738</v>
      </c>
      <c r="C95" s="8">
        <v>40247</v>
      </c>
      <c r="D95" s="2">
        <v>41629</v>
      </c>
      <c r="E95" s="2">
        <v>43405</v>
      </c>
      <c r="F95" s="2">
        <v>43805</v>
      </c>
      <c r="G95" s="4">
        <v>40979</v>
      </c>
      <c r="H95" s="7">
        <v>42846</v>
      </c>
      <c r="I95" s="7">
        <v>41551</v>
      </c>
      <c r="J95" s="9">
        <v>43146</v>
      </c>
      <c r="K95" s="9">
        <v>45738</v>
      </c>
      <c r="L95" s="9">
        <v>47296</v>
      </c>
      <c r="M95">
        <f t="shared" si="2"/>
        <v>25.327256346388253</v>
      </c>
    </row>
    <row r="96" spans="1:13" x14ac:dyDescent="0.2">
      <c r="A96" s="17" t="s">
        <v>39</v>
      </c>
      <c r="B96" s="7">
        <v>39322</v>
      </c>
      <c r="C96" s="8">
        <v>43202</v>
      </c>
      <c r="D96" s="2">
        <v>43975</v>
      </c>
      <c r="E96" s="2">
        <v>44923</v>
      </c>
      <c r="F96" s="2">
        <v>48468</v>
      </c>
      <c r="G96" s="4">
        <v>46305</v>
      </c>
      <c r="H96" s="7">
        <v>45828</v>
      </c>
      <c r="I96" s="7">
        <v>48596</v>
      </c>
      <c r="J96" s="9">
        <v>46303</v>
      </c>
      <c r="K96" s="9">
        <v>48680</v>
      </c>
      <c r="L96" s="9">
        <v>49342</v>
      </c>
      <c r="M96">
        <f t="shared" si="2"/>
        <v>25.481918518895274</v>
      </c>
    </row>
    <row r="97" spans="1:13" x14ac:dyDescent="0.2">
      <c r="A97" s="17" t="s">
        <v>37</v>
      </c>
      <c r="B97" s="7">
        <v>37934</v>
      </c>
      <c r="C97" s="8">
        <v>39219</v>
      </c>
      <c r="D97" s="2">
        <v>40234</v>
      </c>
      <c r="E97" s="2">
        <v>43925</v>
      </c>
      <c r="F97" s="2">
        <v>44737</v>
      </c>
      <c r="G97" s="4">
        <v>42742</v>
      </c>
      <c r="H97" s="7">
        <v>43010</v>
      </c>
      <c r="I97" s="7">
        <v>41437</v>
      </c>
      <c r="J97" s="9">
        <v>44273</v>
      </c>
      <c r="K97" s="9">
        <v>48194</v>
      </c>
      <c r="L97" s="9">
        <v>48413</v>
      </c>
      <c r="M97">
        <f t="shared" si="2"/>
        <v>27.624294827858915</v>
      </c>
    </row>
    <row r="98" spans="1:13" x14ac:dyDescent="0.2">
      <c r="A98" s="17" t="s">
        <v>15</v>
      </c>
      <c r="B98" s="7">
        <v>48365</v>
      </c>
      <c r="C98" s="8">
        <v>47129</v>
      </c>
      <c r="D98" s="2">
        <v>49737</v>
      </c>
      <c r="E98" s="2">
        <v>55089</v>
      </c>
      <c r="F98" s="2">
        <v>56424</v>
      </c>
      <c r="G98" s="4">
        <v>55985</v>
      </c>
      <c r="H98" s="7">
        <v>59522</v>
      </c>
      <c r="I98" s="7">
        <v>57113</v>
      </c>
      <c r="J98" s="9">
        <v>53563</v>
      </c>
      <c r="K98" s="9">
        <v>60537</v>
      </c>
      <c r="L98" s="9">
        <v>61730</v>
      </c>
      <c r="M98">
        <f t="shared" ref="M98:M103" si="3">((L98-B98)/B98)*100</f>
        <v>27.633619352837798</v>
      </c>
    </row>
    <row r="99" spans="1:13" x14ac:dyDescent="0.2">
      <c r="A99" s="17" t="s">
        <v>47</v>
      </c>
      <c r="B99" s="7">
        <v>34444</v>
      </c>
      <c r="C99" s="8">
        <v>39248</v>
      </c>
      <c r="D99" s="2">
        <v>37685</v>
      </c>
      <c r="E99" s="2">
        <v>41452</v>
      </c>
      <c r="F99" s="2">
        <v>40351</v>
      </c>
      <c r="G99" s="4">
        <v>40838</v>
      </c>
      <c r="H99" s="7">
        <v>43679</v>
      </c>
      <c r="I99" s="7">
        <v>42908</v>
      </c>
      <c r="J99" s="9">
        <v>44717</v>
      </c>
      <c r="K99" s="9">
        <v>43987</v>
      </c>
      <c r="L99" s="9">
        <v>44175</v>
      </c>
      <c r="M99">
        <f t="shared" si="3"/>
        <v>28.251654860062708</v>
      </c>
    </row>
    <row r="100" spans="1:13" x14ac:dyDescent="0.2">
      <c r="A100" s="17" t="s">
        <v>68</v>
      </c>
      <c r="B100" s="7">
        <v>46621</v>
      </c>
      <c r="C100" s="8">
        <v>45527</v>
      </c>
      <c r="D100" s="2">
        <v>47699</v>
      </c>
      <c r="E100" s="2">
        <v>55028</v>
      </c>
      <c r="F100" s="2">
        <v>55522</v>
      </c>
      <c r="G100" s="4">
        <v>51944</v>
      </c>
      <c r="H100" s="7">
        <v>51434</v>
      </c>
      <c r="I100" s="7">
        <v>56792</v>
      </c>
      <c r="J100" s="9">
        <v>53026</v>
      </c>
      <c r="K100" s="9">
        <v>59472</v>
      </c>
      <c r="L100" s="9">
        <v>60304</v>
      </c>
      <c r="M100">
        <f t="shared" si="3"/>
        <v>29.349434804058255</v>
      </c>
    </row>
    <row r="101" spans="1:13" x14ac:dyDescent="0.2">
      <c r="A101" s="17" t="s">
        <v>48</v>
      </c>
      <c r="B101" s="7">
        <v>28152</v>
      </c>
      <c r="C101" s="8">
        <v>31725</v>
      </c>
      <c r="D101" s="2">
        <v>31445</v>
      </c>
      <c r="E101" s="2">
        <v>32449</v>
      </c>
      <c r="F101" s="2">
        <v>34868</v>
      </c>
      <c r="G101" s="4">
        <v>33097</v>
      </c>
      <c r="H101" s="7">
        <v>35206</v>
      </c>
      <c r="I101" s="7">
        <v>35810</v>
      </c>
      <c r="J101" s="9">
        <v>35301</v>
      </c>
      <c r="K101" s="9">
        <v>36681</v>
      </c>
      <c r="L101" s="9">
        <v>36891</v>
      </c>
      <c r="M101">
        <f t="shared" si="3"/>
        <v>31.04219948849105</v>
      </c>
    </row>
    <row r="102" spans="1:13" x14ac:dyDescent="0.2">
      <c r="A102" s="17" t="s">
        <v>70</v>
      </c>
      <c r="B102" s="7">
        <v>33535</v>
      </c>
      <c r="C102" s="8">
        <v>36195</v>
      </c>
      <c r="D102" s="2">
        <v>38480</v>
      </c>
      <c r="E102" s="2">
        <v>39270</v>
      </c>
      <c r="F102" s="2">
        <v>43135</v>
      </c>
      <c r="G102" s="4">
        <v>39370</v>
      </c>
      <c r="H102" s="7">
        <v>39381</v>
      </c>
      <c r="I102" s="7">
        <v>40261</v>
      </c>
      <c r="J102" s="9">
        <v>43935</v>
      </c>
      <c r="K102" s="9">
        <v>40094</v>
      </c>
      <c r="L102" s="9">
        <v>44596</v>
      </c>
      <c r="M102">
        <f t="shared" si="3"/>
        <v>32.983450126733267</v>
      </c>
    </row>
    <row r="103" spans="1:13" x14ac:dyDescent="0.2">
      <c r="A103" s="17" t="s">
        <v>67</v>
      </c>
      <c r="B103" s="7">
        <v>34995</v>
      </c>
      <c r="C103" s="8">
        <v>39942</v>
      </c>
      <c r="D103" s="2">
        <v>38478</v>
      </c>
      <c r="E103" s="2">
        <v>41799</v>
      </c>
      <c r="F103" s="2">
        <v>46186</v>
      </c>
      <c r="G103" s="4">
        <v>41161</v>
      </c>
      <c r="H103" s="7">
        <v>41969</v>
      </c>
      <c r="I103" s="7">
        <v>45434</v>
      </c>
      <c r="J103" s="9">
        <v>44263</v>
      </c>
      <c r="K103" s="9">
        <v>45213</v>
      </c>
      <c r="L103" s="9">
        <v>47201</v>
      </c>
      <c r="M103">
        <f t="shared" si="3"/>
        <v>34.879268466923847</v>
      </c>
    </row>
    <row r="104" spans="1:13" x14ac:dyDescent="0.2">
      <c r="D104" s="2"/>
    </row>
    <row r="105" spans="1:13" x14ac:dyDescent="0.2">
      <c r="A105" s="17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</row>
    <row r="106" spans="1:13" x14ac:dyDescent="0.2">
      <c r="D106" s="2"/>
    </row>
    <row r="107" spans="1:13" x14ac:dyDescent="0.2">
      <c r="D107" s="2"/>
    </row>
    <row r="108" spans="1:13" x14ac:dyDescent="0.2">
      <c r="D108" s="2"/>
    </row>
    <row r="109" spans="1:13" x14ac:dyDescent="0.2">
      <c r="D109" s="2"/>
    </row>
    <row r="110" spans="1:13" x14ac:dyDescent="0.2">
      <c r="D110" s="2"/>
    </row>
    <row r="111" spans="1:13" x14ac:dyDescent="0.2">
      <c r="D111" s="2"/>
    </row>
    <row r="112" spans="1:13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  <row r="118" spans="4:4" x14ac:dyDescent="0.2">
      <c r="D118" s="2"/>
    </row>
    <row r="119" spans="4:4" x14ac:dyDescent="0.2">
      <c r="D119" s="2"/>
    </row>
    <row r="120" spans="4:4" x14ac:dyDescent="0.2">
      <c r="D120" s="2"/>
    </row>
    <row r="121" spans="4:4" x14ac:dyDescent="0.2">
      <c r="D121" s="2"/>
    </row>
    <row r="122" spans="4:4" x14ac:dyDescent="0.2">
      <c r="D122" s="2"/>
    </row>
    <row r="123" spans="4:4" x14ac:dyDescent="0.2">
      <c r="D123" s="2"/>
    </row>
    <row r="124" spans="4:4" x14ac:dyDescent="0.2">
      <c r="D124" s="2"/>
    </row>
    <row r="125" spans="4:4" x14ac:dyDescent="0.2">
      <c r="D125" s="2"/>
    </row>
    <row r="126" spans="4:4" x14ac:dyDescent="0.2">
      <c r="D126" s="2"/>
    </row>
    <row r="127" spans="4:4" x14ac:dyDescent="0.2">
      <c r="D127" s="2"/>
    </row>
    <row r="128" spans="4:4" x14ac:dyDescent="0.2">
      <c r="D128" s="2"/>
    </row>
    <row r="129" spans="4:4" x14ac:dyDescent="0.2">
      <c r="D129" s="2"/>
    </row>
    <row r="130" spans="4:4" x14ac:dyDescent="0.2">
      <c r="D130" s="2"/>
    </row>
    <row r="131" spans="4:4" x14ac:dyDescent="0.2">
      <c r="D131" s="2"/>
    </row>
    <row r="132" spans="4:4" x14ac:dyDescent="0.2">
      <c r="D132" s="2"/>
    </row>
    <row r="133" spans="4:4" x14ac:dyDescent="0.2">
      <c r="D133" s="2"/>
    </row>
    <row r="134" spans="4:4" x14ac:dyDescent="0.2">
      <c r="D134" s="2"/>
    </row>
    <row r="135" spans="4:4" x14ac:dyDescent="0.2">
      <c r="D135" s="2"/>
    </row>
    <row r="136" spans="4:4" x14ac:dyDescent="0.2">
      <c r="D136" s="2"/>
    </row>
    <row r="137" spans="4:4" x14ac:dyDescent="0.2">
      <c r="D137" s="2"/>
    </row>
    <row r="138" spans="4:4" x14ac:dyDescent="0.2">
      <c r="D138" s="2"/>
    </row>
    <row r="139" spans="4:4" x14ac:dyDescent="0.2">
      <c r="D139" s="2"/>
    </row>
    <row r="140" spans="4:4" x14ac:dyDescent="0.2">
      <c r="D140" s="2"/>
    </row>
    <row r="141" spans="4:4" x14ac:dyDescent="0.2">
      <c r="D141" s="2"/>
    </row>
    <row r="142" spans="4:4" x14ac:dyDescent="0.2">
      <c r="D142" s="2"/>
    </row>
    <row r="143" spans="4:4" x14ac:dyDescent="0.2">
      <c r="D143" s="2"/>
    </row>
    <row r="144" spans="4:4" x14ac:dyDescent="0.2">
      <c r="D144" s="2"/>
    </row>
    <row r="145" spans="4:4" x14ac:dyDescent="0.2">
      <c r="D145" s="2"/>
    </row>
    <row r="146" spans="4:4" x14ac:dyDescent="0.2">
      <c r="D146" s="2"/>
    </row>
    <row r="147" spans="4:4" x14ac:dyDescent="0.2">
      <c r="D147" s="2"/>
    </row>
    <row r="148" spans="4:4" x14ac:dyDescent="0.2">
      <c r="D148" s="2"/>
    </row>
    <row r="149" spans="4:4" x14ac:dyDescent="0.2">
      <c r="D149" s="2"/>
    </row>
    <row r="150" spans="4:4" x14ac:dyDescent="0.2">
      <c r="D150" s="2"/>
    </row>
    <row r="151" spans="4:4" x14ac:dyDescent="0.2">
      <c r="D151" s="2"/>
    </row>
    <row r="152" spans="4:4" x14ac:dyDescent="0.2">
      <c r="D152" s="2"/>
    </row>
    <row r="153" spans="4:4" x14ac:dyDescent="0.2">
      <c r="D153" s="2"/>
    </row>
    <row r="154" spans="4:4" x14ac:dyDescent="0.2">
      <c r="D154" s="2"/>
    </row>
    <row r="155" spans="4:4" x14ac:dyDescent="0.2">
      <c r="D155" s="2"/>
    </row>
    <row r="156" spans="4:4" x14ac:dyDescent="0.2">
      <c r="D156" s="2"/>
    </row>
    <row r="157" spans="4:4" x14ac:dyDescent="0.2">
      <c r="D157" s="2"/>
    </row>
  </sheetData>
  <sortState ref="A2:M157">
    <sortCondition ref="M2:M1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A5" workbookViewId="0">
      <selection activeCell="Q22" sqref="Q22:R34"/>
    </sheetView>
  </sheetViews>
  <sheetFormatPr baseColWidth="10" defaultRowHeight="16" x14ac:dyDescent="0.2"/>
  <cols>
    <col min="1" max="1" width="40.6640625" style="5" customWidth="1"/>
    <col min="2" max="2" width="10.83203125" style="5"/>
    <col min="3" max="11" width="10.83203125" style="5" customWidth="1"/>
    <col min="12" max="13" width="10.83203125" style="5"/>
    <col min="14" max="14" width="0" style="5" hidden="1" customWidth="1"/>
    <col min="15" max="15" width="5.1640625" style="5" customWidth="1"/>
    <col min="16" max="16" width="23.1640625" style="5" bestFit="1" customWidth="1"/>
    <col min="17" max="16384" width="10.83203125" style="5"/>
  </cols>
  <sheetData>
    <row r="1" spans="1:18" x14ac:dyDescent="0.2">
      <c r="A1" s="29" t="s">
        <v>147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8" x14ac:dyDescent="0.2">
      <c r="A2" s="16" t="s">
        <v>136</v>
      </c>
      <c r="B2" s="21" t="s">
        <v>118</v>
      </c>
      <c r="C2" s="21" t="s">
        <v>119</v>
      </c>
      <c r="D2" s="21" t="s">
        <v>120</v>
      </c>
      <c r="E2" s="21" t="s">
        <v>121</v>
      </c>
      <c r="F2" s="21" t="s">
        <v>122</v>
      </c>
      <c r="G2" s="21" t="s">
        <v>123</v>
      </c>
      <c r="H2" s="21" t="s">
        <v>124</v>
      </c>
      <c r="I2" s="21" t="s">
        <v>125</v>
      </c>
      <c r="J2" s="21" t="s">
        <v>126</v>
      </c>
      <c r="K2" s="21" t="s">
        <v>127</v>
      </c>
      <c r="L2" s="21" t="s">
        <v>128</v>
      </c>
      <c r="M2" s="21" t="s">
        <v>129</v>
      </c>
      <c r="N2" s="10" t="s">
        <v>130</v>
      </c>
      <c r="P2" s="10" t="s">
        <v>131</v>
      </c>
      <c r="Q2" s="10" t="s">
        <v>132</v>
      </c>
      <c r="R2" s="10" t="s">
        <v>133</v>
      </c>
    </row>
    <row r="3" spans="1:18" x14ac:dyDescent="0.2">
      <c r="A3" s="16" t="s">
        <v>103</v>
      </c>
      <c r="B3" s="11">
        <v>4168.55</v>
      </c>
      <c r="C3" s="11">
        <v>4249</v>
      </c>
      <c r="D3" s="11">
        <v>4678</v>
      </c>
      <c r="E3" s="11">
        <v>5002</v>
      </c>
      <c r="F3" s="11">
        <v>5143</v>
      </c>
      <c r="G3" s="11">
        <v>5396</v>
      </c>
      <c r="H3" s="11">
        <v>6393.3</v>
      </c>
      <c r="I3" s="11">
        <v>6874.2</v>
      </c>
      <c r="J3" s="11">
        <v>7643.55</v>
      </c>
      <c r="K3" s="11">
        <v>8055.15</v>
      </c>
      <c r="L3" s="11">
        <v>8133.42</v>
      </c>
      <c r="M3" s="11">
        <v>8406.8799999999992</v>
      </c>
      <c r="N3" s="12">
        <v>8880</v>
      </c>
      <c r="P3" s="11">
        <f>M3-B3</f>
        <v>4238.329999999999</v>
      </c>
      <c r="Q3" s="5">
        <f>(P3/B3)*100</f>
        <v>101.67396336855738</v>
      </c>
      <c r="R3" s="11">
        <f>AVERAGE(B3:M3)</f>
        <v>6178.5875000000005</v>
      </c>
    </row>
    <row r="4" spans="1:18" x14ac:dyDescent="0.2">
      <c r="A4" s="17" t="s">
        <v>104</v>
      </c>
      <c r="B4" s="11">
        <v>4359.5200000000004</v>
      </c>
      <c r="C4" s="11">
        <v>4515.0200000000004</v>
      </c>
      <c r="D4" s="11">
        <v>4875.82</v>
      </c>
      <c r="E4" s="11">
        <v>5176.3</v>
      </c>
      <c r="F4" s="11">
        <v>5227.99</v>
      </c>
      <c r="G4" s="11">
        <v>5450.16</v>
      </c>
      <c r="H4" s="11">
        <v>6487.49</v>
      </c>
      <c r="I4" s="11">
        <v>6823.96</v>
      </c>
      <c r="J4" s="11">
        <v>7499.81</v>
      </c>
      <c r="K4" s="11">
        <v>8122.98</v>
      </c>
      <c r="L4" s="11">
        <v>8106.84</v>
      </c>
      <c r="M4" s="11">
        <v>8334.19</v>
      </c>
      <c r="N4" s="13">
        <v>8834</v>
      </c>
      <c r="P4" s="11">
        <f t="shared" ref="P4:P17" si="0">M4-B4</f>
        <v>3974.67</v>
      </c>
      <c r="Q4" s="5">
        <f t="shared" ref="Q4:Q17" si="1">(P4/B4)*100</f>
        <v>91.172193268983733</v>
      </c>
      <c r="R4" s="11">
        <f t="shared" ref="R4:R17" si="2">AVERAGE(B4:M4)</f>
        <v>6248.34</v>
      </c>
    </row>
    <row r="5" spans="1:18" x14ac:dyDescent="0.2">
      <c r="A5" s="16" t="s">
        <v>105</v>
      </c>
      <c r="B5" s="11">
        <v>3320</v>
      </c>
      <c r="C5" s="11">
        <v>3470</v>
      </c>
      <c r="D5" s="11">
        <v>3816</v>
      </c>
      <c r="E5" s="11">
        <v>4181</v>
      </c>
      <c r="F5" s="11">
        <v>4149</v>
      </c>
      <c r="G5" s="11">
        <v>4220</v>
      </c>
      <c r="H5" s="11">
        <v>4750</v>
      </c>
      <c r="I5" s="11">
        <v>5317</v>
      </c>
      <c r="J5" s="11">
        <v>5813</v>
      </c>
      <c r="K5" s="11">
        <v>6084</v>
      </c>
      <c r="L5" s="11">
        <v>5984</v>
      </c>
      <c r="M5" s="11">
        <v>6421</v>
      </c>
      <c r="N5" s="13">
        <v>6827</v>
      </c>
      <c r="P5" s="11">
        <f t="shared" si="0"/>
        <v>3101</v>
      </c>
      <c r="Q5" s="5">
        <f t="shared" si="1"/>
        <v>93.403614457831324</v>
      </c>
      <c r="R5" s="11">
        <f t="shared" si="2"/>
        <v>4793.75</v>
      </c>
    </row>
    <row r="6" spans="1:18" x14ac:dyDescent="0.2">
      <c r="A6" s="16" t="s">
        <v>110</v>
      </c>
      <c r="B6" s="11">
        <v>3003</v>
      </c>
      <c r="C6" s="11">
        <v>3048</v>
      </c>
      <c r="D6" s="11">
        <v>3348</v>
      </c>
      <c r="E6" s="11">
        <v>3429</v>
      </c>
      <c r="F6" s="11">
        <v>3511.75</v>
      </c>
      <c r="G6" s="11">
        <v>3599.75</v>
      </c>
      <c r="H6" s="11">
        <v>4320</v>
      </c>
      <c r="I6" s="11">
        <v>4566.5</v>
      </c>
      <c r="J6" s="11">
        <v>4951.5</v>
      </c>
      <c r="K6" s="11">
        <v>5314.5</v>
      </c>
      <c r="L6" s="11">
        <v>5535.17</v>
      </c>
      <c r="M6" s="11">
        <v>5865.17</v>
      </c>
      <c r="N6" s="13">
        <v>5972</v>
      </c>
      <c r="P6" s="11">
        <f t="shared" si="0"/>
        <v>2862.17</v>
      </c>
      <c r="Q6" s="5">
        <f t="shared" si="1"/>
        <v>95.310356310356312</v>
      </c>
      <c r="R6" s="11">
        <f t="shared" si="2"/>
        <v>4207.6949999999997</v>
      </c>
    </row>
    <row r="7" spans="1:18" x14ac:dyDescent="0.2">
      <c r="A7" s="16" t="s">
        <v>106</v>
      </c>
      <c r="B7" s="11">
        <v>3419</v>
      </c>
      <c r="C7" s="11">
        <v>3495</v>
      </c>
      <c r="D7" s="11">
        <v>3841</v>
      </c>
      <c r="E7" s="11">
        <v>4091</v>
      </c>
      <c r="F7" s="11">
        <v>4226</v>
      </c>
      <c r="G7" s="11">
        <v>4356</v>
      </c>
      <c r="H7" s="11">
        <v>5064</v>
      </c>
      <c r="I7" s="11">
        <v>5360</v>
      </c>
      <c r="J7" s="11">
        <v>5777</v>
      </c>
      <c r="K7" s="11">
        <v>6009</v>
      </c>
      <c r="L7" s="11">
        <v>6179</v>
      </c>
      <c r="M7" s="11">
        <v>6414</v>
      </c>
      <c r="N7" s="13"/>
      <c r="P7" s="11">
        <f t="shared" si="0"/>
        <v>2995</v>
      </c>
      <c r="Q7" s="5">
        <f t="shared" si="1"/>
        <v>87.59871307399824</v>
      </c>
      <c r="R7" s="11">
        <f t="shared" si="2"/>
        <v>4852.583333333333</v>
      </c>
    </row>
    <row r="8" spans="1:18" x14ac:dyDescent="0.2">
      <c r="A8" s="17" t="s">
        <v>107</v>
      </c>
      <c r="B8" s="11">
        <v>3384</v>
      </c>
      <c r="C8" s="11">
        <v>3416</v>
      </c>
      <c r="D8" s="11">
        <v>3762</v>
      </c>
      <c r="E8" s="11">
        <v>3978</v>
      </c>
      <c r="F8" s="11">
        <v>4084</v>
      </c>
      <c r="G8" s="11">
        <v>4186</v>
      </c>
      <c r="H8" s="11">
        <v>4925</v>
      </c>
      <c r="I8" s="11">
        <v>5445</v>
      </c>
      <c r="J8" s="11">
        <v>6085</v>
      </c>
      <c r="K8" s="11">
        <v>6322</v>
      </c>
      <c r="L8" s="11">
        <v>6385</v>
      </c>
      <c r="M8" s="11">
        <v>6674</v>
      </c>
      <c r="N8" s="14"/>
      <c r="P8" s="11">
        <f t="shared" si="0"/>
        <v>3290</v>
      </c>
      <c r="Q8" s="5">
        <f t="shared" si="1"/>
        <v>97.222222222222214</v>
      </c>
      <c r="R8" s="11">
        <f t="shared" si="2"/>
        <v>4887.166666666667</v>
      </c>
    </row>
    <row r="9" spans="1:18" x14ac:dyDescent="0.2">
      <c r="A9" s="16" t="s">
        <v>108</v>
      </c>
      <c r="B9" s="11">
        <v>3154.5</v>
      </c>
      <c r="C9" s="11">
        <v>3234.5</v>
      </c>
      <c r="D9" s="11">
        <v>3869.5</v>
      </c>
      <c r="E9" s="11">
        <v>4184</v>
      </c>
      <c r="F9" s="11">
        <v>4274</v>
      </c>
      <c r="G9" s="11">
        <v>4424</v>
      </c>
      <c r="H9" s="11">
        <v>5173.74</v>
      </c>
      <c r="I9" s="11">
        <v>5455.74</v>
      </c>
      <c r="J9" s="11">
        <v>5962</v>
      </c>
      <c r="K9" s="11">
        <v>6356</v>
      </c>
      <c r="L9" s="11">
        <v>6438</v>
      </c>
      <c r="M9" s="11">
        <v>6719</v>
      </c>
      <c r="P9" s="11">
        <f t="shared" si="0"/>
        <v>3564.5</v>
      </c>
      <c r="Q9" s="5">
        <f t="shared" si="1"/>
        <v>112.99730543667776</v>
      </c>
      <c r="R9" s="11">
        <f t="shared" si="2"/>
        <v>4937.081666666666</v>
      </c>
    </row>
    <row r="10" spans="1:18" x14ac:dyDescent="0.2">
      <c r="A10" s="16" t="s">
        <v>109</v>
      </c>
      <c r="B10" s="11">
        <v>2520</v>
      </c>
      <c r="C10" s="11">
        <v>2520</v>
      </c>
      <c r="D10" s="11">
        <v>2842</v>
      </c>
      <c r="E10" s="11">
        <v>3020</v>
      </c>
      <c r="F10" s="11">
        <v>3020</v>
      </c>
      <c r="G10" s="11">
        <v>3152</v>
      </c>
      <c r="H10" s="11">
        <v>3451</v>
      </c>
      <c r="I10" s="11">
        <v>4084</v>
      </c>
      <c r="J10" s="11">
        <v>4393.76</v>
      </c>
      <c r="K10" s="11">
        <v>4579.76</v>
      </c>
      <c r="L10" s="11">
        <v>4629.76</v>
      </c>
      <c r="M10" s="11">
        <v>4859.76</v>
      </c>
      <c r="P10" s="11">
        <f t="shared" si="0"/>
        <v>2339.7600000000002</v>
      </c>
      <c r="Q10" s="5">
        <f t="shared" si="1"/>
        <v>92.847619047619062</v>
      </c>
      <c r="R10" s="11">
        <f t="shared" si="2"/>
        <v>3589.3366666666675</v>
      </c>
    </row>
    <row r="11" spans="1:18" x14ac:dyDescent="0.2">
      <c r="A11" s="16" t="s">
        <v>111</v>
      </c>
      <c r="B11" s="11">
        <v>3041</v>
      </c>
      <c r="C11" s="11">
        <v>3095</v>
      </c>
      <c r="D11" s="11">
        <v>3395</v>
      </c>
      <c r="E11" s="11">
        <v>3605</v>
      </c>
      <c r="F11" s="11">
        <v>3689.89</v>
      </c>
      <c r="G11" s="11">
        <v>3861.21</v>
      </c>
      <c r="H11" s="11">
        <v>4479.42</v>
      </c>
      <c r="I11" s="11">
        <v>4719.92</v>
      </c>
      <c r="J11" s="11">
        <v>5119.03</v>
      </c>
      <c r="K11" s="11">
        <v>5444.09</v>
      </c>
      <c r="L11" s="11">
        <v>5444.09</v>
      </c>
      <c r="M11" s="11">
        <v>5674.09</v>
      </c>
      <c r="P11" s="11">
        <f t="shared" si="0"/>
        <v>2633.09</v>
      </c>
      <c r="Q11" s="5">
        <f t="shared" si="1"/>
        <v>86.586320289378492</v>
      </c>
      <c r="R11" s="11">
        <f t="shared" si="2"/>
        <v>4297.3116666666656</v>
      </c>
    </row>
    <row r="12" spans="1:18" x14ac:dyDescent="0.2">
      <c r="A12" s="17" t="s">
        <v>112</v>
      </c>
      <c r="B12" s="11">
        <v>2824</v>
      </c>
      <c r="C12" s="11">
        <v>2839</v>
      </c>
      <c r="D12" s="11">
        <v>3221</v>
      </c>
      <c r="E12" s="11">
        <v>3396</v>
      </c>
      <c r="F12" s="11">
        <v>3497</v>
      </c>
      <c r="G12" s="11">
        <v>3655</v>
      </c>
      <c r="H12" s="11">
        <v>4059</v>
      </c>
      <c r="I12" s="11">
        <v>4587</v>
      </c>
      <c r="J12" s="11">
        <v>4776</v>
      </c>
      <c r="K12" s="11">
        <v>5063</v>
      </c>
      <c r="L12" s="11">
        <v>5206</v>
      </c>
      <c r="M12" s="11">
        <v>5483.4</v>
      </c>
      <c r="P12" s="11">
        <f t="shared" si="0"/>
        <v>2659.3999999999996</v>
      </c>
      <c r="Q12" s="5">
        <f t="shared" si="1"/>
        <v>94.171388101982984</v>
      </c>
      <c r="R12" s="11">
        <f t="shared" si="2"/>
        <v>4050.5333333333333</v>
      </c>
    </row>
    <row r="13" spans="1:18" x14ac:dyDescent="0.2">
      <c r="A13" s="17" t="s">
        <v>113</v>
      </c>
      <c r="B13" s="11">
        <v>3574.5</v>
      </c>
      <c r="C13" s="11">
        <v>3638.75</v>
      </c>
      <c r="D13" s="11">
        <v>4080.75</v>
      </c>
      <c r="E13" s="11">
        <v>4312.3999999999996</v>
      </c>
      <c r="F13" s="11">
        <v>4441.1499999999996</v>
      </c>
      <c r="G13" s="11">
        <v>4872.8</v>
      </c>
      <c r="H13" s="11">
        <v>5321.9</v>
      </c>
      <c r="I13" s="11">
        <v>5594.55</v>
      </c>
      <c r="J13" s="11">
        <v>6121.7</v>
      </c>
      <c r="K13" s="11">
        <v>6266.1</v>
      </c>
      <c r="L13" s="11">
        <v>6314.7</v>
      </c>
      <c r="M13" s="11">
        <v>6599.66</v>
      </c>
      <c r="P13" s="11">
        <f t="shared" si="0"/>
        <v>3025.16</v>
      </c>
      <c r="Q13" s="5">
        <f t="shared" si="1"/>
        <v>84.631696740802909</v>
      </c>
      <c r="R13" s="11">
        <f t="shared" si="2"/>
        <v>5094.913333333333</v>
      </c>
    </row>
    <row r="14" spans="1:18" x14ac:dyDescent="0.2">
      <c r="A14" s="16" t="s">
        <v>114</v>
      </c>
      <c r="B14" s="11">
        <v>3201.5</v>
      </c>
      <c r="C14" s="11">
        <v>3311</v>
      </c>
      <c r="D14" s="11">
        <v>3623</v>
      </c>
      <c r="E14" s="11">
        <v>3950</v>
      </c>
      <c r="F14" s="11">
        <v>4085.5</v>
      </c>
      <c r="G14" s="11">
        <v>4214</v>
      </c>
      <c r="H14" s="11">
        <v>5000.8</v>
      </c>
      <c r="I14" s="11">
        <v>5250</v>
      </c>
      <c r="J14" s="11">
        <v>5772</v>
      </c>
      <c r="K14" s="11">
        <v>6096</v>
      </c>
      <c r="L14" s="11">
        <v>6156</v>
      </c>
      <c r="M14" s="11">
        <v>6474</v>
      </c>
      <c r="P14" s="11">
        <f t="shared" si="0"/>
        <v>3272.5</v>
      </c>
      <c r="Q14" s="5">
        <f t="shared" si="1"/>
        <v>102.21771044822738</v>
      </c>
      <c r="R14" s="11">
        <f t="shared" si="2"/>
        <v>4761.1500000000005</v>
      </c>
    </row>
    <row r="15" spans="1:18" x14ac:dyDescent="0.2">
      <c r="A15" s="16" t="s">
        <v>117</v>
      </c>
      <c r="B15" s="11">
        <v>2654</v>
      </c>
      <c r="C15" s="11">
        <v>2779</v>
      </c>
      <c r="D15" s="11">
        <v>3108</v>
      </c>
      <c r="E15" s="11">
        <v>3274</v>
      </c>
      <c r="F15" s="11">
        <v>3338</v>
      </c>
      <c r="G15" s="11">
        <v>3471.16</v>
      </c>
      <c r="H15" s="11">
        <v>4017.16</v>
      </c>
      <c r="I15" s="11">
        <v>4513.16</v>
      </c>
      <c r="J15" s="11">
        <v>4850.16</v>
      </c>
      <c r="K15" s="11">
        <v>5377.16</v>
      </c>
      <c r="L15" s="11">
        <v>5623.16</v>
      </c>
      <c r="M15" s="11">
        <v>5616.16</v>
      </c>
      <c r="P15" s="11">
        <f t="shared" si="0"/>
        <v>2962.16</v>
      </c>
      <c r="Q15" s="5">
        <f t="shared" si="1"/>
        <v>111.61115297663903</v>
      </c>
      <c r="R15" s="11">
        <f t="shared" si="2"/>
        <v>4051.7600000000007</v>
      </c>
    </row>
    <row r="16" spans="1:18" x14ac:dyDescent="0.2">
      <c r="A16" s="17" t="s">
        <v>115</v>
      </c>
      <c r="B16" s="11">
        <v>3321.5</v>
      </c>
      <c r="C16" s="11">
        <v>3454.5</v>
      </c>
      <c r="D16" s="11">
        <v>3810.5</v>
      </c>
      <c r="E16" s="11">
        <v>4043.85</v>
      </c>
      <c r="F16" s="11">
        <v>4174.3500000000004</v>
      </c>
      <c r="G16" s="11">
        <v>4328.8500000000004</v>
      </c>
      <c r="H16" s="11">
        <v>4677.5</v>
      </c>
      <c r="I16" s="11">
        <v>5283.5</v>
      </c>
      <c r="J16" s="11">
        <v>5806.5</v>
      </c>
      <c r="K16" s="11">
        <v>6121</v>
      </c>
      <c r="L16" s="11">
        <v>6272</v>
      </c>
      <c r="M16" s="11">
        <v>6485</v>
      </c>
      <c r="P16" s="11">
        <f t="shared" si="0"/>
        <v>3163.5</v>
      </c>
      <c r="Q16" s="5">
        <f t="shared" si="1"/>
        <v>95.24311305133223</v>
      </c>
      <c r="R16" s="11">
        <f t="shared" si="2"/>
        <v>4814.9208333333336</v>
      </c>
    </row>
    <row r="17" spans="1:23" x14ac:dyDescent="0.2">
      <c r="A17" s="16" t="s">
        <v>116</v>
      </c>
      <c r="B17" s="11">
        <v>2473.5</v>
      </c>
      <c r="C17" s="11">
        <v>2492.5</v>
      </c>
      <c r="D17" s="11">
        <v>2763.5</v>
      </c>
      <c r="E17" s="11">
        <v>2896.5</v>
      </c>
      <c r="F17" s="11">
        <v>2920.5</v>
      </c>
      <c r="G17" s="11">
        <v>3031</v>
      </c>
      <c r="H17" s="11">
        <v>3639.38</v>
      </c>
      <c r="I17" s="11">
        <v>3828.66</v>
      </c>
      <c r="J17" s="11">
        <v>4149.6899999999996</v>
      </c>
      <c r="K17" s="11">
        <v>4427.63</v>
      </c>
      <c r="L17" s="11">
        <v>4496.74</v>
      </c>
      <c r="M17" s="11">
        <v>4656.74</v>
      </c>
      <c r="P17" s="11">
        <f t="shared" si="0"/>
        <v>2183.2399999999998</v>
      </c>
      <c r="Q17" s="5">
        <f t="shared" si="1"/>
        <v>88.265211239134828</v>
      </c>
      <c r="R17" s="11">
        <f t="shared" si="2"/>
        <v>3481.3616666666662</v>
      </c>
    </row>
    <row r="19" spans="1:23" x14ac:dyDescent="0.2">
      <c r="A19" s="34" t="s">
        <v>148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2"/>
      <c r="O19" s="32"/>
      <c r="P19" s="32"/>
      <c r="R19" s="32"/>
    </row>
    <row r="20" spans="1:23" x14ac:dyDescent="0.2">
      <c r="A20" s="16" t="str">
        <f>A2</f>
        <v>University</v>
      </c>
      <c r="B20" s="16" t="str">
        <f t="shared" ref="B20:M20" si="3">B2</f>
        <v>2004-05</v>
      </c>
      <c r="C20" s="16" t="str">
        <f t="shared" si="3"/>
        <v>2005-06</v>
      </c>
      <c r="D20" s="16" t="str">
        <f t="shared" si="3"/>
        <v>2006-07</v>
      </c>
      <c r="E20" s="16" t="str">
        <f t="shared" si="3"/>
        <v>2007-08</v>
      </c>
      <c r="F20" s="16" t="str">
        <f t="shared" si="3"/>
        <v>2008-09</v>
      </c>
      <c r="G20" s="16" t="str">
        <f t="shared" si="3"/>
        <v>2009-10</v>
      </c>
      <c r="H20" s="16" t="str">
        <f t="shared" si="3"/>
        <v>2010-11</v>
      </c>
      <c r="I20" s="16" t="str">
        <f t="shared" si="3"/>
        <v>2011-2012</v>
      </c>
      <c r="J20" s="16" t="str">
        <f t="shared" si="3"/>
        <v>2012-13</v>
      </c>
      <c r="K20" s="16" t="str">
        <f t="shared" si="3"/>
        <v>2013-2014</v>
      </c>
      <c r="L20" s="16" t="str">
        <f t="shared" si="3"/>
        <v>2014-15</v>
      </c>
      <c r="M20" s="16" t="str">
        <f t="shared" si="3"/>
        <v>2015-2016</v>
      </c>
      <c r="T20" s="30">
        <v>2004</v>
      </c>
      <c r="U20" s="31">
        <v>188.9</v>
      </c>
      <c r="V20" s="30">
        <v>2015</v>
      </c>
      <c r="W20" s="31">
        <v>237.017</v>
      </c>
    </row>
    <row r="21" spans="1:23" x14ac:dyDescent="0.2">
      <c r="A21" s="16" t="str">
        <f t="shared" ref="A21:A35" si="4">A3</f>
        <v>North Carolina State University</v>
      </c>
      <c r="B21" s="33">
        <f>B3*$R$23</f>
        <v>5230.3717064584434</v>
      </c>
      <c r="C21" s="33">
        <f>C3*$R$24</f>
        <v>5156.6064157706096</v>
      </c>
      <c r="D21" s="33">
        <f>D3*$R$25</f>
        <v>5499.8289980158734</v>
      </c>
      <c r="E21" s="33">
        <f>E3*$R$26</f>
        <v>5719.049850458272</v>
      </c>
      <c r="F21" s="33">
        <f>F3*$R$27</f>
        <v>5661.6880907372397</v>
      </c>
      <c r="G21" s="33">
        <f>G3*$R$28</f>
        <v>5961.4133319660477</v>
      </c>
      <c r="H21" s="33">
        <f>H3*$R$29</f>
        <v>6949.2276575742007</v>
      </c>
      <c r="I21" s="33">
        <f>I3*$R$30</f>
        <v>7243.3071250427893</v>
      </c>
      <c r="J21" s="33">
        <f>J3*$R$31</f>
        <v>7890.6734947341838</v>
      </c>
      <c r="K21" s="33">
        <f>K3*$R$32</f>
        <v>8195.5360326154605</v>
      </c>
      <c r="L21" s="33">
        <f>L3*$R$33</f>
        <v>8143.0741760442015</v>
      </c>
      <c r="M21" s="33">
        <f>M3*$R$34</f>
        <v>8406.8799999999992</v>
      </c>
      <c r="T21" s="30">
        <v>2005</v>
      </c>
      <c r="U21" s="31">
        <v>195.3</v>
      </c>
    </row>
    <row r="22" spans="1:23" x14ac:dyDescent="0.2">
      <c r="A22" s="16" t="str">
        <f t="shared" si="4"/>
        <v>The University of North Carolina at Chapel Hill</v>
      </c>
      <c r="B22" s="33">
        <f t="shared" ref="B22:M22" si="5">B4*$R$23</f>
        <v>5469.98598115405</v>
      </c>
      <c r="C22" s="33">
        <f t="shared" ref="C22:C35" si="6">C4*$R$24</f>
        <v>5479.4495409114188</v>
      </c>
      <c r="D22" s="33">
        <f t="shared" ref="D22:D35" si="7">D4*$R$25</f>
        <v>5732.4019292658732</v>
      </c>
      <c r="E22" s="33">
        <f t="shared" ref="E22:E35" si="8">E4*$R$26</f>
        <v>5918.3362136999513</v>
      </c>
      <c r="F22" s="33">
        <f t="shared" ref="F22:F35" si="9">F4*$R$27</f>
        <v>5755.2496055791134</v>
      </c>
      <c r="G22" s="33">
        <f t="shared" ref="G22:G35" si="10">G4*$R$28</f>
        <v>6021.24842204375</v>
      </c>
      <c r="H22" s="33">
        <f t="shared" ref="H22:H35" si="11">H4*$R$29</f>
        <v>7051.6079233316204</v>
      </c>
      <c r="I22" s="33">
        <f t="shared" ref="I22:I35" si="12">I4*$R$30</f>
        <v>7190.3695104895114</v>
      </c>
      <c r="J22" s="33">
        <f t="shared" ref="J22:J35" si="13">J4*$R$31</f>
        <v>7742.2862390567707</v>
      </c>
      <c r="K22" s="33">
        <f t="shared" ref="K22:K35" si="14">K4*$R$32</f>
        <v>8264.548181252334</v>
      </c>
      <c r="L22" s="33">
        <f t="shared" ref="L22:L35" si="15">L4*$R$33</f>
        <v>8116.4626262165457</v>
      </c>
      <c r="M22" s="33">
        <f t="shared" ref="M22:M35" si="16">M4*$R$34</f>
        <v>8334.19</v>
      </c>
      <c r="R22" s="28" t="s">
        <v>149</v>
      </c>
      <c r="T22" s="30">
        <v>2006</v>
      </c>
      <c r="U22" s="31">
        <v>201.6</v>
      </c>
    </row>
    <row r="23" spans="1:23" x14ac:dyDescent="0.2">
      <c r="A23" s="16" t="str">
        <f t="shared" si="4"/>
        <v>East Carolina University</v>
      </c>
      <c r="B23" s="33">
        <f t="shared" ref="B23:M23" si="17">B5*$R$23</f>
        <v>4165.677289571202</v>
      </c>
      <c r="C23" s="33">
        <f t="shared" si="6"/>
        <v>4211.2083461341526</v>
      </c>
      <c r="D23" s="33">
        <f t="shared" si="7"/>
        <v>4486.3932142857147</v>
      </c>
      <c r="E23" s="33">
        <f t="shared" si="8"/>
        <v>4780.3573420164003</v>
      </c>
      <c r="F23" s="33">
        <f t="shared" si="9"/>
        <v>4567.4399938691058</v>
      </c>
      <c r="G23" s="33">
        <f t="shared" si="10"/>
        <v>4662.1875946806376</v>
      </c>
      <c r="H23" s="33">
        <f t="shared" si="11"/>
        <v>5163.0349543236598</v>
      </c>
      <c r="I23" s="33">
        <f t="shared" si="12"/>
        <v>5602.4939605848704</v>
      </c>
      <c r="J23" s="33">
        <f t="shared" si="13"/>
        <v>6000.9400114985583</v>
      </c>
      <c r="K23" s="33">
        <f t="shared" si="14"/>
        <v>6190.0326154612221</v>
      </c>
      <c r="L23" s="33">
        <f t="shared" si="15"/>
        <v>5991.1028656393619</v>
      </c>
      <c r="M23" s="33">
        <f t="shared" si="16"/>
        <v>6421</v>
      </c>
      <c r="Q23" s="16">
        <v>2004</v>
      </c>
      <c r="R23" s="5">
        <f>(237.017/U20)</f>
        <v>1.2547220751720487</v>
      </c>
      <c r="T23" s="30">
        <v>2007</v>
      </c>
      <c r="U23" s="31">
        <v>207.3</v>
      </c>
    </row>
    <row r="24" spans="1:23" x14ac:dyDescent="0.2">
      <c r="A24" s="16" t="str">
        <f t="shared" si="4"/>
        <v>North Carolina A&amp;T State University</v>
      </c>
      <c r="B24" s="33">
        <f t="shared" ref="B24:M24" si="18">B6*$R$23</f>
        <v>3767.9303917416623</v>
      </c>
      <c r="C24" s="33">
        <f t="shared" si="6"/>
        <v>3699.0671582181258</v>
      </c>
      <c r="D24" s="33">
        <f t="shared" si="7"/>
        <v>3936.1751785714291</v>
      </c>
      <c r="E24" s="33">
        <f t="shared" si="8"/>
        <v>3920.5561649782917</v>
      </c>
      <c r="F24" s="33">
        <f t="shared" si="9"/>
        <v>3865.9212818678793</v>
      </c>
      <c r="G24" s="33">
        <f t="shared" si="10"/>
        <v>3976.9454488037027</v>
      </c>
      <c r="H24" s="33">
        <f t="shared" si="11"/>
        <v>4695.6444216164655</v>
      </c>
      <c r="I24" s="33">
        <f t="shared" si="12"/>
        <v>4811.6961954129793</v>
      </c>
      <c r="J24" s="33">
        <f t="shared" si="13"/>
        <v>5111.5868685592832</v>
      </c>
      <c r="K24" s="33">
        <f t="shared" si="14"/>
        <v>5407.1216855471175</v>
      </c>
      <c r="L24" s="33">
        <f t="shared" si="15"/>
        <v>5541.7401151071235</v>
      </c>
      <c r="M24" s="33">
        <f t="shared" si="16"/>
        <v>5865.17</v>
      </c>
      <c r="Q24" s="16">
        <v>2005</v>
      </c>
      <c r="R24" s="5">
        <f>(237.017/U21)</f>
        <v>1.2136047107014849</v>
      </c>
      <c r="T24" s="30">
        <v>2008</v>
      </c>
      <c r="U24" s="31">
        <v>215.303</v>
      </c>
    </row>
    <row r="25" spans="1:23" x14ac:dyDescent="0.2">
      <c r="A25" s="16" t="str">
        <f t="shared" si="4"/>
        <v>The University of North Carolina at Charlotte</v>
      </c>
      <c r="B25" s="33">
        <f t="shared" ref="B25:M25" si="19">B7*$R$23</f>
        <v>4289.8947750132347</v>
      </c>
      <c r="C25" s="33">
        <f t="shared" si="6"/>
        <v>4241.5484639016895</v>
      </c>
      <c r="D25" s="33">
        <f t="shared" si="7"/>
        <v>4515.785203373016</v>
      </c>
      <c r="E25" s="33">
        <f t="shared" si="8"/>
        <v>4677.4556054027971</v>
      </c>
      <c r="F25" s="33">
        <f t="shared" si="9"/>
        <v>4652.2056915138201</v>
      </c>
      <c r="G25" s="33">
        <f t="shared" si="10"/>
        <v>4812.4381901490187</v>
      </c>
      <c r="H25" s="33">
        <f t="shared" si="11"/>
        <v>5504.3387386726345</v>
      </c>
      <c r="I25" s="33">
        <f t="shared" si="12"/>
        <v>5647.8028265440853</v>
      </c>
      <c r="J25" s="33">
        <f t="shared" si="13"/>
        <v>5963.7760960652286</v>
      </c>
      <c r="K25" s="33">
        <f t="shared" si="14"/>
        <v>6113.7255072824591</v>
      </c>
      <c r="L25" s="33">
        <f t="shared" si="15"/>
        <v>6186.3343260002703</v>
      </c>
      <c r="M25" s="33">
        <f t="shared" si="16"/>
        <v>6414</v>
      </c>
      <c r="Q25" s="16">
        <v>2006</v>
      </c>
      <c r="R25" s="5">
        <f>(237.017/U22)</f>
        <v>1.1756795634920636</v>
      </c>
      <c r="T25" s="30">
        <v>2009</v>
      </c>
      <c r="U25" s="31">
        <v>214.53700000000001</v>
      </c>
    </row>
    <row r="26" spans="1:23" x14ac:dyDescent="0.2">
      <c r="A26" s="16" t="str">
        <f t="shared" si="4"/>
        <v>The University of North Carolina at Greensboro</v>
      </c>
      <c r="B26" s="33">
        <f t="shared" ref="B26:M26" si="20">B8*$R$23</f>
        <v>4245.9795023822126</v>
      </c>
      <c r="C26" s="33">
        <f t="shared" si="6"/>
        <v>4145.6736917562721</v>
      </c>
      <c r="D26" s="33">
        <f t="shared" si="7"/>
        <v>4422.9065178571436</v>
      </c>
      <c r="E26" s="33">
        <f t="shared" si="8"/>
        <v>4548.2567583212731</v>
      </c>
      <c r="F26" s="33">
        <f t="shared" si="9"/>
        <v>4495.8845348183722</v>
      </c>
      <c r="G26" s="33">
        <f t="shared" si="10"/>
        <v>4624.6249458135426</v>
      </c>
      <c r="H26" s="33">
        <f t="shared" si="11"/>
        <v>5353.2520315882157</v>
      </c>
      <c r="I26" s="33">
        <f t="shared" si="12"/>
        <v>5737.3668639053258</v>
      </c>
      <c r="J26" s="33">
        <f t="shared" si="13"/>
        <v>6281.7340392170527</v>
      </c>
      <c r="K26" s="33">
        <f t="shared" si="14"/>
        <v>6432.1805054151619</v>
      </c>
      <c r="L26" s="33">
        <f t="shared" si="15"/>
        <v>6392.5788430994862</v>
      </c>
      <c r="M26" s="33">
        <f t="shared" si="16"/>
        <v>6674</v>
      </c>
      <c r="Q26" s="16">
        <v>2007</v>
      </c>
      <c r="R26" s="5">
        <f>(237.017/U23)</f>
        <v>1.1433526290400384</v>
      </c>
      <c r="T26" s="30">
        <v>2010</v>
      </c>
      <c r="U26" s="31">
        <v>218.05600000000001</v>
      </c>
    </row>
    <row r="27" spans="1:23" x14ac:dyDescent="0.2">
      <c r="A27" s="16" t="str">
        <f t="shared" si="4"/>
        <v>Appalachian State University</v>
      </c>
      <c r="B27" s="33">
        <f t="shared" ref="B27:M27" si="21">B9*$R$23</f>
        <v>3958.0207861302274</v>
      </c>
      <c r="C27" s="33">
        <f t="shared" si="6"/>
        <v>3925.4044367639531</v>
      </c>
      <c r="D27" s="33">
        <f t="shared" si="7"/>
        <v>4549.2920709325399</v>
      </c>
      <c r="E27" s="33">
        <f t="shared" si="8"/>
        <v>4783.787399903521</v>
      </c>
      <c r="F27" s="33">
        <f t="shared" si="9"/>
        <v>4705.0466458897463</v>
      </c>
      <c r="G27" s="33">
        <f t="shared" si="10"/>
        <v>4887.5634878832088</v>
      </c>
      <c r="H27" s="33">
        <f t="shared" si="11"/>
        <v>5623.6211504384191</v>
      </c>
      <c r="I27" s="33">
        <f t="shared" si="12"/>
        <v>5748.6835434495579</v>
      </c>
      <c r="J27" s="33">
        <f t="shared" si="13"/>
        <v>6154.757328153175</v>
      </c>
      <c r="K27" s="33">
        <f t="shared" si="14"/>
        <v>6466.7730611228681</v>
      </c>
      <c r="L27" s="33">
        <f t="shared" si="15"/>
        <v>6445.6417528386055</v>
      </c>
      <c r="M27" s="33">
        <f t="shared" si="16"/>
        <v>6719</v>
      </c>
      <c r="Q27" s="16">
        <v>2008</v>
      </c>
      <c r="R27" s="5">
        <f>(237.017/U24)</f>
        <v>1.1008532161651254</v>
      </c>
      <c r="T27" s="30">
        <v>2011</v>
      </c>
      <c r="U27" s="31">
        <v>224.93899999999999</v>
      </c>
    </row>
    <row r="28" spans="1:23" x14ac:dyDescent="0.2">
      <c r="A28" s="16" t="str">
        <f t="shared" si="4"/>
        <v>Fayetteville State University</v>
      </c>
      <c r="B28" s="33">
        <f t="shared" ref="B28:M28" si="22">B10*$R$23</f>
        <v>3161.8996294335629</v>
      </c>
      <c r="C28" s="33">
        <f t="shared" si="6"/>
        <v>3058.2838709677421</v>
      </c>
      <c r="D28" s="33">
        <f t="shared" si="7"/>
        <v>3341.2813194444448</v>
      </c>
      <c r="E28" s="33">
        <f t="shared" si="8"/>
        <v>3452.9249397009162</v>
      </c>
      <c r="F28" s="33">
        <f t="shared" si="9"/>
        <v>3324.576712818679</v>
      </c>
      <c r="G28" s="33">
        <f t="shared" si="10"/>
        <v>3482.2785067377654</v>
      </c>
      <c r="H28" s="33">
        <f t="shared" si="11"/>
        <v>3751.0807636570421</v>
      </c>
      <c r="I28" s="33">
        <f t="shared" si="12"/>
        <v>4303.2885715682924</v>
      </c>
      <c r="J28" s="33">
        <f t="shared" si="13"/>
        <v>4535.8145853985734</v>
      </c>
      <c r="K28" s="33">
        <f t="shared" si="14"/>
        <v>4659.5765567035978</v>
      </c>
      <c r="L28" s="33">
        <f t="shared" si="15"/>
        <v>4635.2554149770212</v>
      </c>
      <c r="M28" s="33">
        <f t="shared" si="16"/>
        <v>4859.76</v>
      </c>
      <c r="Q28" s="16">
        <v>2009</v>
      </c>
      <c r="R28" s="5">
        <f>(237.017/U25)</f>
        <v>1.1047837902086819</v>
      </c>
      <c r="T28" s="30">
        <v>2012</v>
      </c>
      <c r="U28" s="31">
        <v>229.59399999999999</v>
      </c>
    </row>
    <row r="29" spans="1:23" x14ac:dyDescent="0.2">
      <c r="A29" s="16" t="str">
        <f t="shared" si="4"/>
        <v>North Carolina Central University</v>
      </c>
      <c r="B29" s="33">
        <f t="shared" ref="B29:M29" si="23">B11*$R$23</f>
        <v>3815.6098305982</v>
      </c>
      <c r="C29" s="33">
        <f t="shared" si="6"/>
        <v>3756.106579621096</v>
      </c>
      <c r="D29" s="33">
        <f t="shared" si="7"/>
        <v>3991.4321180555557</v>
      </c>
      <c r="E29" s="33">
        <f t="shared" si="8"/>
        <v>4121.7862276893384</v>
      </c>
      <c r="F29" s="33">
        <f t="shared" si="9"/>
        <v>4062.0272737955347</v>
      </c>
      <c r="G29" s="33">
        <f t="shared" si="10"/>
        <v>4265.8022185916643</v>
      </c>
      <c r="H29" s="33">
        <f t="shared" si="11"/>
        <v>4868.9267442308392</v>
      </c>
      <c r="I29" s="33">
        <f t="shared" si="12"/>
        <v>4973.3540143772316</v>
      </c>
      <c r="J29" s="33">
        <f t="shared" si="13"/>
        <v>5284.5332783522217</v>
      </c>
      <c r="K29" s="33">
        <f t="shared" si="14"/>
        <v>5538.9701941989297</v>
      </c>
      <c r="L29" s="33">
        <f t="shared" si="15"/>
        <v>5450.5520053139362</v>
      </c>
      <c r="M29" s="33">
        <f t="shared" si="16"/>
        <v>5674.09</v>
      </c>
      <c r="Q29" s="16">
        <v>2010</v>
      </c>
      <c r="R29" s="5">
        <f>(237.017/U26)</f>
        <v>1.0869547272260336</v>
      </c>
      <c r="T29" s="30">
        <v>2013</v>
      </c>
      <c r="U29" s="31">
        <v>232.95699999999999</v>
      </c>
    </row>
    <row r="30" spans="1:23" x14ac:dyDescent="0.2">
      <c r="A30" s="16" t="str">
        <f t="shared" si="4"/>
        <v>The University of North Carolina at Pembroke</v>
      </c>
      <c r="B30" s="33">
        <f t="shared" ref="B30:M30" si="24">B12*$R$23</f>
        <v>3543.3351402858657</v>
      </c>
      <c r="C30" s="33">
        <f t="shared" si="6"/>
        <v>3445.4237736815157</v>
      </c>
      <c r="D30" s="33">
        <f t="shared" si="7"/>
        <v>3786.8638740079368</v>
      </c>
      <c r="E30" s="33">
        <f t="shared" si="8"/>
        <v>3882.8255282199707</v>
      </c>
      <c r="F30" s="33">
        <f t="shared" si="9"/>
        <v>3849.6836969294436</v>
      </c>
      <c r="G30" s="33">
        <f t="shared" si="10"/>
        <v>4037.9847532127324</v>
      </c>
      <c r="H30" s="33">
        <f t="shared" si="11"/>
        <v>4411.9492378104705</v>
      </c>
      <c r="I30" s="33">
        <f t="shared" si="12"/>
        <v>4833.296933835396</v>
      </c>
      <c r="J30" s="33">
        <f t="shared" si="13"/>
        <v>4930.4127808217991</v>
      </c>
      <c r="K30" s="33">
        <f t="shared" si="14"/>
        <v>5151.2385161210004</v>
      </c>
      <c r="L30" s="33">
        <f t="shared" si="15"/>
        <v>5212.1793981481487</v>
      </c>
      <c r="M30" s="33">
        <f t="shared" si="16"/>
        <v>5483.4</v>
      </c>
      <c r="Q30" s="16">
        <v>2011</v>
      </c>
      <c r="R30" s="5">
        <f>(237.017/U27)</f>
        <v>1.0536945571910608</v>
      </c>
      <c r="T30" s="30">
        <v>2014</v>
      </c>
      <c r="U30" s="31">
        <v>236.73599999999999</v>
      </c>
    </row>
    <row r="31" spans="1:23" x14ac:dyDescent="0.2">
      <c r="A31" s="16" t="str">
        <f t="shared" si="4"/>
        <v>The University of North Carolina at Wilmington</v>
      </c>
      <c r="B31" s="33">
        <f t="shared" ref="B31:M31" si="25">B13*$R$23</f>
        <v>4485.0040577024884</v>
      </c>
      <c r="C31" s="33">
        <f t="shared" si="6"/>
        <v>4416.0041410650283</v>
      </c>
      <c r="D31" s="33">
        <f t="shared" si="7"/>
        <v>4797.6543787202381</v>
      </c>
      <c r="E31" s="33">
        <f t="shared" si="8"/>
        <v>4930.5938774722617</v>
      </c>
      <c r="F31" s="33">
        <f t="shared" si="9"/>
        <v>4889.0542609717468</v>
      </c>
      <c r="G31" s="33">
        <f t="shared" si="10"/>
        <v>5383.3904529288657</v>
      </c>
      <c r="H31" s="33">
        <f t="shared" si="11"/>
        <v>5784.6643628242282</v>
      </c>
      <c r="I31" s="33">
        <f t="shared" si="12"/>
        <v>5894.9468849332488</v>
      </c>
      <c r="J31" s="33">
        <f t="shared" si="13"/>
        <v>6319.6205863393643</v>
      </c>
      <c r="K31" s="33">
        <f t="shared" si="14"/>
        <v>6375.306274119258</v>
      </c>
      <c r="L31" s="33">
        <f t="shared" si="15"/>
        <v>6322.1953986719382</v>
      </c>
      <c r="M31" s="33">
        <f t="shared" si="16"/>
        <v>6599.66</v>
      </c>
      <c r="Q31" s="16">
        <v>2012</v>
      </c>
      <c r="R31" s="5">
        <f>(237.017/U28)</f>
        <v>1.0323309842591706</v>
      </c>
    </row>
    <row r="32" spans="1:23" x14ac:dyDescent="0.2">
      <c r="A32" s="16" t="str">
        <f t="shared" si="4"/>
        <v>Western Carolina University</v>
      </c>
      <c r="B32" s="33">
        <f t="shared" ref="B32:M32" si="26">B14*$R$23</f>
        <v>4016.9927236633139</v>
      </c>
      <c r="C32" s="33">
        <f t="shared" si="6"/>
        <v>4018.2451971326163</v>
      </c>
      <c r="D32" s="33">
        <f t="shared" si="7"/>
        <v>4259.4870585317467</v>
      </c>
      <c r="E32" s="33">
        <f t="shared" si="8"/>
        <v>4516.2428847081519</v>
      </c>
      <c r="F32" s="33">
        <f t="shared" si="9"/>
        <v>4497.5358146426197</v>
      </c>
      <c r="G32" s="33">
        <f t="shared" si="10"/>
        <v>4655.5588919393858</v>
      </c>
      <c r="H32" s="33">
        <f t="shared" si="11"/>
        <v>5435.6431999119486</v>
      </c>
      <c r="I32" s="33">
        <f t="shared" si="12"/>
        <v>5531.8964252530686</v>
      </c>
      <c r="J32" s="33">
        <f t="shared" si="13"/>
        <v>5958.6144411439327</v>
      </c>
      <c r="K32" s="33">
        <f t="shared" si="14"/>
        <v>6202.2417527698244</v>
      </c>
      <c r="L32" s="33">
        <f t="shared" si="15"/>
        <v>6163.3070255474458</v>
      </c>
      <c r="M32" s="33">
        <f t="shared" si="16"/>
        <v>6474</v>
      </c>
      <c r="Q32" s="16">
        <v>2013</v>
      </c>
      <c r="R32" s="5">
        <f>(237.017/U29)</f>
        <v>1.017428109050168</v>
      </c>
    </row>
    <row r="33" spans="1:18" x14ac:dyDescent="0.2">
      <c r="A33" s="16" t="str">
        <f t="shared" si="4"/>
        <v>Winston-Salem State University</v>
      </c>
      <c r="B33" s="33">
        <f t="shared" ref="B33:M33" si="27">B15*$R$23</f>
        <v>3330.0323875066174</v>
      </c>
      <c r="C33" s="33">
        <f t="shared" si="6"/>
        <v>3372.6074910394263</v>
      </c>
      <c r="D33" s="33">
        <f t="shared" si="7"/>
        <v>3654.0120833333335</v>
      </c>
      <c r="E33" s="33">
        <f t="shared" si="8"/>
        <v>3743.3365074770859</v>
      </c>
      <c r="F33" s="33">
        <f t="shared" si="9"/>
        <v>3674.6480355591889</v>
      </c>
      <c r="G33" s="33">
        <f t="shared" si="10"/>
        <v>3834.8813012207679</v>
      </c>
      <c r="H33" s="33">
        <f t="shared" si="11"/>
        <v>4366.471052023333</v>
      </c>
      <c r="I33" s="33">
        <f t="shared" si="12"/>
        <v>4755.4921277324074</v>
      </c>
      <c r="J33" s="33">
        <f t="shared" si="13"/>
        <v>5006.9704466144585</v>
      </c>
      <c r="K33" s="33">
        <f t="shared" si="14"/>
        <v>5470.8737308602012</v>
      </c>
      <c r="L33" s="33">
        <f t="shared" si="15"/>
        <v>5629.8345571438231</v>
      </c>
      <c r="M33" s="33">
        <f t="shared" si="16"/>
        <v>5616.16</v>
      </c>
      <c r="Q33" s="16">
        <v>2014</v>
      </c>
      <c r="R33" s="5">
        <f>(237.017/U30)</f>
        <v>1.0011869762097865</v>
      </c>
    </row>
    <row r="34" spans="1:18" x14ac:dyDescent="0.2">
      <c r="A34" s="16" t="str">
        <f t="shared" si="4"/>
        <v>The University of North Carolina at Asheville</v>
      </c>
      <c r="B34" s="33">
        <f t="shared" ref="B34:M34" si="28">B16*$R$23</f>
        <v>4167.5593726839597</v>
      </c>
      <c r="C34" s="33">
        <f t="shared" si="6"/>
        <v>4192.3974731182798</v>
      </c>
      <c r="D34" s="33">
        <f t="shared" si="7"/>
        <v>4479.9269766865082</v>
      </c>
      <c r="E34" s="33">
        <f t="shared" si="8"/>
        <v>4623.5465289435597</v>
      </c>
      <c r="F34" s="33">
        <f t="shared" si="9"/>
        <v>4595.3466228988918</v>
      </c>
      <c r="G34" s="33">
        <f t="shared" si="10"/>
        <v>4782.4433102448529</v>
      </c>
      <c r="H34" s="33">
        <f t="shared" si="11"/>
        <v>5084.2307365997722</v>
      </c>
      <c r="I34" s="33">
        <f t="shared" si="12"/>
        <v>5567.195192918969</v>
      </c>
      <c r="J34" s="33">
        <f t="shared" si="13"/>
        <v>5994.2298601008742</v>
      </c>
      <c r="K34" s="33">
        <f t="shared" si="14"/>
        <v>6227.6774554960784</v>
      </c>
      <c r="L34" s="33">
        <f t="shared" si="15"/>
        <v>6279.4447147877809</v>
      </c>
      <c r="M34" s="33">
        <f t="shared" si="16"/>
        <v>6485</v>
      </c>
      <c r="Q34" s="16">
        <v>2015</v>
      </c>
      <c r="R34" s="5">
        <v>1</v>
      </c>
    </row>
    <row r="35" spans="1:18" x14ac:dyDescent="0.2">
      <c r="A35" s="16" t="str">
        <f t="shared" si="4"/>
        <v>Elizabeth City State University</v>
      </c>
      <c r="B35" s="33">
        <f t="shared" ref="B35:M35" si="29">B17*$R$23</f>
        <v>3103.5550529380625</v>
      </c>
      <c r="C35" s="33">
        <f t="shared" si="6"/>
        <v>3024.9097414234511</v>
      </c>
      <c r="D35" s="33">
        <f t="shared" si="7"/>
        <v>3248.9904737103179</v>
      </c>
      <c r="E35" s="33">
        <f t="shared" si="8"/>
        <v>3311.7208900144715</v>
      </c>
      <c r="F35" s="33">
        <f t="shared" si="9"/>
        <v>3215.0418178102486</v>
      </c>
      <c r="G35" s="33">
        <f t="shared" si="10"/>
        <v>3348.5996681225147</v>
      </c>
      <c r="H35" s="33">
        <f t="shared" si="11"/>
        <v>3955.8412951718824</v>
      </c>
      <c r="I35" s="33">
        <f t="shared" si="12"/>
        <v>4034.2382033351264</v>
      </c>
      <c r="J35" s="33">
        <f t="shared" si="13"/>
        <v>4283.853562070437</v>
      </c>
      <c r="K35" s="33">
        <f t="shared" si="14"/>
        <v>4504.7952184737951</v>
      </c>
      <c r="L35" s="33">
        <f t="shared" si="15"/>
        <v>4502.0775234015946</v>
      </c>
      <c r="M35" s="33">
        <f t="shared" si="16"/>
        <v>4656.74</v>
      </c>
    </row>
    <row r="47" spans="1:18" x14ac:dyDescent="0.2">
      <c r="A47" s="5" t="s">
        <v>135</v>
      </c>
    </row>
    <row r="49" spans="1:1" x14ac:dyDescent="0.2">
      <c r="A49" s="5" t="s">
        <v>137</v>
      </c>
    </row>
    <row r="50" spans="1:1" x14ac:dyDescent="0.2">
      <c r="A50" s="5" t="s">
        <v>138</v>
      </c>
    </row>
  </sheetData>
  <mergeCells count="2">
    <mergeCell ref="A1:Q1"/>
    <mergeCell ref="A19:M19"/>
  </mergeCells>
  <pageMargins left="0.7" right="0.7" top="0.75" bottom="0.75" header="0.3" footer="0.3"/>
  <ignoredErrors>
    <ignoredError sqref="C21:C3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I21" sqref="I21"/>
    </sheetView>
  </sheetViews>
  <sheetFormatPr baseColWidth="10" defaultRowHeight="16" x14ac:dyDescent="0.2"/>
  <cols>
    <col min="2" max="2" width="12.5" bestFit="1" customWidth="1"/>
    <col min="3" max="3" width="11.33203125" bestFit="1" customWidth="1"/>
  </cols>
  <sheetData>
    <row r="1" spans="1:6" x14ac:dyDescent="0.2">
      <c r="A1" s="16" t="s">
        <v>139</v>
      </c>
      <c r="B1" s="16" t="s">
        <v>101</v>
      </c>
      <c r="C1" s="16" t="s">
        <v>143</v>
      </c>
      <c r="D1" s="16" t="s">
        <v>140</v>
      </c>
      <c r="E1" s="16" t="s">
        <v>141</v>
      </c>
      <c r="F1" s="16" t="s">
        <v>142</v>
      </c>
    </row>
    <row r="2" spans="1:6" x14ac:dyDescent="0.2">
      <c r="A2" s="28" t="s">
        <v>119</v>
      </c>
      <c r="B2" s="22">
        <v>2349</v>
      </c>
      <c r="C2" s="26">
        <v>3.567E-2</v>
      </c>
      <c r="D2" s="22">
        <v>2222</v>
      </c>
      <c r="E2" s="22">
        <v>2368</v>
      </c>
      <c r="F2" s="22">
        <v>2352</v>
      </c>
    </row>
    <row r="3" spans="1:6" x14ac:dyDescent="0.2">
      <c r="A3" s="28" t="s">
        <v>120</v>
      </c>
      <c r="B3" s="22">
        <v>2434</v>
      </c>
      <c r="C3" s="26">
        <v>7.9909999999999995E-2</v>
      </c>
      <c r="D3" s="22">
        <v>2310</v>
      </c>
      <c r="E3" s="22">
        <v>2463</v>
      </c>
      <c r="F3" s="22">
        <v>2434</v>
      </c>
    </row>
    <row r="4" spans="1:6" x14ac:dyDescent="0.2">
      <c r="A4" s="28" t="s">
        <v>121</v>
      </c>
      <c r="B4" s="22">
        <v>2469</v>
      </c>
      <c r="C4" s="26">
        <v>6.1629999999999997E-2</v>
      </c>
      <c r="D4" s="22">
        <v>2290</v>
      </c>
      <c r="E4" s="22">
        <v>2499</v>
      </c>
      <c r="F4" s="22">
        <v>2488</v>
      </c>
    </row>
    <row r="5" spans="1:6" x14ac:dyDescent="0.2">
      <c r="A5" s="28" t="s">
        <v>122</v>
      </c>
      <c r="B5" s="22">
        <v>2521</v>
      </c>
      <c r="C5" s="26">
        <v>9.9900000000000006E-3</v>
      </c>
      <c r="D5" s="22">
        <v>2328</v>
      </c>
      <c r="E5" s="22">
        <v>2573</v>
      </c>
      <c r="F5" s="22">
        <v>2524</v>
      </c>
    </row>
    <row r="6" spans="1:6" x14ac:dyDescent="0.2">
      <c r="A6" s="28" t="s">
        <v>123</v>
      </c>
      <c r="B6" s="22">
        <v>2519</v>
      </c>
      <c r="C6" s="26">
        <v>4.2500000000000003E-2</v>
      </c>
      <c r="D6" s="22">
        <v>2331</v>
      </c>
      <c r="E6" s="22">
        <v>2564</v>
      </c>
      <c r="F6" s="22">
        <v>2508</v>
      </c>
    </row>
    <row r="7" spans="1:6" x14ac:dyDescent="0.2">
      <c r="A7" s="28" t="s">
        <v>124</v>
      </c>
      <c r="B7" s="22">
        <v>2438</v>
      </c>
      <c r="C7" s="26">
        <v>0.19033</v>
      </c>
      <c r="D7" s="22">
        <v>2216</v>
      </c>
      <c r="E7" s="22">
        <v>2488</v>
      </c>
      <c r="F7" s="22">
        <v>2434</v>
      </c>
    </row>
    <row r="8" spans="1:6" x14ac:dyDescent="0.2">
      <c r="A8" s="28" t="s">
        <v>144</v>
      </c>
      <c r="B8" s="22">
        <v>2392</v>
      </c>
      <c r="C8" s="26">
        <v>5.1860000000000003E-2</v>
      </c>
      <c r="D8" s="22">
        <v>2265</v>
      </c>
      <c r="E8" s="22">
        <v>2393</v>
      </c>
      <c r="F8" s="22">
        <v>2386</v>
      </c>
    </row>
    <row r="9" spans="1:6" x14ac:dyDescent="0.2">
      <c r="A9" s="28" t="s">
        <v>126</v>
      </c>
      <c r="B9" s="22">
        <v>2480</v>
      </c>
      <c r="C9" s="26">
        <v>9.9040000000000003E-2</v>
      </c>
      <c r="D9" s="22">
        <v>2287</v>
      </c>
      <c r="E9" s="22">
        <v>2538</v>
      </c>
      <c r="F9" s="22">
        <v>2457</v>
      </c>
    </row>
    <row r="10" spans="1:6" x14ac:dyDescent="0.2">
      <c r="A10" s="28" t="s">
        <v>145</v>
      </c>
      <c r="B10" s="22">
        <v>2505</v>
      </c>
      <c r="C10" s="26">
        <v>8.3089999999999997E-2</v>
      </c>
      <c r="D10" s="22">
        <v>2341</v>
      </c>
      <c r="E10" s="22">
        <v>2549</v>
      </c>
      <c r="F10" s="22">
        <v>2502</v>
      </c>
    </row>
    <row r="11" spans="1:6" x14ac:dyDescent="0.2">
      <c r="A11" s="28" t="s">
        <v>128</v>
      </c>
      <c r="B11" s="22">
        <v>2598</v>
      </c>
      <c r="C11" s="26">
        <v>-1.99E-3</v>
      </c>
      <c r="D11" s="22">
        <v>2398</v>
      </c>
      <c r="E11" s="22">
        <v>2689</v>
      </c>
      <c r="F11" s="22">
        <v>2524</v>
      </c>
    </row>
    <row r="12" spans="1:6" x14ac:dyDescent="0.2">
      <c r="A12" s="28" t="s">
        <v>146</v>
      </c>
      <c r="B12" s="24"/>
      <c r="C12" s="27">
        <v>2.8039999999999999E-2</v>
      </c>
      <c r="D12" s="24"/>
      <c r="E12" s="24"/>
      <c r="F12" s="24"/>
    </row>
    <row r="13" spans="1:6" x14ac:dyDescent="0.2">
      <c r="A13" s="23"/>
      <c r="B13" s="24"/>
      <c r="D13" s="24"/>
      <c r="E13" s="24"/>
      <c r="F13" s="24"/>
    </row>
    <row r="14" spans="1:6" x14ac:dyDescent="0.2">
      <c r="A14" s="24"/>
      <c r="B14" s="24"/>
      <c r="C14" s="24"/>
      <c r="D14" s="24"/>
      <c r="E14" s="24"/>
      <c r="F14" s="24"/>
    </row>
    <row r="19" spans="7:19" x14ac:dyDescent="0.2">
      <c r="G19" s="16" t="s">
        <v>136</v>
      </c>
      <c r="H19" s="21" t="s">
        <v>118</v>
      </c>
      <c r="I19" s="21" t="s">
        <v>119</v>
      </c>
      <c r="J19" s="21" t="s">
        <v>120</v>
      </c>
      <c r="K19" s="21" t="s">
        <v>121</v>
      </c>
      <c r="L19" s="21" t="s">
        <v>122</v>
      </c>
      <c r="M19" s="21" t="s">
        <v>123</v>
      </c>
      <c r="N19" s="21" t="s">
        <v>124</v>
      </c>
      <c r="O19" s="21" t="s">
        <v>144</v>
      </c>
      <c r="P19" s="21" t="s">
        <v>126</v>
      </c>
      <c r="Q19" s="21" t="s">
        <v>145</v>
      </c>
      <c r="R19" s="21" t="s">
        <v>128</v>
      </c>
      <c r="S19" s="21" t="s">
        <v>146</v>
      </c>
    </row>
    <row r="20" spans="7:19" x14ac:dyDescent="0.2">
      <c r="G20" s="17" t="s">
        <v>104</v>
      </c>
      <c r="H20" s="11">
        <v>4359.5200000000004</v>
      </c>
      <c r="I20" s="11">
        <v>4515.0200000000004</v>
      </c>
      <c r="J20" s="11">
        <v>4875.82</v>
      </c>
      <c r="K20" s="11">
        <v>5176.3</v>
      </c>
      <c r="L20" s="11">
        <v>5227.99</v>
      </c>
      <c r="M20" s="11">
        <v>5450.16</v>
      </c>
      <c r="N20" s="11">
        <v>6487.49</v>
      </c>
      <c r="O20" s="11">
        <v>6823.96</v>
      </c>
      <c r="P20" s="11">
        <v>7499.81</v>
      </c>
      <c r="Q20" s="11">
        <v>8122.98</v>
      </c>
      <c r="R20" s="11">
        <v>8106.84</v>
      </c>
      <c r="S20" s="11">
        <v>8334.19</v>
      </c>
    </row>
    <row r="21" spans="7:19" x14ac:dyDescent="0.2">
      <c r="I21" s="25">
        <f>((I20-H20)/H20)</f>
        <v>3.566906448416339E-2</v>
      </c>
      <c r="J21" s="25">
        <f t="shared" ref="J21:S21" si="0">((J20-I20)/I20)</f>
        <v>7.9911052442735414E-2</v>
      </c>
      <c r="K21" s="25">
        <f t="shared" si="0"/>
        <v>6.162655717397289E-2</v>
      </c>
      <c r="L21" s="25">
        <f t="shared" si="0"/>
        <v>9.9858972625233456E-3</v>
      </c>
      <c r="M21" s="25">
        <f t="shared" si="0"/>
        <v>4.2496255731170121E-2</v>
      </c>
      <c r="N21" s="25">
        <f t="shared" si="0"/>
        <v>0.19033019214114813</v>
      </c>
      <c r="O21" s="25">
        <f t="shared" si="0"/>
        <v>5.1864434473116762E-2</v>
      </c>
      <c r="P21" s="25">
        <f t="shared" si="0"/>
        <v>9.9040732946852034E-2</v>
      </c>
      <c r="Q21" s="25">
        <f t="shared" si="0"/>
        <v>8.3091438316437227E-2</v>
      </c>
      <c r="R21" s="25">
        <f t="shared" si="0"/>
        <v>-1.9869555261738201E-3</v>
      </c>
      <c r="S21" s="25">
        <f t="shared" si="0"/>
        <v>2.8044219449255243E-2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A18" sqref="A18"/>
    </sheetView>
  </sheetViews>
  <sheetFormatPr baseColWidth="10" defaultRowHeight="16" x14ac:dyDescent="0.2"/>
  <sheetData>
    <row r="1" spans="1:16" x14ac:dyDescent="0.2">
      <c r="A1" s="30">
        <v>2004</v>
      </c>
      <c r="B1" s="31">
        <v>188.9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O1" s="31"/>
      <c r="P1" s="31"/>
    </row>
    <row r="2" spans="1:16" x14ac:dyDescent="0.2">
      <c r="A2" s="30">
        <v>2005</v>
      </c>
      <c r="B2" s="31">
        <v>195.3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O2" s="31"/>
      <c r="P2" s="31"/>
    </row>
    <row r="3" spans="1:16" x14ac:dyDescent="0.2">
      <c r="A3" s="30">
        <v>2006</v>
      </c>
      <c r="B3" s="31">
        <v>201.6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O3" s="31"/>
      <c r="P3" s="31"/>
    </row>
    <row r="4" spans="1:16" x14ac:dyDescent="0.2">
      <c r="A4" s="30">
        <v>2007</v>
      </c>
      <c r="B4" s="31">
        <v>207.3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O4" s="31"/>
      <c r="P4" s="31"/>
    </row>
    <row r="5" spans="1:16" x14ac:dyDescent="0.2">
      <c r="A5" s="30">
        <v>2008</v>
      </c>
      <c r="B5" s="31">
        <v>215.303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O5" s="31"/>
      <c r="P5" s="31"/>
    </row>
    <row r="6" spans="1:16" x14ac:dyDescent="0.2">
      <c r="A6" s="30">
        <v>2009</v>
      </c>
      <c r="B6" s="31">
        <v>214.53700000000001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O6" s="31"/>
      <c r="P6" s="31"/>
    </row>
    <row r="7" spans="1:16" x14ac:dyDescent="0.2">
      <c r="A7" s="30">
        <v>2010</v>
      </c>
      <c r="B7" s="31">
        <v>218.05600000000001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O7" s="31"/>
      <c r="P7" s="31"/>
    </row>
    <row r="8" spans="1:16" x14ac:dyDescent="0.2">
      <c r="A8" s="30">
        <v>2011</v>
      </c>
      <c r="B8" s="31">
        <v>224.93899999999999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O8" s="31"/>
      <c r="P8" s="31"/>
    </row>
    <row r="9" spans="1:16" x14ac:dyDescent="0.2">
      <c r="A9" s="30">
        <v>2012</v>
      </c>
      <c r="B9" s="31">
        <v>229.59399999999999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O9" s="31"/>
      <c r="P9" s="31"/>
    </row>
    <row r="10" spans="1:16" x14ac:dyDescent="0.2">
      <c r="A10" s="30">
        <v>2013</v>
      </c>
      <c r="B10" s="31">
        <v>232.95699999999999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O10" s="31"/>
      <c r="P10" s="31"/>
    </row>
    <row r="11" spans="1:16" x14ac:dyDescent="0.2">
      <c r="A11" s="30">
        <v>2014</v>
      </c>
      <c r="B11" s="31">
        <v>236.73599999999999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O11" s="31"/>
      <c r="P11" s="31"/>
    </row>
    <row r="12" spans="1:16" x14ac:dyDescent="0.2">
      <c r="A12" s="30">
        <v>2015</v>
      </c>
      <c r="B12" s="31">
        <v>237.017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O12" s="31"/>
      <c r="P12" s="31"/>
    </row>
    <row r="18" spans="1:1" x14ac:dyDescent="0.2">
      <c r="A18" t="s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opLeftCell="A26" workbookViewId="0">
      <selection activeCell="L43" sqref="L43"/>
    </sheetView>
  </sheetViews>
  <sheetFormatPr baseColWidth="10" defaultRowHeight="16" x14ac:dyDescent="0.2"/>
  <cols>
    <col min="1" max="1" width="18.83203125" bestFit="1" customWidth="1"/>
    <col min="13" max="13" width="16.1640625" bestFit="1" customWidth="1"/>
  </cols>
  <sheetData>
    <row r="1" spans="1:18" x14ac:dyDescent="0.2">
      <c r="A1" s="16" t="s">
        <v>102</v>
      </c>
      <c r="B1" s="16">
        <v>2004</v>
      </c>
      <c r="C1" s="16">
        <v>2005</v>
      </c>
      <c r="D1" s="18">
        <v>2006</v>
      </c>
      <c r="E1" s="18">
        <v>2007</v>
      </c>
      <c r="F1" s="16">
        <v>2008</v>
      </c>
      <c r="G1" s="19">
        <v>2009</v>
      </c>
      <c r="H1" s="20">
        <v>2010</v>
      </c>
      <c r="I1" s="20">
        <v>2011</v>
      </c>
      <c r="J1" s="20">
        <v>2012</v>
      </c>
      <c r="K1" s="20">
        <v>2013</v>
      </c>
      <c r="L1" s="20">
        <v>2014</v>
      </c>
      <c r="M1" s="16" t="s">
        <v>151</v>
      </c>
    </row>
    <row r="2" spans="1:18" x14ac:dyDescent="0.2">
      <c r="A2" s="17" t="s">
        <v>97</v>
      </c>
      <c r="B2" s="7">
        <f>'All counties (RAW)'!B2*'FINAL COUNTIES'!$R$6</f>
        <v>44408.378400475005</v>
      </c>
      <c r="C2" s="7">
        <f>'All counties (RAW)'!C2*'FINAL COUNTIES'!$R$7</f>
        <v>43340.251439231994</v>
      </c>
      <c r="D2" s="7">
        <f>'All counties (RAW)'!D2*'FINAL COUNTIES'!$R$8</f>
        <v>43132.156127781003</v>
      </c>
      <c r="E2" s="7">
        <f>'All counties (RAW)'!E2*'FINAL COUNTIES'!$R$9</f>
        <v>43601.752506915</v>
      </c>
      <c r="F2" s="7">
        <f>'All counties (RAW)'!F2*'FINAL COUNTIES'!$R$10</f>
        <v>38190.799769471996</v>
      </c>
      <c r="G2" s="7">
        <f>'All counties (RAW)'!G2*'FINAL COUNTIES'!$R$11</f>
        <v>40342.284875639998</v>
      </c>
      <c r="H2" s="7">
        <f>'All counties (RAW)'!H2*'FINAL COUNTIES'!$R$12</f>
        <v>37919.502606121998</v>
      </c>
      <c r="I2" s="7">
        <f>'All counties (RAW)'!I2*'FINAL COUNTIES'!$R$13</f>
        <v>36830.839545378003</v>
      </c>
      <c r="J2" s="7">
        <f>'All counties (RAW)'!J2*'FINAL COUNTIES'!$R$14</f>
        <v>36505.288256207998</v>
      </c>
      <c r="K2" s="7">
        <f>'All counties (RAW)'!K2*'FINAL COUNTIES'!$R$15</f>
        <v>36520.581972554995</v>
      </c>
      <c r="L2" s="7">
        <f>'All counties (RAW)'!L2*'FINAL COUNTIES'!$R$16</f>
        <v>33437.642624448003</v>
      </c>
      <c r="M2">
        <f t="shared" ref="M2:M65" si="0">((L2-B2)/B2)*100</f>
        <v>-24.704202610356194</v>
      </c>
      <c r="N2" s="7"/>
      <c r="O2" s="7"/>
    </row>
    <row r="3" spans="1:18" x14ac:dyDescent="0.2">
      <c r="A3" s="17" t="s">
        <v>33</v>
      </c>
      <c r="B3" s="7">
        <f>'All counties (RAW)'!B3*'FINAL COUNTIES'!$R$6</f>
        <v>40393.267760475006</v>
      </c>
      <c r="C3" s="7">
        <f>'All counties (RAW)'!C3*'FINAL COUNTIES'!$R$7</f>
        <v>35379.004535071996</v>
      </c>
      <c r="D3" s="7">
        <f>'All counties (RAW)'!D3*'FINAL COUNTIES'!$R$8</f>
        <v>35606.631245018005</v>
      </c>
      <c r="E3" s="7">
        <f>'All counties (RAW)'!E3*'FINAL COUNTIES'!$R$9</f>
        <v>39370.204426985998</v>
      </c>
      <c r="F3" s="7">
        <f>'All counties (RAW)'!F3*'FINAL COUNTIES'!$R$10</f>
        <v>36709.051340735998</v>
      </c>
      <c r="G3" s="7">
        <f>'All counties (RAW)'!G3*'FINAL COUNTIES'!$R$11</f>
        <v>35543.104091879999</v>
      </c>
      <c r="H3" s="7">
        <f>'All counties (RAW)'!H3*'FINAL COUNTIES'!$R$12</f>
        <v>36028.201381141997</v>
      </c>
      <c r="I3" s="7">
        <f>'All counties (RAW)'!I3*'FINAL COUNTIES'!$R$13</f>
        <v>34667.604619857004</v>
      </c>
      <c r="J3" s="7">
        <f>'All counties (RAW)'!J3*'FINAL COUNTIES'!$R$14</f>
        <v>33036.656149967996</v>
      </c>
      <c r="K3" s="7">
        <f>'All counties (RAW)'!K3*'FINAL COUNTIES'!$R$15</f>
        <v>33656.521845719995</v>
      </c>
      <c r="L3" s="7">
        <f>'All counties (RAW)'!L3*'FINAL COUNTIES'!$R$16</f>
        <v>31652.526246240002</v>
      </c>
      <c r="M3">
        <f t="shared" si="0"/>
        <v>-21.639104729199104</v>
      </c>
      <c r="N3" s="7"/>
      <c r="O3" s="7"/>
    </row>
    <row r="4" spans="1:18" x14ac:dyDescent="0.2">
      <c r="A4" s="17" t="s">
        <v>82</v>
      </c>
      <c r="B4" s="7">
        <f>'All counties (RAW)'!B4*'FINAL COUNTIES'!$R$6</f>
        <v>42439.7194648</v>
      </c>
      <c r="C4" s="7">
        <f>'All counties (RAW)'!C4*'FINAL COUNTIES'!$R$7</f>
        <v>41831.740783458998</v>
      </c>
      <c r="D4" s="7">
        <f>'All counties (RAW)'!D4*'FINAL COUNTIES'!$R$8</f>
        <v>40431.620171570001</v>
      </c>
      <c r="E4" s="7">
        <f>'All counties (RAW)'!E4*'FINAL COUNTIES'!$R$9</f>
        <v>39463.959342563998</v>
      </c>
      <c r="F4" s="7">
        <f>'All counties (RAW)'!F4*'FINAL COUNTIES'!$R$10</f>
        <v>41903.977667039995</v>
      </c>
      <c r="G4" s="7">
        <f>'All counties (RAW)'!G4*'FINAL COUNTIES'!$R$11</f>
        <v>37493.047481229994</v>
      </c>
      <c r="H4" s="7">
        <f>'All counties (RAW)'!H4*'FINAL COUNTIES'!$R$12</f>
        <v>40268.411771168998</v>
      </c>
      <c r="I4" s="7">
        <f>'All counties (RAW)'!I4*'FINAL COUNTIES'!$R$13</f>
        <v>38429.294188346998</v>
      </c>
      <c r="J4" s="7">
        <f>'All counties (RAW)'!J4*'FINAL COUNTIES'!$R$14</f>
        <v>38629.825421279995</v>
      </c>
      <c r="K4" s="7">
        <f>'All counties (RAW)'!K4*'FINAL COUNTIES'!$R$15</f>
        <v>36515.494832009994</v>
      </c>
      <c r="L4" s="7">
        <f>'All counties (RAW)'!L4*'FINAL COUNTIES'!$R$16</f>
        <v>33916.209998976003</v>
      </c>
      <c r="M4">
        <f t="shared" si="0"/>
        <v>-20.083802563524237</v>
      </c>
      <c r="N4" s="7"/>
      <c r="O4" s="7"/>
    </row>
    <row r="5" spans="1:18" x14ac:dyDescent="0.2">
      <c r="A5" s="17" t="s">
        <v>87</v>
      </c>
      <c r="B5" s="7">
        <f>'All counties (RAW)'!B5*'FINAL COUNTIES'!$R$6</f>
        <v>42814.881365225003</v>
      </c>
      <c r="C5" s="7">
        <f>'All counties (RAW)'!C5*'FINAL COUNTIES'!$R$7</f>
        <v>40637.553747834994</v>
      </c>
      <c r="D5" s="7">
        <f>'All counties (RAW)'!D5*'FINAL COUNTIES'!$R$8</f>
        <v>40318.754933522003</v>
      </c>
      <c r="E5" s="7">
        <f>'All counties (RAW)'!E5*'FINAL COUNTIES'!$R$9</f>
        <v>41092.093486259997</v>
      </c>
      <c r="F5" s="7">
        <f>'All counties (RAW)'!F5*'FINAL COUNTIES'!$R$10</f>
        <v>40051.241704512002</v>
      </c>
      <c r="G5" s="7">
        <f>'All counties (RAW)'!G5*'FINAL COUNTIES'!$R$11</f>
        <v>39440.781302999996</v>
      </c>
      <c r="H5" s="7">
        <f>'All counties (RAW)'!H5*'FINAL COUNTIES'!$R$12</f>
        <v>39248.848237243001</v>
      </c>
      <c r="I5" s="7">
        <f>'All counties (RAW)'!I5*'FINAL COUNTIES'!$R$13</f>
        <v>38108.971043019003</v>
      </c>
      <c r="J5" s="7">
        <f>'All counties (RAW)'!J5*'FINAL COUNTIES'!$R$14</f>
        <v>37452.968099519996</v>
      </c>
      <c r="K5" s="7">
        <f>'All counties (RAW)'!K5*'FINAL COUNTIES'!$R$15</f>
        <v>35154.176022167994</v>
      </c>
      <c r="L5" s="7">
        <f>'All counties (RAW)'!L5*'FINAL COUNTIES'!$R$16</f>
        <v>34829.292521088006</v>
      </c>
      <c r="M5">
        <f t="shared" si="0"/>
        <v>-18.651432841813342</v>
      </c>
      <c r="N5" s="7"/>
      <c r="O5" s="7"/>
      <c r="Q5" s="35"/>
      <c r="R5" s="17" t="s">
        <v>149</v>
      </c>
    </row>
    <row r="6" spans="1:18" x14ac:dyDescent="0.2">
      <c r="A6" s="17" t="s">
        <v>36</v>
      </c>
      <c r="B6" s="7">
        <f>'All counties (RAW)'!B6*'FINAL COUNTIES'!$R$6</f>
        <v>50635.564058700002</v>
      </c>
      <c r="C6" s="7">
        <f>'All counties (RAW)'!C6*'FINAL COUNTIES'!$R$7</f>
        <v>45118.182340846994</v>
      </c>
      <c r="D6" s="7">
        <f>'All counties (RAW)'!D6*'FINAL COUNTIES'!$R$8</f>
        <v>50484.856114783004</v>
      </c>
      <c r="E6" s="7">
        <f>'All counties (RAW)'!E6*'FINAL COUNTIES'!$R$9</f>
        <v>48354.669385667999</v>
      </c>
      <c r="F6" s="7">
        <f>'All counties (RAW)'!F6*'FINAL COUNTIES'!$R$10</f>
        <v>50930.974038239998</v>
      </c>
      <c r="G6" s="7">
        <f>'All counties (RAW)'!G6*'FINAL COUNTIES'!$R$11</f>
        <v>45229.848362599994</v>
      </c>
      <c r="H6" s="7">
        <f>'All counties (RAW)'!H6*'FINAL COUNTIES'!$R$12</f>
        <v>43839.058049364001</v>
      </c>
      <c r="I6" s="7">
        <f>'All counties (RAW)'!I6*'FINAL COUNTIES'!$R$13</f>
        <v>43168.812305733001</v>
      </c>
      <c r="J6" s="7">
        <f>'All counties (RAW)'!J6*'FINAL COUNTIES'!$R$14</f>
        <v>42959.421568175996</v>
      </c>
      <c r="K6" s="7">
        <f>'All counties (RAW)'!K6*'FINAL COUNTIES'!$R$15</f>
        <v>43201.014936248997</v>
      </c>
      <c r="L6" s="7">
        <f>'All counties (RAW)'!L6*'FINAL COUNTIES'!$R$16</f>
        <v>42105.919462656006</v>
      </c>
      <c r="M6">
        <f t="shared" si="0"/>
        <v>-16.845165556279543</v>
      </c>
      <c r="N6" s="7"/>
      <c r="O6" s="7"/>
      <c r="Q6" s="17">
        <v>2004</v>
      </c>
      <c r="R6" s="35">
        <v>1.2547220750000001</v>
      </c>
    </row>
    <row r="7" spans="1:18" x14ac:dyDescent="0.2">
      <c r="A7" s="17" t="s">
        <v>14</v>
      </c>
      <c r="B7" s="7">
        <f>'All counties (RAW)'!B7*'FINAL COUNTIES'!$R$6</f>
        <v>46108.526812100004</v>
      </c>
      <c r="C7" s="7">
        <f>'All counties (RAW)'!C7*'FINAL COUNTIES'!$R$7</f>
        <v>45931.297497216998</v>
      </c>
      <c r="D7" s="7">
        <f>'All counties (RAW)'!D7*'FINAL COUNTIES'!$R$8</f>
        <v>42203.369273011005</v>
      </c>
      <c r="E7" s="7">
        <f>'All counties (RAW)'!E7*'FINAL COUNTIES'!$R$9</f>
        <v>44794.269298961997</v>
      </c>
      <c r="F7" s="7">
        <f>'All counties (RAW)'!F7*'FINAL COUNTIES'!$R$10</f>
        <v>45097.552846655999</v>
      </c>
      <c r="G7" s="7">
        <f>'All counties (RAW)'!G7*'FINAL COUNTIES'!$R$11</f>
        <v>39207.671923310001</v>
      </c>
      <c r="H7" s="7">
        <f>'All counties (RAW)'!H7*'FINAL COUNTIES'!$R$12</f>
        <v>40065.151237220001</v>
      </c>
      <c r="I7" s="7">
        <f>'All counties (RAW)'!I7*'FINAL COUNTIES'!$R$13</f>
        <v>36748.651369931998</v>
      </c>
      <c r="J7" s="7">
        <f>'All counties (RAW)'!J7*'FINAL COUNTIES'!$R$14</f>
        <v>36262.690474967996</v>
      </c>
      <c r="K7" s="7">
        <f>'All counties (RAW)'!K7*'FINAL COUNTIES'!$R$15</f>
        <v>35417.689902398997</v>
      </c>
      <c r="L7" s="7">
        <f>'All counties (RAW)'!L7*'FINAL COUNTIES'!$R$16</f>
        <v>38698.880183328001</v>
      </c>
      <c r="M7">
        <f t="shared" si="0"/>
        <v>-16.070013815378569</v>
      </c>
      <c r="N7" s="7"/>
      <c r="O7" s="7"/>
      <c r="Q7" s="17">
        <v>2005</v>
      </c>
      <c r="R7" s="35">
        <v>1.2136047109999999</v>
      </c>
    </row>
    <row r="8" spans="1:18" x14ac:dyDescent="0.2">
      <c r="A8" s="17" t="s">
        <v>1</v>
      </c>
      <c r="B8" s="7">
        <f>'All counties (RAW)'!B8*'FINAL COUNTIES'!$R$6</f>
        <v>49206.435615275004</v>
      </c>
      <c r="C8" s="7">
        <f>'All counties (RAW)'!C8*'FINAL COUNTIES'!$R$7</f>
        <v>49363.371619924998</v>
      </c>
      <c r="D8" s="7">
        <f>'All counties (RAW)'!D8*'FINAL COUNTIES'!$R$8</f>
        <v>49191.608595483005</v>
      </c>
      <c r="E8" s="7">
        <f>'All counties (RAW)'!E8*'FINAL COUNTIES'!$R$9</f>
        <v>47931.628912938002</v>
      </c>
      <c r="F8" s="7">
        <f>'All counties (RAW)'!F8*'FINAL COUNTIES'!$R$10</f>
        <v>48183.244411104002</v>
      </c>
      <c r="G8" s="7">
        <f>'All counties (RAW)'!G8*'FINAL COUNTIES'!$R$11</f>
        <v>47619.495700369996</v>
      </c>
      <c r="H8" s="7">
        <f>'All counties (RAW)'!H8*'FINAL COUNTIES'!$R$12</f>
        <v>45129.273310313001</v>
      </c>
      <c r="I8" s="7">
        <f>'All counties (RAW)'!I8*'FINAL COUNTIES'!$R$13</f>
        <v>43592.397517647005</v>
      </c>
      <c r="J8" s="7">
        <f>'All counties (RAW)'!J8*'FINAL COUNTIES'!$R$14</f>
        <v>42732.308751695993</v>
      </c>
      <c r="K8" s="7">
        <f>'All counties (RAW)'!K8*'FINAL COUNTIES'!$R$15</f>
        <v>43750.426115108996</v>
      </c>
      <c r="L8" s="7">
        <f>'All counties (RAW)'!L8*'FINAL COUNTIES'!$R$16</f>
        <v>41345.017360896003</v>
      </c>
      <c r="M8">
        <f t="shared" si="0"/>
        <v>-15.976402590596514</v>
      </c>
      <c r="N8" s="7"/>
      <c r="O8" s="7"/>
      <c r="Q8" s="17">
        <v>2006</v>
      </c>
      <c r="R8" s="35">
        <v>1.1756795630000001</v>
      </c>
    </row>
    <row r="9" spans="1:18" x14ac:dyDescent="0.2">
      <c r="A9" s="17" t="s">
        <v>96</v>
      </c>
      <c r="B9" s="7">
        <f>'All counties (RAW)'!B9*'FINAL COUNTIES'!$R$6</f>
        <v>43937.857622350006</v>
      </c>
      <c r="C9" s="7">
        <f>'All counties (RAW)'!C9*'FINAL COUNTIES'!$R$7</f>
        <v>43806.275648255993</v>
      </c>
      <c r="D9" s="7">
        <f>'All counties (RAW)'!D9*'FINAL COUNTIES'!$R$8</f>
        <v>44721.674896957004</v>
      </c>
      <c r="E9" s="7">
        <f>'All counties (RAW)'!E9*'FINAL COUNTIES'!$R$9</f>
        <v>45682.654291694998</v>
      </c>
      <c r="F9" s="7">
        <f>'All counties (RAW)'!F9*'FINAL COUNTIES'!$R$10</f>
        <v>43961.472327743999</v>
      </c>
      <c r="G9" s="7">
        <f>'All counties (RAW)'!G9*'FINAL COUNTIES'!$R$11</f>
        <v>44512.843682889994</v>
      </c>
      <c r="H9" s="7">
        <f>'All counties (RAW)'!H9*'FINAL COUNTIES'!$R$12</f>
        <v>43776.014675197999</v>
      </c>
      <c r="I9" s="7">
        <f>'All counties (RAW)'!I9*'FINAL COUNTIES'!$R$13</f>
        <v>41187.866538572998</v>
      </c>
      <c r="J9" s="7">
        <f>'All counties (RAW)'!J9*'FINAL COUNTIES'!$R$14</f>
        <v>40029.666235583994</v>
      </c>
      <c r="K9" s="7">
        <f>'All counties (RAW)'!K9*'FINAL COUNTIES'!$R$15</f>
        <v>42249.719654333996</v>
      </c>
      <c r="L9" s="7">
        <f>'All counties (RAW)'!L9*'FINAL COUNTIES'!$R$16</f>
        <v>36933.787544639999</v>
      </c>
      <c r="M9">
        <f t="shared" si="0"/>
        <v>-15.940854781565919</v>
      </c>
      <c r="N9" s="7"/>
      <c r="O9" s="7"/>
      <c r="Q9" s="17">
        <v>2007</v>
      </c>
      <c r="R9" s="35">
        <v>1.143352629</v>
      </c>
    </row>
    <row r="10" spans="1:18" x14ac:dyDescent="0.2">
      <c r="A10" s="17" t="s">
        <v>41</v>
      </c>
      <c r="B10" s="7">
        <f>'All counties (RAW)'!B10*'FINAL COUNTIES'!$R$6</f>
        <v>53382.150680875005</v>
      </c>
      <c r="C10" s="7">
        <f>'All counties (RAW)'!C10*'FINAL COUNTIES'!$R$7</f>
        <v>51625.530801228997</v>
      </c>
      <c r="D10" s="7">
        <f>'All counties (RAW)'!D10*'FINAL COUNTIES'!$R$8</f>
        <v>52303.632398744005</v>
      </c>
      <c r="E10" s="7">
        <f>'All counties (RAW)'!E10*'FINAL COUNTIES'!$R$9</f>
        <v>53177.330774790003</v>
      </c>
      <c r="F10" s="7">
        <f>'All counties (RAW)'!F10*'FINAL COUNTIES'!$R$10</f>
        <v>52660.414440576002</v>
      </c>
      <c r="G10" s="7">
        <f>'All counties (RAW)'!G10*'FINAL COUNTIES'!$R$11</f>
        <v>49036.93330294</v>
      </c>
      <c r="H10" s="7">
        <f>'All counties (RAW)'!H10*'FINAL COUNTIES'!$R$12</f>
        <v>46103.184745704995</v>
      </c>
      <c r="I10" s="7">
        <f>'All counties (RAW)'!I10*'FINAL COUNTIES'!$R$13</f>
        <v>46603.856561553002</v>
      </c>
      <c r="J10" s="7">
        <f>'All counties (RAW)'!J10*'FINAL COUNTIES'!$R$14</f>
        <v>44698.899276215998</v>
      </c>
      <c r="K10" s="7">
        <f>'All counties (RAW)'!K10*'FINAL COUNTIES'!$R$15</f>
        <v>46896.313828136997</v>
      </c>
      <c r="L10" s="7">
        <f>'All counties (RAW)'!L10*'FINAL COUNTIES'!$R$16</f>
        <v>44881.209760128004</v>
      </c>
      <c r="M10">
        <f t="shared" si="0"/>
        <v>-15.924687957153807</v>
      </c>
      <c r="N10" s="7"/>
      <c r="O10" s="7"/>
      <c r="Q10" s="17">
        <v>2008</v>
      </c>
      <c r="R10" s="35">
        <v>1.100853216</v>
      </c>
    </row>
    <row r="11" spans="1:18" x14ac:dyDescent="0.2">
      <c r="A11" s="17" t="s">
        <v>99</v>
      </c>
      <c r="B11" s="7">
        <f>'All counties (RAW)'!B11*'FINAL COUNTIES'!$R$6</f>
        <v>48272.922391475004</v>
      </c>
      <c r="C11" s="7">
        <f>'All counties (RAW)'!C11*'FINAL COUNTIES'!$R$7</f>
        <v>46004.113779876992</v>
      </c>
      <c r="D11" s="7">
        <f>'All counties (RAW)'!D11*'FINAL COUNTIES'!$R$8</f>
        <v>46943.709271027001</v>
      </c>
      <c r="E11" s="7">
        <f>'All counties (RAW)'!E11*'FINAL COUNTIES'!$R$9</f>
        <v>47028.380336028</v>
      </c>
      <c r="F11" s="7">
        <f>'All counties (RAW)'!F11*'FINAL COUNTIES'!$R$10</f>
        <v>47087.895461184002</v>
      </c>
      <c r="G11" s="7">
        <f>'All counties (RAW)'!G11*'FINAL COUNTIES'!$R$11</f>
        <v>45228.743578809997</v>
      </c>
      <c r="H11" s="7">
        <f>'All counties (RAW)'!H11*'FINAL COUNTIES'!$R$12</f>
        <v>44668.404506064995</v>
      </c>
      <c r="I11" s="7">
        <f>'All counties (RAW)'!I11*'FINAL COUNTIES'!$R$13</f>
        <v>43183.564029531</v>
      </c>
      <c r="J11" s="7">
        <f>'All counties (RAW)'!J11*'FINAL COUNTIES'!$R$14</f>
        <v>41305.627331807998</v>
      </c>
      <c r="K11" s="7">
        <f>'All counties (RAW)'!K11*'FINAL COUNTIES'!$R$15</f>
        <v>41712.517612781994</v>
      </c>
      <c r="L11" s="7">
        <f>'All counties (RAW)'!L11*'FINAL COUNTIES'!$R$16</f>
        <v>40849.429807776003</v>
      </c>
      <c r="M11">
        <f t="shared" si="0"/>
        <v>-15.378171065545409</v>
      </c>
      <c r="N11" s="7"/>
      <c r="O11" s="7"/>
      <c r="Q11" s="17">
        <v>2009</v>
      </c>
      <c r="R11" s="35">
        <v>1.1047837899999999</v>
      </c>
    </row>
    <row r="12" spans="1:18" x14ac:dyDescent="0.2">
      <c r="A12" s="17" t="s">
        <v>46</v>
      </c>
      <c r="B12" s="7">
        <f>'All counties (RAW)'!B12*'FINAL COUNTIES'!$R$6</f>
        <v>35415.785288950006</v>
      </c>
      <c r="C12" s="7">
        <f>'All counties (RAW)'!C12*'FINAL COUNTIES'!$R$7</f>
        <v>35643.570362069993</v>
      </c>
      <c r="D12" s="7">
        <f>'All counties (RAW)'!D12*'FINAL COUNTIES'!$R$8</f>
        <v>34007.707039338005</v>
      </c>
      <c r="E12" s="7">
        <f>'All counties (RAW)'!E12*'FINAL COUNTIES'!$R$9</f>
        <v>34928.279463321</v>
      </c>
      <c r="F12" s="7">
        <f>'All counties (RAW)'!F12*'FINAL COUNTIES'!$R$10</f>
        <v>37573.221115296001</v>
      </c>
      <c r="G12" s="7">
        <f>'All counties (RAW)'!G12*'FINAL COUNTIES'!$R$11</f>
        <v>35219.402441409999</v>
      </c>
      <c r="H12" s="7">
        <f>'All counties (RAW)'!H12*'FINAL COUNTIES'!$R$12</f>
        <v>35228.202702069997</v>
      </c>
      <c r="I12" s="7">
        <f>'All counties (RAW)'!I12*'FINAL COUNTIES'!$R$13</f>
        <v>33276.727804617003</v>
      </c>
      <c r="J12" s="7">
        <f>'All counties (RAW)'!J12*'FINAL COUNTIES'!$R$14</f>
        <v>32891.097481223995</v>
      </c>
      <c r="K12" s="7">
        <f>'All counties (RAW)'!K12*'FINAL COUNTIES'!$R$15</f>
        <v>34201.863312144</v>
      </c>
      <c r="L12" s="7">
        <f>'All counties (RAW)'!L12*'FINAL COUNTIES'!$R$16</f>
        <v>30091.675750656002</v>
      </c>
      <c r="M12">
        <f t="shared" si="0"/>
        <v>-15.033153987284779</v>
      </c>
      <c r="N12" s="7"/>
      <c r="O12" s="7"/>
      <c r="Q12" s="17">
        <v>2010</v>
      </c>
      <c r="R12" s="35">
        <v>1.086954727</v>
      </c>
    </row>
    <row r="13" spans="1:18" x14ac:dyDescent="0.2">
      <c r="A13" s="17" t="s">
        <v>30</v>
      </c>
      <c r="B13" s="7">
        <f>'All counties (RAW)'!B13*'FINAL COUNTIES'!$R$6</f>
        <v>55936.764825575003</v>
      </c>
      <c r="C13" s="7">
        <f>'All counties (RAW)'!C13*'FINAL COUNTIES'!$R$7</f>
        <v>55625.571928684993</v>
      </c>
      <c r="D13" s="7">
        <f>'All counties (RAW)'!D13*'FINAL COUNTIES'!$R$8</f>
        <v>56492.578681713007</v>
      </c>
      <c r="E13" s="7">
        <f>'All counties (RAW)'!E13*'FINAL COUNTIES'!$R$9</f>
        <v>56872.646471717999</v>
      </c>
      <c r="F13" s="7">
        <f>'All counties (RAW)'!F13*'FINAL COUNTIES'!$R$10</f>
        <v>57693.515344127998</v>
      </c>
      <c r="G13" s="7">
        <f>'All counties (RAW)'!G13*'FINAL COUNTIES'!$R$11</f>
        <v>54197.378386029995</v>
      </c>
      <c r="H13" s="7">
        <f>'All counties (RAW)'!H13*'FINAL COUNTIES'!$R$12</f>
        <v>51040.133115739001</v>
      </c>
      <c r="I13" s="7">
        <f>'All counties (RAW)'!I13*'FINAL COUNTIES'!$R$13</f>
        <v>52800.634251269999</v>
      </c>
      <c r="J13" s="7">
        <f>'All counties (RAW)'!J13*'FINAL COUNTIES'!$R$14</f>
        <v>51600.031904255993</v>
      </c>
      <c r="K13" s="7">
        <f>'All counties (RAW)'!K13*'FINAL COUNTIES'!$R$15</f>
        <v>50574.316442171992</v>
      </c>
      <c r="L13" s="7">
        <f>'All counties (RAW)'!L13*'FINAL COUNTIES'!$R$16</f>
        <v>47648.490561792001</v>
      </c>
      <c r="M13">
        <f t="shared" si="0"/>
        <v>-14.817221356343971</v>
      </c>
      <c r="N13" s="7"/>
      <c r="O13" s="7"/>
      <c r="Q13" s="17">
        <v>2011</v>
      </c>
      <c r="R13" s="35">
        <v>1.053694557</v>
      </c>
    </row>
    <row r="14" spans="1:18" x14ac:dyDescent="0.2">
      <c r="A14" s="17" t="s">
        <v>31</v>
      </c>
      <c r="B14" s="7">
        <f>'All counties (RAW)'!B14*'FINAL COUNTIES'!$R$6</f>
        <v>40016.851137975005</v>
      </c>
      <c r="C14" s="7">
        <f>'All counties (RAW)'!C14*'FINAL COUNTIES'!$R$7</f>
        <v>37922.720009327997</v>
      </c>
      <c r="D14" s="7">
        <f>'All counties (RAW)'!D14*'FINAL COUNTIES'!$R$8</f>
        <v>39385.265360500001</v>
      </c>
      <c r="E14" s="7">
        <f>'All counties (RAW)'!E14*'FINAL COUNTIES'!$R$9</f>
        <v>40063.076120160003</v>
      </c>
      <c r="F14" s="7">
        <f>'All counties (RAW)'!F14*'FINAL COUNTIES'!$R$10</f>
        <v>40381.497669311997</v>
      </c>
      <c r="G14" s="7">
        <f>'All counties (RAW)'!G14*'FINAL COUNTIES'!$R$11</f>
        <v>34277.021868539996</v>
      </c>
      <c r="H14" s="7">
        <f>'All counties (RAW)'!H14*'FINAL COUNTIES'!$R$12</f>
        <v>37686.894294543999</v>
      </c>
      <c r="I14" s="7">
        <f>'All counties (RAW)'!I14*'FINAL COUNTIES'!$R$13</f>
        <v>37497.828199959004</v>
      </c>
      <c r="J14" s="7">
        <f>'All counties (RAW)'!J14*'FINAL COUNTIES'!$R$14</f>
        <v>37241.340247799999</v>
      </c>
      <c r="K14" s="7">
        <f>'All counties (RAW)'!K14*'FINAL COUNTIES'!$R$15</f>
        <v>38770.115521553998</v>
      </c>
      <c r="L14" s="7">
        <f>'All counties (RAW)'!L14*'FINAL COUNTIES'!$R$16</f>
        <v>34149.486564384002</v>
      </c>
      <c r="M14">
        <f t="shared" si="0"/>
        <v>-14.662234550541681</v>
      </c>
      <c r="N14" s="7"/>
      <c r="O14" s="7"/>
      <c r="Q14" s="17">
        <v>2012</v>
      </c>
      <c r="R14" s="35">
        <v>1.0323309839999999</v>
      </c>
    </row>
    <row r="15" spans="1:18" x14ac:dyDescent="0.2">
      <c r="A15" s="17" t="s">
        <v>76</v>
      </c>
      <c r="B15" s="7">
        <f>'All counties (RAW)'!B15*'FINAL COUNTIES'!$R$6</f>
        <v>48654.357902275005</v>
      </c>
      <c r="C15" s="7">
        <f>'All counties (RAW)'!C15*'FINAL COUNTIES'!$R$7</f>
        <v>44689.779877863999</v>
      </c>
      <c r="D15" s="7">
        <f>'All counties (RAW)'!D15*'FINAL COUNTIES'!$R$8</f>
        <v>46344.112693897005</v>
      </c>
      <c r="E15" s="7">
        <f>'All counties (RAW)'!E15*'FINAL COUNTIES'!$R$9</f>
        <v>43990.492400775001</v>
      </c>
      <c r="F15" s="7">
        <f>'All counties (RAW)'!F15*'FINAL COUNTIES'!$R$10</f>
        <v>46764.24461568</v>
      </c>
      <c r="G15" s="7">
        <f>'All counties (RAW)'!G15*'FINAL COUNTIES'!$R$11</f>
        <v>42566.214644909996</v>
      </c>
      <c r="H15" s="7">
        <f>'All counties (RAW)'!H15*'FINAL COUNTIES'!$R$12</f>
        <v>43095.581016095995</v>
      </c>
      <c r="I15" s="7">
        <f>'All counties (RAW)'!I15*'FINAL COUNTIES'!$R$13</f>
        <v>42936.999503193001</v>
      </c>
      <c r="J15" s="7">
        <f>'All counties (RAW)'!J15*'FINAL COUNTIES'!$R$14</f>
        <v>43166.920095959998</v>
      </c>
      <c r="K15" s="7">
        <f>'All counties (RAW)'!K15*'FINAL COUNTIES'!$R$15</f>
        <v>41608.739945663998</v>
      </c>
      <c r="L15" s="7">
        <f>'All counties (RAW)'!L15*'FINAL COUNTIES'!$R$16</f>
        <v>41819.579987520003</v>
      </c>
      <c r="M15">
        <f t="shared" si="0"/>
        <v>-14.047617129143983</v>
      </c>
      <c r="N15" s="7"/>
      <c r="O15" s="7"/>
      <c r="Q15" s="17">
        <v>2013</v>
      </c>
      <c r="R15" s="35">
        <v>1.0174281089999999</v>
      </c>
    </row>
    <row r="16" spans="1:18" x14ac:dyDescent="0.2">
      <c r="A16" s="17" t="s">
        <v>34</v>
      </c>
      <c r="B16" s="7">
        <f>'All counties (RAW)'!B16*'FINAL COUNTIES'!$R$6</f>
        <v>53314.395688825003</v>
      </c>
      <c r="C16" s="7">
        <f>'All counties (RAW)'!C16*'FINAL COUNTIES'!$R$7</f>
        <v>54761.485374452997</v>
      </c>
      <c r="D16" s="7">
        <f>'All counties (RAW)'!D16*'FINAL COUNTIES'!$R$8</f>
        <v>53968.394659952006</v>
      </c>
      <c r="E16" s="7">
        <f>'All counties (RAW)'!E16*'FINAL COUNTIES'!$R$9</f>
        <v>53235.641758869002</v>
      </c>
      <c r="F16" s="7">
        <f>'All counties (RAW)'!F16*'FINAL COUNTIES'!$R$10</f>
        <v>52090.172474687999</v>
      </c>
      <c r="G16" s="7">
        <f>'All counties (RAW)'!G16*'FINAL COUNTIES'!$R$11</f>
        <v>50564.849284509997</v>
      </c>
      <c r="H16" s="7">
        <f>'All counties (RAW)'!H16*'FINAL COUNTIES'!$R$12</f>
        <v>48307.528932060995</v>
      </c>
      <c r="I16" s="7">
        <f>'All counties (RAW)'!I16*'FINAL COUNTIES'!$R$13</f>
        <v>46156.036374828</v>
      </c>
      <c r="J16" s="7">
        <f>'All counties (RAW)'!J16*'FINAL COUNTIES'!$R$14</f>
        <v>44440.816530215998</v>
      </c>
      <c r="K16" s="7">
        <f>'All counties (RAW)'!K16*'FINAL COUNTIES'!$R$15</f>
        <v>46967.533795766998</v>
      </c>
      <c r="L16" s="7">
        <f>'All counties (RAW)'!L16*'FINAL COUNTIES'!$R$16</f>
        <v>45998.534425344005</v>
      </c>
      <c r="M16">
        <f t="shared" si="0"/>
        <v>-13.722112328123872</v>
      </c>
      <c r="N16" s="7"/>
      <c r="O16" s="7"/>
      <c r="Q16" s="17">
        <v>2014</v>
      </c>
      <c r="R16" s="35">
        <v>1.0011869760000001</v>
      </c>
    </row>
    <row r="17" spans="1:18" x14ac:dyDescent="0.2">
      <c r="A17" s="17" t="s">
        <v>81</v>
      </c>
      <c r="B17" s="7">
        <f>'All counties (RAW)'!B17*'FINAL COUNTIES'!$R$6</f>
        <v>41122.261286050001</v>
      </c>
      <c r="C17" s="7">
        <f>'All counties (RAW)'!C17*'FINAL COUNTIES'!$R$7</f>
        <v>41332.949247237993</v>
      </c>
      <c r="D17" s="7">
        <f>'All counties (RAW)'!D17*'FINAL COUNTIES'!$R$8</f>
        <v>38895.006982729006</v>
      </c>
      <c r="E17" s="7">
        <f>'All counties (RAW)'!E17*'FINAL COUNTIES'!$R$9</f>
        <v>40886.290013040001</v>
      </c>
      <c r="F17" s="7">
        <f>'All counties (RAW)'!F17*'FINAL COUNTIES'!$R$10</f>
        <v>40584.054661055998</v>
      </c>
      <c r="G17" s="7">
        <f>'All counties (RAW)'!G17*'FINAL COUNTIES'!$R$11</f>
        <v>37580.325400639995</v>
      </c>
      <c r="H17" s="7">
        <f>'All counties (RAW)'!H17*'FINAL COUNTIES'!$R$12</f>
        <v>38105.371864438996</v>
      </c>
      <c r="I17" s="7">
        <f>'All counties (RAW)'!I17*'FINAL COUNTIES'!$R$13</f>
        <v>37098.477962855999</v>
      </c>
      <c r="J17" s="7">
        <f>'All counties (RAW)'!J17*'FINAL COUNTIES'!$R$14</f>
        <v>35298.493335911997</v>
      </c>
      <c r="K17" s="7">
        <f>'All counties (RAW)'!K17*'FINAL COUNTIES'!$R$15</f>
        <v>36163.464706295999</v>
      </c>
      <c r="L17" s="7">
        <f>'All counties (RAW)'!L17*'FINAL COUNTIES'!$R$16</f>
        <v>35671.290767904</v>
      </c>
      <c r="M17">
        <f t="shared" si="0"/>
        <v>-13.255522307561298</v>
      </c>
      <c r="N17" s="7"/>
      <c r="O17" s="7"/>
      <c r="Q17" s="17">
        <v>2015</v>
      </c>
      <c r="R17" s="35">
        <v>1</v>
      </c>
    </row>
    <row r="18" spans="1:18" x14ac:dyDescent="0.2">
      <c r="A18" s="17" t="s">
        <v>83</v>
      </c>
      <c r="B18" s="7">
        <f>'All counties (RAW)'!B18*'FINAL COUNTIES'!$R$6</f>
        <v>37767.134457500004</v>
      </c>
      <c r="C18" s="7">
        <f>'All counties (RAW)'!C18*'FINAL COUNTIES'!$R$7</f>
        <v>38376.608171241998</v>
      </c>
      <c r="D18" s="7">
        <f>'All counties (RAW)'!D18*'FINAL COUNTIES'!$R$8</f>
        <v>37945.057895825004</v>
      </c>
      <c r="E18" s="7">
        <f>'All counties (RAW)'!E18*'FINAL COUNTIES'!$R$9</f>
        <v>37759.220572725004</v>
      </c>
      <c r="F18" s="7">
        <f>'All counties (RAW)'!F18*'FINAL COUNTIES'!$R$10</f>
        <v>36728.866698623999</v>
      </c>
      <c r="G18" s="7">
        <f>'All counties (RAW)'!G18*'FINAL COUNTIES'!$R$11</f>
        <v>35324.35690146</v>
      </c>
      <c r="H18" s="7">
        <f>'All counties (RAW)'!H18*'FINAL COUNTIES'!$R$12</f>
        <v>34570.595092235002</v>
      </c>
      <c r="I18" s="7">
        <f>'All counties (RAW)'!I18*'FINAL COUNTIES'!$R$13</f>
        <v>34770.866686442998</v>
      </c>
      <c r="J18" s="7">
        <f>'All counties (RAW)'!J18*'FINAL COUNTIES'!$R$14</f>
        <v>32729.021516735997</v>
      </c>
      <c r="K18" s="7">
        <f>'All counties (RAW)'!K18*'FINAL COUNTIES'!$R$15</f>
        <v>32877.171914225997</v>
      </c>
      <c r="L18" s="7">
        <f>'All counties (RAW)'!L18*'FINAL COUNTIES'!$R$16</f>
        <v>32820.911447232</v>
      </c>
      <c r="M18">
        <f>((L18-B18)/B18)*100</f>
        <v>-13.096633041710042</v>
      </c>
      <c r="N18" s="7"/>
      <c r="O18" s="7"/>
    </row>
    <row r="19" spans="1:18" x14ac:dyDescent="0.2">
      <c r="A19" s="17" t="s">
        <v>29</v>
      </c>
      <c r="B19" s="7">
        <f>'All counties (RAW)'!B19*'FINAL COUNTIES'!$R$6</f>
        <v>49895.278034450006</v>
      </c>
      <c r="C19" s="7">
        <f>'All counties (RAW)'!C19*'FINAL COUNTIES'!$R$7</f>
        <v>48809.967871708999</v>
      </c>
      <c r="D19" s="7">
        <f>'All counties (RAW)'!D19*'FINAL COUNTIES'!$R$8</f>
        <v>50910.452116589004</v>
      </c>
      <c r="E19" s="7">
        <f>'All counties (RAW)'!E19*'FINAL COUNTIES'!$R$9</f>
        <v>49922.205840027003</v>
      </c>
      <c r="F19" s="7">
        <f>'All counties (RAW)'!F19*'FINAL COUNTIES'!$R$10</f>
        <v>48587.257541375999</v>
      </c>
      <c r="G19" s="7">
        <f>'All counties (RAW)'!G19*'FINAL COUNTIES'!$R$11</f>
        <v>47969.712161799995</v>
      </c>
      <c r="H19" s="7">
        <f>'All counties (RAW)'!H19*'FINAL COUNTIES'!$R$12</f>
        <v>44149.927101285997</v>
      </c>
      <c r="I19" s="7">
        <f>'All counties (RAW)'!I19*'FINAL COUNTIES'!$R$13</f>
        <v>43866.358102466998</v>
      </c>
      <c r="J19" s="7">
        <f>'All counties (RAW)'!J19*'FINAL COUNTIES'!$R$14</f>
        <v>45240.873042815998</v>
      </c>
      <c r="K19" s="7">
        <f>'All counties (RAW)'!K19*'FINAL COUNTIES'!$R$15</f>
        <v>41128.513878215999</v>
      </c>
      <c r="L19" s="7">
        <f>'All counties (RAW)'!L19*'FINAL COUNTIES'!$R$16</f>
        <v>43397.450661696006</v>
      </c>
      <c r="M19">
        <f t="shared" si="0"/>
        <v>-13.022930483056131</v>
      </c>
      <c r="N19" s="7"/>
      <c r="O19" s="7"/>
    </row>
    <row r="20" spans="1:18" x14ac:dyDescent="0.2">
      <c r="A20" s="17" t="s">
        <v>26</v>
      </c>
      <c r="B20" s="7">
        <f>'All counties (RAW)'!B20*'FINAL COUNTIES'!$R$6</f>
        <v>48978.076197625007</v>
      </c>
      <c r="C20" s="7">
        <f>'All counties (RAW)'!C20*'FINAL COUNTIES'!$R$7</f>
        <v>47802.675961578992</v>
      </c>
      <c r="D20" s="7">
        <f>'All counties (RAW)'!D20*'FINAL COUNTIES'!$R$8</f>
        <v>48434.470956911005</v>
      </c>
      <c r="E20" s="7">
        <f>'All counties (RAW)'!E20*'FINAL COUNTIES'!$R$9</f>
        <v>48801.720263607</v>
      </c>
      <c r="F20" s="7">
        <f>'All counties (RAW)'!F20*'FINAL COUNTIES'!$R$10</f>
        <v>49161.902920127999</v>
      </c>
      <c r="G20" s="7">
        <f>'All counties (RAW)'!G20*'FINAL COUNTIES'!$R$11</f>
        <v>45476.215147769995</v>
      </c>
      <c r="H20" s="7">
        <f>'All counties (RAW)'!H20*'FINAL COUNTIES'!$R$12</f>
        <v>47126.009143812</v>
      </c>
      <c r="I20" s="7">
        <f>'All counties (RAW)'!I20*'FINAL COUNTIES'!$R$13</f>
        <v>46218.204353690999</v>
      </c>
      <c r="J20" s="7">
        <f>'All counties (RAW)'!J20*'FINAL COUNTIES'!$R$14</f>
        <v>46568.450688239995</v>
      </c>
      <c r="K20" s="7">
        <f>'All counties (RAW)'!K20*'FINAL COUNTIES'!$R$15</f>
        <v>44805.499064141994</v>
      </c>
      <c r="L20" s="7">
        <f>'All counties (RAW)'!L20*'FINAL COUNTIES'!$R$16</f>
        <v>42632.543812032003</v>
      </c>
      <c r="M20">
        <f t="shared" si="0"/>
        <v>-12.955862864006701</v>
      </c>
      <c r="N20" s="7"/>
      <c r="O20" s="7"/>
    </row>
    <row r="21" spans="1:18" x14ac:dyDescent="0.2">
      <c r="A21" s="17" t="s">
        <v>18</v>
      </c>
      <c r="B21" s="7">
        <f>'All counties (RAW)'!B21*'FINAL COUNTIES'!$R$6</f>
        <v>51733.445874325007</v>
      </c>
      <c r="C21" s="7">
        <f>'All counties (RAW)'!C21*'FINAL COUNTIES'!$R$7</f>
        <v>48564.819720086998</v>
      </c>
      <c r="D21" s="7">
        <f>'All counties (RAW)'!D21*'FINAL COUNTIES'!$R$8</f>
        <v>50227.382290486006</v>
      </c>
      <c r="E21" s="7">
        <f>'All counties (RAW)'!E21*'FINAL COUNTIES'!$R$9</f>
        <v>49870.754971722003</v>
      </c>
      <c r="F21" s="7">
        <f>'All counties (RAW)'!F21*'FINAL COUNTIES'!$R$10</f>
        <v>48148.017108191998</v>
      </c>
      <c r="G21" s="7">
        <f>'All counties (RAW)'!G21*'FINAL COUNTIES'!$R$11</f>
        <v>46511.397558999997</v>
      </c>
      <c r="H21" s="7">
        <f>'All counties (RAW)'!H21*'FINAL COUNTIES'!$R$12</f>
        <v>45415.142403514001</v>
      </c>
      <c r="I21" s="7">
        <f>'All counties (RAW)'!I21*'FINAL COUNTIES'!$R$13</f>
        <v>46719.762962822999</v>
      </c>
      <c r="J21" s="7">
        <f>'All counties (RAW)'!J21*'FINAL COUNTIES'!$R$14</f>
        <v>43440.487806719997</v>
      </c>
      <c r="K21" s="7">
        <f>'All counties (RAW)'!K21*'FINAL COUNTIES'!$R$15</f>
        <v>44539.950327692997</v>
      </c>
      <c r="L21" s="7">
        <f>'All counties (RAW)'!L21*'FINAL COUNTIES'!$R$16</f>
        <v>45133.50887808</v>
      </c>
      <c r="M21">
        <f t="shared" si="0"/>
        <v>-12.757582420235641</v>
      </c>
      <c r="N21" s="7"/>
      <c r="O21" s="7"/>
    </row>
    <row r="22" spans="1:18" x14ac:dyDescent="0.2">
      <c r="A22" s="17" t="s">
        <v>57</v>
      </c>
      <c r="B22" s="7">
        <f>'All counties (RAW)'!B22*'FINAL COUNTIES'!$R$6</f>
        <v>43289.166309575005</v>
      </c>
      <c r="C22" s="7">
        <f>'All counties (RAW)'!C22*'FINAL COUNTIES'!$R$7</f>
        <v>44214.046831151994</v>
      </c>
      <c r="D22" s="7">
        <f>'All counties (RAW)'!D22*'FINAL COUNTIES'!$R$8</f>
        <v>43376.697476885005</v>
      </c>
      <c r="E22" s="7">
        <f>'All counties (RAW)'!E22*'FINAL COUNTIES'!$R$9</f>
        <v>44901.744446088</v>
      </c>
      <c r="F22" s="7">
        <f>'All counties (RAW)'!F22*'FINAL COUNTIES'!$R$10</f>
        <v>42921.166038623996</v>
      </c>
      <c r="G22" s="7">
        <f>'All counties (RAW)'!G22*'FINAL COUNTIES'!$R$11</f>
        <v>39752.330331779995</v>
      </c>
      <c r="H22" s="7">
        <f>'All counties (RAW)'!H22*'FINAL COUNTIES'!$R$12</f>
        <v>39379.282804482995</v>
      </c>
      <c r="I22" s="7">
        <f>'All counties (RAW)'!I22*'FINAL COUNTIES'!$R$13</f>
        <v>38937.174964821003</v>
      </c>
      <c r="J22" s="7">
        <f>'All counties (RAW)'!J22*'FINAL COUNTIES'!$R$14</f>
        <v>37616.076394991993</v>
      </c>
      <c r="K22" s="7">
        <f>'All counties (RAW)'!K22*'FINAL COUNTIES'!$R$15</f>
        <v>37867.656788870998</v>
      </c>
      <c r="L22" s="7">
        <f>'All counties (RAW)'!L22*'FINAL COUNTIES'!$R$16</f>
        <v>37928.967398784</v>
      </c>
      <c r="M22">
        <f t="shared" si="0"/>
        <v>-12.382310327850778</v>
      </c>
      <c r="N22" s="7"/>
      <c r="O22" s="7"/>
    </row>
    <row r="23" spans="1:18" x14ac:dyDescent="0.2">
      <c r="A23" s="17" t="s">
        <v>23</v>
      </c>
      <c r="B23" s="7">
        <f>'All counties (RAW)'!B23*'FINAL COUNTIES'!$R$6</f>
        <v>45019.428051000003</v>
      </c>
      <c r="C23" s="7">
        <f>'All counties (RAW)'!C23*'FINAL COUNTIES'!$R$7</f>
        <v>43575.690753165996</v>
      </c>
      <c r="D23" s="7">
        <f>'All counties (RAW)'!D23*'FINAL COUNTIES'!$R$8</f>
        <v>44143.240551961004</v>
      </c>
      <c r="E23" s="7">
        <f>'All counties (RAW)'!E23*'FINAL COUNTIES'!$R$9</f>
        <v>42773.965203519001</v>
      </c>
      <c r="F23" s="7">
        <f>'All counties (RAW)'!F23*'FINAL COUNTIES'!$R$10</f>
        <v>42987.217231584</v>
      </c>
      <c r="G23" s="7">
        <f>'All counties (RAW)'!G23*'FINAL COUNTIES'!$R$11</f>
        <v>42317.638292159994</v>
      </c>
      <c r="H23" s="7">
        <f>'All counties (RAW)'!H23*'FINAL COUNTIES'!$R$12</f>
        <v>41730.365878983997</v>
      </c>
      <c r="I23" s="7">
        <f>'All counties (RAW)'!I23*'FINAL COUNTIES'!$R$13</f>
        <v>39397.63948623</v>
      </c>
      <c r="J23" s="7">
        <f>'All counties (RAW)'!J23*'FINAL COUNTIES'!$R$14</f>
        <v>39502.145102759998</v>
      </c>
      <c r="K23" s="7">
        <f>'All counties (RAW)'!K23*'FINAL COUNTIES'!$R$15</f>
        <v>41234.326401551996</v>
      </c>
      <c r="L23" s="7">
        <f>'All counties (RAW)'!L23*'FINAL COUNTIES'!$R$16</f>
        <v>39490.819081344001</v>
      </c>
      <c r="M23">
        <f t="shared" si="0"/>
        <v>-12.280495797043329</v>
      </c>
      <c r="N23" s="7"/>
      <c r="O23" s="7"/>
    </row>
    <row r="24" spans="1:18" x14ac:dyDescent="0.2">
      <c r="A24" s="17" t="s">
        <v>85</v>
      </c>
      <c r="B24" s="7">
        <f>'All counties (RAW)'!B24*'FINAL COUNTIES'!$R$6</f>
        <v>51375.850082950004</v>
      </c>
      <c r="C24" s="7">
        <f>'All counties (RAW)'!C24*'FINAL COUNTIES'!$R$7</f>
        <v>43498.020051661995</v>
      </c>
      <c r="D24" s="7">
        <f>'All counties (RAW)'!D24*'FINAL COUNTIES'!$R$8</f>
        <v>48982.337633269002</v>
      </c>
      <c r="E24" s="7">
        <f>'All counties (RAW)'!E24*'FINAL COUNTIES'!$R$9</f>
        <v>52048.841729967004</v>
      </c>
      <c r="F24" s="7">
        <f>'All counties (RAW)'!F24*'FINAL COUNTIES'!$R$10</f>
        <v>47290.452452927995</v>
      </c>
      <c r="G24" s="7">
        <f>'All counties (RAW)'!G24*'FINAL COUNTIES'!$R$11</f>
        <v>51090.72636855</v>
      </c>
      <c r="H24" s="7">
        <f>'All counties (RAW)'!H24*'FINAL COUNTIES'!$R$12</f>
        <v>46932.531202405997</v>
      </c>
      <c r="I24" s="7">
        <f>'All counties (RAW)'!I24*'FINAL COUNTIES'!$R$13</f>
        <v>44410.064493878999</v>
      </c>
      <c r="J24" s="7">
        <f>'All counties (RAW)'!J24*'FINAL COUNTIES'!$R$14</f>
        <v>43638.695355647993</v>
      </c>
      <c r="K24" s="7">
        <f>'All counties (RAW)'!K24*'FINAL COUNTIES'!$R$15</f>
        <v>45328.457112167998</v>
      </c>
      <c r="L24" s="7">
        <f>'All counties (RAW)'!L24*'FINAL COUNTIES'!$R$16</f>
        <v>45118.491073440004</v>
      </c>
      <c r="M24">
        <f t="shared" si="0"/>
        <v>-12.17957269691313</v>
      </c>
      <c r="N24" s="7"/>
      <c r="O24" s="7"/>
    </row>
    <row r="25" spans="1:18" x14ac:dyDescent="0.2">
      <c r="A25" s="17" t="s">
        <v>91</v>
      </c>
      <c r="B25" s="7">
        <f>'All counties (RAW)'!B25*'FINAL COUNTIES'!$R$6</f>
        <v>38266.513843350003</v>
      </c>
      <c r="C25" s="7">
        <f>'All counties (RAW)'!C25*'FINAL COUNTIES'!$R$7</f>
        <v>38996.760178562996</v>
      </c>
      <c r="D25" s="7">
        <f>'All counties (RAW)'!D25*'FINAL COUNTIES'!$R$8</f>
        <v>41533.231922101004</v>
      </c>
      <c r="E25" s="7">
        <f>'All counties (RAW)'!E25*'FINAL COUNTIES'!$R$9</f>
        <v>38330.896887224997</v>
      </c>
      <c r="F25" s="7">
        <f>'All counties (RAW)'!F25*'FINAL COUNTIES'!$R$10</f>
        <v>37531.388693087996</v>
      </c>
      <c r="G25" s="7">
        <f>'All counties (RAW)'!G25*'FINAL COUNTIES'!$R$11</f>
        <v>36834.596342389996</v>
      </c>
      <c r="H25" s="7">
        <f>'All counties (RAW)'!H25*'FINAL COUNTIES'!$R$12</f>
        <v>36956.460717999995</v>
      </c>
      <c r="I25" s="7">
        <f>'All counties (RAW)'!I25*'FINAL COUNTIES'!$R$13</f>
        <v>35169.163228989004</v>
      </c>
      <c r="J25" s="7">
        <f>'All counties (RAW)'!J25*'FINAL COUNTIES'!$R$14</f>
        <v>35482.248251063997</v>
      </c>
      <c r="K25" s="7">
        <f>'All counties (RAW)'!K25*'FINAL COUNTIES'!$R$15</f>
        <v>36184.830696584999</v>
      </c>
      <c r="L25" s="7">
        <f>'All counties (RAW)'!L25*'FINAL COUNTIES'!$R$16</f>
        <v>33648.893076384004</v>
      </c>
      <c r="M25">
        <f t="shared" si="0"/>
        <v>-12.067001415046475</v>
      </c>
      <c r="N25" s="7"/>
      <c r="O25" s="7"/>
    </row>
    <row r="26" spans="1:18" x14ac:dyDescent="0.2">
      <c r="A26" s="17" t="s">
        <v>2</v>
      </c>
      <c r="B26" s="7">
        <f>'All counties (RAW)'!B26*'FINAL COUNTIES'!$R$6</f>
        <v>48896.519262750007</v>
      </c>
      <c r="C26" s="7">
        <f>'All counties (RAW)'!C26*'FINAL COUNTIES'!$R$7</f>
        <v>48948.318808762997</v>
      </c>
      <c r="D26" s="7">
        <f>'All counties (RAW)'!D26*'FINAL COUNTIES'!$R$8</f>
        <v>49362.082132118005</v>
      </c>
      <c r="E26" s="7">
        <f>'All counties (RAW)'!E26*'FINAL COUNTIES'!$R$9</f>
        <v>48246.050885912999</v>
      </c>
      <c r="F26" s="7">
        <f>'All counties (RAW)'!F26*'FINAL COUNTIES'!$R$10</f>
        <v>48943.933983359995</v>
      </c>
      <c r="G26" s="7">
        <f>'All counties (RAW)'!G26*'FINAL COUNTIES'!$R$11</f>
        <v>45089.540821269999</v>
      </c>
      <c r="H26" s="7">
        <f>'All counties (RAW)'!H26*'FINAL COUNTIES'!$R$12</f>
        <v>43957.536114606999</v>
      </c>
      <c r="I26" s="7">
        <f>'All counties (RAW)'!I26*'FINAL COUNTIES'!$R$13</f>
        <v>41949.687703283998</v>
      </c>
      <c r="J26" s="7">
        <f>'All counties (RAW)'!J26*'FINAL COUNTIES'!$R$14</f>
        <v>40937.085170519997</v>
      </c>
      <c r="K26" s="7">
        <f>'All counties (RAW)'!K26*'FINAL COUNTIES'!$R$15</f>
        <v>46866.808412975995</v>
      </c>
      <c r="L26" s="7">
        <f>'All counties (RAW)'!L26*'FINAL COUNTIES'!$R$16</f>
        <v>43094.091007968003</v>
      </c>
      <c r="M26">
        <f t="shared" si="0"/>
        <v>-11.86675113539701</v>
      </c>
      <c r="N26" s="7"/>
      <c r="O26" s="7"/>
    </row>
    <row r="27" spans="1:18" x14ac:dyDescent="0.2">
      <c r="A27" s="17" t="s">
        <v>84</v>
      </c>
      <c r="B27" s="7">
        <f>'All counties (RAW)'!B27*'FINAL COUNTIES'!$R$6</f>
        <v>47536.400533450003</v>
      </c>
      <c r="C27" s="7">
        <f>'All counties (RAW)'!C27*'FINAL COUNTIES'!$R$7</f>
        <v>45682.508531461994</v>
      </c>
      <c r="D27" s="7">
        <f>'All counties (RAW)'!D27*'FINAL COUNTIES'!$R$8</f>
        <v>51131.479874433004</v>
      </c>
      <c r="E27" s="7">
        <f>'All counties (RAW)'!E27*'FINAL COUNTIES'!$R$9</f>
        <v>46014.226554105</v>
      </c>
      <c r="F27" s="7">
        <f>'All counties (RAW)'!F27*'FINAL COUNTIES'!$R$10</f>
        <v>50279.268934367996</v>
      </c>
      <c r="G27" s="7">
        <f>'All counties (RAW)'!G27*'FINAL COUNTIES'!$R$11</f>
        <v>46727.935181839995</v>
      </c>
      <c r="H27" s="7">
        <f>'All counties (RAW)'!H27*'FINAL COUNTIES'!$R$12</f>
        <v>46580.357870857995</v>
      </c>
      <c r="I27" s="7">
        <f>'All counties (RAW)'!I27*'FINAL COUNTIES'!$R$13</f>
        <v>40357.555227657002</v>
      </c>
      <c r="J27" s="7">
        <f>'All counties (RAW)'!J27*'FINAL COUNTIES'!$R$14</f>
        <v>44200.283410943994</v>
      </c>
      <c r="K27" s="7">
        <f>'All counties (RAW)'!K27*'FINAL COUNTIES'!$R$15</f>
        <v>43546.940493308997</v>
      </c>
      <c r="L27" s="7">
        <f>'All counties (RAW)'!L27*'FINAL COUNTIES'!$R$16</f>
        <v>41970.759220896005</v>
      </c>
      <c r="M27">
        <f t="shared" si="0"/>
        <v>-11.708167320404531</v>
      </c>
      <c r="N27" s="7"/>
      <c r="O27" s="7"/>
    </row>
    <row r="28" spans="1:18" x14ac:dyDescent="0.2">
      <c r="A28" s="17" t="s">
        <v>12</v>
      </c>
      <c r="B28" s="7">
        <f>'All counties (RAW)'!B28*'FINAL COUNTIES'!$R$6</f>
        <v>44510.010888550001</v>
      </c>
      <c r="C28" s="7">
        <f>'All counties (RAW)'!C28*'FINAL COUNTIES'!$R$7</f>
        <v>41784.410199729995</v>
      </c>
      <c r="D28" s="7">
        <f>'All counties (RAW)'!D28*'FINAL COUNTIES'!$R$8</f>
        <v>44829.837416753006</v>
      </c>
      <c r="E28" s="7">
        <f>'All counties (RAW)'!E28*'FINAL COUNTIES'!$R$9</f>
        <v>42669.920114280001</v>
      </c>
      <c r="F28" s="7">
        <f>'All counties (RAW)'!F28*'FINAL COUNTIES'!$R$10</f>
        <v>40979.260965599999</v>
      </c>
      <c r="G28" s="7">
        <f>'All counties (RAW)'!G28*'FINAL COUNTIES'!$R$11</f>
        <v>39967.763170829996</v>
      </c>
      <c r="H28" s="7">
        <f>'All counties (RAW)'!H28*'FINAL COUNTIES'!$R$12</f>
        <v>41892.322133306996</v>
      </c>
      <c r="I28" s="7">
        <f>'All counties (RAW)'!I28*'FINAL COUNTIES'!$R$13</f>
        <v>39744.304995482998</v>
      </c>
      <c r="J28" s="7">
        <f>'All counties (RAW)'!J28*'FINAL COUNTIES'!$R$14</f>
        <v>39828.361693703999</v>
      </c>
      <c r="K28" s="7">
        <f>'All counties (RAW)'!K28*'FINAL COUNTIES'!$R$15</f>
        <v>36780.026140349997</v>
      </c>
      <c r="L28" s="7">
        <f>'All counties (RAW)'!L28*'FINAL COUNTIES'!$R$16</f>
        <v>39321.618482400001</v>
      </c>
      <c r="M28">
        <f t="shared" si="0"/>
        <v>-11.656686445531045</v>
      </c>
      <c r="N28" s="7"/>
      <c r="O28" s="7"/>
    </row>
    <row r="29" spans="1:18" x14ac:dyDescent="0.2">
      <c r="A29" s="17" t="s">
        <v>4</v>
      </c>
      <c r="B29" s="7">
        <f>'All counties (RAW)'!B29*'FINAL COUNTIES'!$R$6</f>
        <v>36788.451239000002</v>
      </c>
      <c r="C29" s="7">
        <f>'All counties (RAW)'!C29*'FINAL COUNTIES'!$R$7</f>
        <v>36428.772610086999</v>
      </c>
      <c r="D29" s="7">
        <f>'All counties (RAW)'!D29*'FINAL COUNTIES'!$R$8</f>
        <v>39307.670509342002</v>
      </c>
      <c r="E29" s="7">
        <f>'All counties (RAW)'!E29*'FINAL COUNTIES'!$R$9</f>
        <v>38619.021749733001</v>
      </c>
      <c r="F29" s="7">
        <f>'All counties (RAW)'!F29*'FINAL COUNTIES'!$R$10</f>
        <v>37442.219582591999</v>
      </c>
      <c r="G29" s="7">
        <f>'All counties (RAW)'!G29*'FINAL COUNTIES'!$R$11</f>
        <v>35905.473174999999</v>
      </c>
      <c r="H29" s="7">
        <f>'All counties (RAW)'!H29*'FINAL COUNTIES'!$R$12</f>
        <v>35073.855130835997</v>
      </c>
      <c r="I29" s="7">
        <f>'All counties (RAW)'!I29*'FINAL COUNTIES'!$R$13</f>
        <v>34077.535667937002</v>
      </c>
      <c r="J29" s="7">
        <f>'All counties (RAW)'!J29*'FINAL COUNTIES'!$R$14</f>
        <v>33384.551691575994</v>
      </c>
      <c r="K29" s="7">
        <f>'All counties (RAW)'!K29*'FINAL COUNTIES'!$R$15</f>
        <v>34025.848249286995</v>
      </c>
      <c r="L29" s="7">
        <f>'All counties (RAW)'!L29*'FINAL COUNTIES'!$R$16</f>
        <v>32546.586215808002</v>
      </c>
      <c r="M29">
        <f t="shared" si="0"/>
        <v>-11.530425664386582</v>
      </c>
      <c r="N29" s="7"/>
      <c r="O29" s="7"/>
    </row>
    <row r="30" spans="1:18" x14ac:dyDescent="0.2">
      <c r="A30" s="17" t="s">
        <v>94</v>
      </c>
      <c r="B30" s="7">
        <f>'All counties (RAW)'!B30*'FINAL COUNTIES'!$R$6</f>
        <v>37109.660090200006</v>
      </c>
      <c r="C30" s="7">
        <f>'All counties (RAW)'!C30*'FINAL COUNTIES'!$R$7</f>
        <v>37473.686266257995</v>
      </c>
      <c r="D30" s="7">
        <f>'All counties (RAW)'!D30*'FINAL COUNTIES'!$R$8</f>
        <v>36563.634409300001</v>
      </c>
      <c r="E30" s="7">
        <f>'All counties (RAW)'!E30*'FINAL COUNTIES'!$R$9</f>
        <v>37537.410162699001</v>
      </c>
      <c r="F30" s="7">
        <f>'All counties (RAW)'!F30*'FINAL COUNTIES'!$R$10</f>
        <v>37458.732380832</v>
      </c>
      <c r="G30" s="7">
        <f>'All counties (RAW)'!G30*'FINAL COUNTIES'!$R$11</f>
        <v>36667.773990099995</v>
      </c>
      <c r="H30" s="7">
        <f>'All counties (RAW)'!H30*'FINAL COUNTIES'!$R$12</f>
        <v>36187.983726011</v>
      </c>
      <c r="I30" s="7">
        <f>'All counties (RAW)'!I30*'FINAL COUNTIES'!$R$13</f>
        <v>35064.847467846004</v>
      </c>
      <c r="J30" s="7">
        <f>'All counties (RAW)'!J30*'FINAL COUNTIES'!$R$14</f>
        <v>33597.211874279994</v>
      </c>
      <c r="K30" s="7">
        <f>'All counties (RAW)'!K30*'FINAL COUNTIES'!$R$15</f>
        <v>32146.658531963996</v>
      </c>
      <c r="L30" s="7">
        <f>'All counties (RAW)'!L30*'FINAL COUNTIES'!$R$16</f>
        <v>32906.012340191999</v>
      </c>
      <c r="M30">
        <f t="shared" si="0"/>
        <v>-11.327637439390385</v>
      </c>
      <c r="N30" s="7"/>
      <c r="O30" s="7"/>
    </row>
    <row r="31" spans="1:18" x14ac:dyDescent="0.2">
      <c r="A31" s="17" t="s">
        <v>79</v>
      </c>
      <c r="B31" s="7">
        <f>'All counties (RAW)'!B31*'FINAL COUNTIES'!$R$6</f>
        <v>44591.567823425001</v>
      </c>
      <c r="C31" s="7">
        <f>'All counties (RAW)'!C31*'FINAL COUNTIES'!$R$7</f>
        <v>43228.599805819998</v>
      </c>
      <c r="D31" s="7">
        <f>'All counties (RAW)'!D31*'FINAL COUNTIES'!$R$8</f>
        <v>43949.253424066002</v>
      </c>
      <c r="E31" s="7">
        <f>'All counties (RAW)'!E31*'FINAL COUNTIES'!$R$9</f>
        <v>45062.957166777</v>
      </c>
      <c r="F31" s="7">
        <f>'All counties (RAW)'!F31*'FINAL COUNTIES'!$R$10</f>
        <v>42126.350016671997</v>
      </c>
      <c r="G31" s="7">
        <f>'All counties (RAW)'!G31*'FINAL COUNTIES'!$R$11</f>
        <v>39887.113954159999</v>
      </c>
      <c r="H31" s="7">
        <f>'All counties (RAW)'!H31*'FINAL COUNTIES'!$R$12</f>
        <v>41372.757773801</v>
      </c>
      <c r="I31" s="7">
        <f>'All counties (RAW)'!I31*'FINAL COUNTIES'!$R$13</f>
        <v>38719.060191522003</v>
      </c>
      <c r="J31" s="7">
        <f>'All counties (RAW)'!J31*'FINAL COUNTIES'!$R$14</f>
        <v>38791.901385767997</v>
      </c>
      <c r="K31" s="7">
        <f>'All counties (RAW)'!K31*'FINAL COUNTIES'!$R$15</f>
        <v>41150.897296613999</v>
      </c>
      <c r="L31" s="7">
        <f>'All counties (RAW)'!L31*'FINAL COUNTIES'!$R$16</f>
        <v>39653.011371455999</v>
      </c>
      <c r="M31">
        <f t="shared" si="0"/>
        <v>-11.075090410646341</v>
      </c>
      <c r="N31" s="7"/>
      <c r="O31" s="7"/>
    </row>
    <row r="32" spans="1:18" x14ac:dyDescent="0.2">
      <c r="A32" s="17" t="s">
        <v>78</v>
      </c>
      <c r="B32" s="7">
        <f>'All counties (RAW)'!B32*'FINAL COUNTIES'!$R$6</f>
        <v>34179.884045074999</v>
      </c>
      <c r="C32" s="7">
        <f>'All counties (RAW)'!C32*'FINAL COUNTIES'!$R$7</f>
        <v>32960.290346048998</v>
      </c>
      <c r="D32" s="7">
        <f>'All counties (RAW)'!D32*'FINAL COUNTIES'!$R$8</f>
        <v>33026.014604233002</v>
      </c>
      <c r="E32" s="7">
        <f>'All counties (RAW)'!E32*'FINAL COUNTIES'!$R$9</f>
        <v>35450.791614774003</v>
      </c>
      <c r="F32" s="7">
        <f>'All counties (RAW)'!F32*'FINAL COUNTIES'!$R$10</f>
        <v>34675.775450784</v>
      </c>
      <c r="G32" s="7">
        <f>'All counties (RAW)'!G32*'FINAL COUNTIES'!$R$11</f>
        <v>30294.27630559</v>
      </c>
      <c r="H32" s="7">
        <f>'All counties (RAW)'!H32*'FINAL COUNTIES'!$R$12</f>
        <v>33290.162423828995</v>
      </c>
      <c r="I32" s="7">
        <f>'All counties (RAW)'!I32*'FINAL COUNTIES'!$R$13</f>
        <v>32591.826342567001</v>
      </c>
      <c r="J32" s="7">
        <f>'All counties (RAW)'!J32*'FINAL COUNTIES'!$R$14</f>
        <v>30933.797935559996</v>
      </c>
      <c r="K32" s="7">
        <f>'All counties (RAW)'!K32*'FINAL COUNTIES'!$R$15</f>
        <v>30775.165441031997</v>
      </c>
      <c r="L32" s="7">
        <f>'All counties (RAW)'!L32*'FINAL COUNTIES'!$R$16</f>
        <v>30450.100688064002</v>
      </c>
      <c r="M32">
        <f t="shared" si="0"/>
        <v>-10.912217701184462</v>
      </c>
      <c r="N32" s="7"/>
      <c r="O32" s="7"/>
    </row>
    <row r="33" spans="1:15" x14ac:dyDescent="0.2">
      <c r="A33" s="17" t="s">
        <v>66</v>
      </c>
      <c r="B33" s="7">
        <f>'All counties (RAW)'!B33*'FINAL COUNTIES'!$R$6</f>
        <v>35945.278004600004</v>
      </c>
      <c r="C33" s="7">
        <f>'All counties (RAW)'!C33*'FINAL COUNTIES'!$R$7</f>
        <v>35877.796071293</v>
      </c>
      <c r="D33" s="7">
        <f>'All counties (RAW)'!D33*'FINAL COUNTIES'!$R$8</f>
        <v>31784.496985705002</v>
      </c>
      <c r="E33" s="7">
        <f>'All counties (RAW)'!E33*'FINAL COUNTIES'!$R$9</f>
        <v>38883.136207032003</v>
      </c>
      <c r="F33" s="7">
        <f>'All counties (RAW)'!F33*'FINAL COUNTIES'!$R$10</f>
        <v>34185.895769663999</v>
      </c>
      <c r="G33" s="7">
        <f>'All counties (RAW)'!G33*'FINAL COUNTIES'!$R$11</f>
        <v>34640.49573545</v>
      </c>
      <c r="H33" s="7">
        <f>'All counties (RAW)'!H33*'FINAL COUNTIES'!$R$12</f>
        <v>34965.159658135999</v>
      </c>
      <c r="I33" s="7">
        <f>'All counties (RAW)'!I33*'FINAL COUNTIES'!$R$13</f>
        <v>33368.399231076</v>
      </c>
      <c r="J33" s="7">
        <f>'All counties (RAW)'!J33*'FINAL COUNTIES'!$R$14</f>
        <v>32226.276327527998</v>
      </c>
      <c r="K33" s="7">
        <f>'All counties (RAW)'!K33*'FINAL COUNTIES'!$R$15</f>
        <v>32285.028754787996</v>
      </c>
      <c r="L33" s="7">
        <f>'All counties (RAW)'!L33*'FINAL COUNTIES'!$R$16</f>
        <v>32101.058011488003</v>
      </c>
      <c r="M33">
        <f t="shared" si="0"/>
        <v>-10.694645323427592</v>
      </c>
      <c r="N33" s="7"/>
      <c r="O33" s="7"/>
    </row>
    <row r="34" spans="1:15" x14ac:dyDescent="0.2">
      <c r="A34" s="17" t="s">
        <v>54</v>
      </c>
      <c r="B34" s="7">
        <f>'All counties (RAW)'!B34*'FINAL COUNTIES'!$R$6</f>
        <v>40305.437215225</v>
      </c>
      <c r="C34" s="7">
        <f>'All counties (RAW)'!C34*'FINAL COUNTIES'!$R$7</f>
        <v>38220.053163523</v>
      </c>
      <c r="D34" s="7">
        <f>'All counties (RAW)'!D34*'FINAL COUNTIES'!$R$8</f>
        <v>39646.266223486004</v>
      </c>
      <c r="E34" s="7">
        <f>'All counties (RAW)'!E34*'FINAL COUNTIES'!$R$9</f>
        <v>37423.074899799001</v>
      </c>
      <c r="F34" s="7">
        <f>'All counties (RAW)'!F34*'FINAL COUNTIES'!$R$10</f>
        <v>35730.392831712001</v>
      </c>
      <c r="G34" s="7">
        <f>'All counties (RAW)'!G34*'FINAL COUNTIES'!$R$11</f>
        <v>37797.967807269997</v>
      </c>
      <c r="H34" s="7">
        <f>'All counties (RAW)'!H34*'FINAL COUNTIES'!$R$12</f>
        <v>39624.934572785001</v>
      </c>
      <c r="I34" s="7">
        <f>'All counties (RAW)'!I34*'FINAL COUNTIES'!$R$13</f>
        <v>34352.549947314001</v>
      </c>
      <c r="J34" s="7">
        <f>'All counties (RAW)'!J34*'FINAL COUNTIES'!$R$14</f>
        <v>36786.082283855998</v>
      </c>
      <c r="K34" s="7">
        <f>'All counties (RAW)'!K34*'FINAL COUNTIES'!$R$15</f>
        <v>34721.769075842996</v>
      </c>
      <c r="L34" s="7">
        <f>'All counties (RAW)'!L34*'FINAL COUNTIES'!$R$16</f>
        <v>36033.720453216003</v>
      </c>
      <c r="M34">
        <f t="shared" si="0"/>
        <v>-10.598363538890966</v>
      </c>
      <c r="N34" s="7"/>
      <c r="O34" s="7"/>
    </row>
    <row r="35" spans="1:15" x14ac:dyDescent="0.2">
      <c r="A35" s="17" t="s">
        <v>25</v>
      </c>
      <c r="B35" s="7">
        <f>'All counties (RAW)'!B35*'FINAL COUNTIES'!$R$6</f>
        <v>49111.076737575007</v>
      </c>
      <c r="C35" s="7">
        <f>'All counties (RAW)'!C35*'FINAL COUNTIES'!$R$7</f>
        <v>49102.446607059996</v>
      </c>
      <c r="D35" s="7">
        <f>'All counties (RAW)'!D35*'FINAL COUNTIES'!$R$8</f>
        <v>49175.149081601005</v>
      </c>
      <c r="E35" s="7">
        <f>'All counties (RAW)'!E35*'FINAL COUNTIES'!$R$9</f>
        <v>50567.056722783003</v>
      </c>
      <c r="F35" s="7">
        <f>'All counties (RAW)'!F35*'FINAL COUNTIES'!$R$10</f>
        <v>50360.732072351995</v>
      </c>
      <c r="G35" s="7">
        <f>'All counties (RAW)'!G35*'FINAL COUNTIES'!$R$11</f>
        <v>45319.335849589996</v>
      </c>
      <c r="H35" s="7">
        <f>'All counties (RAW)'!H35*'FINAL COUNTIES'!$R$12</f>
        <v>45424.924996057001</v>
      </c>
      <c r="I35" s="7">
        <f>'All counties (RAW)'!I35*'FINAL COUNTIES'!$R$13</f>
        <v>49830.269295087004</v>
      </c>
      <c r="J35" s="7">
        <f>'All counties (RAW)'!J35*'FINAL COUNTIES'!$R$14</f>
        <v>48609.369043607992</v>
      </c>
      <c r="K35" s="7">
        <f>'All counties (RAW)'!K35*'FINAL COUNTIES'!$R$15</f>
        <v>45806.648323397996</v>
      </c>
      <c r="L35" s="7">
        <f>'All counties (RAW)'!L35*'FINAL COUNTIES'!$R$16</f>
        <v>44024.193708672006</v>
      </c>
      <c r="M35">
        <f t="shared" si="0"/>
        <v>-10.357913869583344</v>
      </c>
      <c r="N35" s="7"/>
      <c r="O35" s="7"/>
    </row>
    <row r="36" spans="1:15" x14ac:dyDescent="0.2">
      <c r="A36" s="17" t="s">
        <v>50</v>
      </c>
      <c r="B36" s="7">
        <f>'All counties (RAW)'!B36*'FINAL COUNTIES'!$R$6</f>
        <v>42546.370841175005</v>
      </c>
      <c r="C36" s="7">
        <f>'All counties (RAW)'!C36*'FINAL COUNTIES'!$R$7</f>
        <v>45860.908423978995</v>
      </c>
      <c r="D36" s="7">
        <f>'All counties (RAW)'!D36*'FINAL COUNTIES'!$R$8</f>
        <v>43690.603920206006</v>
      </c>
      <c r="E36" s="7">
        <f>'All counties (RAW)'!E36*'FINAL COUNTIES'!$R$9</f>
        <v>44539.301662694998</v>
      </c>
      <c r="F36" s="7">
        <f>'All counties (RAW)'!F36*'FINAL COUNTIES'!$R$10</f>
        <v>45692.013583296</v>
      </c>
      <c r="G36" s="7">
        <f>'All counties (RAW)'!G36*'FINAL COUNTIES'!$R$11</f>
        <v>41786.23728917</v>
      </c>
      <c r="H36" s="7">
        <f>'All counties (RAW)'!H36*'FINAL COUNTIES'!$R$12</f>
        <v>39935.803624706998</v>
      </c>
      <c r="I36" s="7">
        <f>'All counties (RAW)'!I36*'FINAL COUNTIES'!$R$13</f>
        <v>39395.532097116004</v>
      </c>
      <c r="J36" s="7">
        <f>'All counties (RAW)'!J36*'FINAL COUNTIES'!$R$14</f>
        <v>38246.830626215997</v>
      </c>
      <c r="K36" s="7">
        <f>'All counties (RAW)'!K36*'FINAL COUNTIES'!$R$15</f>
        <v>41217.030123698998</v>
      </c>
      <c r="L36" s="7">
        <f>'All counties (RAW)'!L36*'FINAL COUNTIES'!$R$16</f>
        <v>38175.259394880006</v>
      </c>
      <c r="M36">
        <f t="shared" si="0"/>
        <v>-10.273758630582842</v>
      </c>
      <c r="N36" s="7"/>
      <c r="O36" s="7"/>
    </row>
    <row r="37" spans="1:15" x14ac:dyDescent="0.2">
      <c r="A37" s="17" t="s">
        <v>64</v>
      </c>
      <c r="B37" s="7">
        <f>'All counties (RAW)'!B37*'FINAL COUNTIES'!$R$6</f>
        <v>48173.799347550004</v>
      </c>
      <c r="C37" s="7">
        <f>'All counties (RAW)'!C37*'FINAL COUNTIES'!$R$7</f>
        <v>47648.548163281994</v>
      </c>
      <c r="D37" s="7">
        <f>'All counties (RAW)'!D37*'FINAL COUNTIES'!$R$8</f>
        <v>48206.389121689004</v>
      </c>
      <c r="E37" s="7">
        <f>'All counties (RAW)'!E37*'FINAL COUNTIES'!$R$9</f>
        <v>51780.153862152001</v>
      </c>
      <c r="F37" s="7">
        <f>'All counties (RAW)'!F37*'FINAL COUNTIES'!$R$10</f>
        <v>49229.054966304</v>
      </c>
      <c r="G37" s="7">
        <f>'All counties (RAW)'!G37*'FINAL COUNTIES'!$R$11</f>
        <v>43937.251328300001</v>
      </c>
      <c r="H37" s="7">
        <f>'All counties (RAW)'!H37*'FINAL COUNTIES'!$R$12</f>
        <v>45994.489273004998</v>
      </c>
      <c r="I37" s="7">
        <f>'All counties (RAW)'!I37*'FINAL COUNTIES'!$R$13</f>
        <v>45467.973829107003</v>
      </c>
      <c r="J37" s="7">
        <f>'All counties (RAW)'!J37*'FINAL COUNTIES'!$R$14</f>
        <v>42260.533492007999</v>
      </c>
      <c r="K37" s="7">
        <f>'All counties (RAW)'!K37*'FINAL COUNTIES'!$R$15</f>
        <v>42299.573631674997</v>
      </c>
      <c r="L37" s="7">
        <f>'All counties (RAW)'!L37*'FINAL COUNTIES'!$R$16</f>
        <v>43399.453035648003</v>
      </c>
      <c r="M37">
        <f t="shared" si="0"/>
        <v>-9.9106700666423819</v>
      </c>
      <c r="N37" s="7"/>
      <c r="O37" s="7"/>
    </row>
    <row r="38" spans="1:15" x14ac:dyDescent="0.2">
      <c r="A38" s="17" t="s">
        <v>22</v>
      </c>
      <c r="B38" s="7">
        <f>'All counties (RAW)'!B38*'FINAL COUNTIES'!$R$6</f>
        <v>41131.044340575005</v>
      </c>
      <c r="C38" s="7">
        <f>'All counties (RAW)'!C38*'FINAL COUNTIES'!$R$7</f>
        <v>41428.824019406995</v>
      </c>
      <c r="D38" s="7">
        <f>'All counties (RAW)'!D38*'FINAL COUNTIES'!$R$8</f>
        <v>42439.680865174007</v>
      </c>
      <c r="E38" s="7">
        <f>'All counties (RAW)'!E38*'FINAL COUNTIES'!$R$9</f>
        <v>42783.112024551003</v>
      </c>
      <c r="F38" s="7">
        <f>'All counties (RAW)'!F38*'FINAL COUNTIES'!$R$10</f>
        <v>41886.364015583997</v>
      </c>
      <c r="G38" s="7">
        <f>'All counties (RAW)'!G38*'FINAL COUNTIES'!$R$11</f>
        <v>43415.79337942</v>
      </c>
      <c r="H38" s="7">
        <f>'All counties (RAW)'!H38*'FINAL COUNTIES'!$R$12</f>
        <v>38384.719229278002</v>
      </c>
      <c r="I38" s="7">
        <f>'All counties (RAW)'!I38*'FINAL COUNTIES'!$R$13</f>
        <v>37029.987816651003</v>
      </c>
      <c r="J38" s="7">
        <f>'All counties (RAW)'!J38*'FINAL COUNTIES'!$R$14</f>
        <v>38063.075711063997</v>
      </c>
      <c r="K38" s="7">
        <f>'All counties (RAW)'!K38*'FINAL COUNTIES'!$R$15</f>
        <v>37724.199425501996</v>
      </c>
      <c r="L38" s="7">
        <f>'All counties (RAW)'!L38*'FINAL COUNTIES'!$R$16</f>
        <v>37116.003574271999</v>
      </c>
      <c r="M38">
        <f t="shared" si="0"/>
        <v>-9.7615823538480964</v>
      </c>
      <c r="N38" s="7"/>
      <c r="O38" s="7"/>
    </row>
    <row r="39" spans="1:15" x14ac:dyDescent="0.2">
      <c r="A39" s="17" t="s">
        <v>98</v>
      </c>
      <c r="B39" s="7">
        <f>'All counties (RAW)'!B39*'FINAL COUNTIES'!$R$6</f>
        <v>43474.865176675004</v>
      </c>
      <c r="C39" s="7">
        <f>'All counties (RAW)'!C39*'FINAL COUNTIES'!$R$7</f>
        <v>43042.918285036998</v>
      </c>
      <c r="D39" s="7">
        <f>'All counties (RAW)'!D39*'FINAL COUNTIES'!$R$8</f>
        <v>43692.955279332004</v>
      </c>
      <c r="E39" s="7">
        <f>'All counties (RAW)'!E39*'FINAL COUNTIES'!$R$9</f>
        <v>44019.076216499998</v>
      </c>
      <c r="F39" s="7">
        <f>'All counties (RAW)'!F39*'FINAL COUNTIES'!$R$10</f>
        <v>43247.018590560001</v>
      </c>
      <c r="G39" s="7">
        <f>'All counties (RAW)'!G39*'FINAL COUNTIES'!$R$11</f>
        <v>43651.112326689996</v>
      </c>
      <c r="H39" s="7">
        <f>'All counties (RAW)'!H39*'FINAL COUNTIES'!$R$12</f>
        <v>39831.455970914998</v>
      </c>
      <c r="I39" s="7">
        <f>'All counties (RAW)'!I39*'FINAL COUNTIES'!$R$13</f>
        <v>39161.611905461999</v>
      </c>
      <c r="J39" s="7">
        <f>'All counties (RAW)'!J39*'FINAL COUNTIES'!$R$14</f>
        <v>38650.472040959998</v>
      </c>
      <c r="K39" s="7">
        <f>'All counties (RAW)'!K39*'FINAL COUNTIES'!$R$15</f>
        <v>41482.578860147994</v>
      </c>
      <c r="L39" s="7">
        <f>'All counties (RAW)'!L39*'FINAL COUNTIES'!$R$16</f>
        <v>39314.610173568006</v>
      </c>
      <c r="M39">
        <f t="shared" si="0"/>
        <v>-9.569333881083649</v>
      </c>
      <c r="N39" s="7"/>
      <c r="O39" s="7"/>
    </row>
    <row r="40" spans="1:15" x14ac:dyDescent="0.2">
      <c r="A40" s="17" t="s">
        <v>51</v>
      </c>
      <c r="B40" s="7">
        <f>'All counties (RAW)'!B40*'FINAL COUNTIES'!$R$6</f>
        <v>55331.988785425005</v>
      </c>
      <c r="C40" s="7">
        <f>'All counties (RAW)'!C40*'FINAL COUNTIES'!$R$7</f>
        <v>55027.264806161998</v>
      </c>
      <c r="D40" s="7">
        <f>'All counties (RAW)'!D40*'FINAL COUNTIES'!$R$8</f>
        <v>55219.317714984005</v>
      </c>
      <c r="E40" s="7">
        <f>'All counties (RAW)'!E40*'FINAL COUNTIES'!$R$9</f>
        <v>54621.385145216998</v>
      </c>
      <c r="F40" s="7">
        <f>'All counties (RAW)'!F40*'FINAL COUNTIES'!$R$10</f>
        <v>57732.045206687995</v>
      </c>
      <c r="G40" s="7">
        <f>'All counties (RAW)'!G40*'FINAL COUNTIES'!$R$11</f>
        <v>54687.902388789997</v>
      </c>
      <c r="H40" s="7">
        <f>'All counties (RAW)'!H40*'FINAL COUNTIES'!$R$12</f>
        <v>51002.089700293996</v>
      </c>
      <c r="I40" s="7">
        <f>'All counties (RAW)'!I40*'FINAL COUNTIES'!$R$13</f>
        <v>50977.742667660001</v>
      </c>
      <c r="J40" s="7">
        <f>'All counties (RAW)'!J40*'FINAL COUNTIES'!$R$14</f>
        <v>50349.879082631996</v>
      </c>
      <c r="K40" s="7">
        <f>'All counties (RAW)'!K40*'FINAL COUNTIES'!$R$15</f>
        <v>51791.160460535997</v>
      </c>
      <c r="L40" s="7">
        <f>'All counties (RAW)'!L40*'FINAL COUNTIES'!$R$16</f>
        <v>50114.41408368</v>
      </c>
      <c r="M40">
        <f t="shared" si="0"/>
        <v>-9.4295810005646601</v>
      </c>
      <c r="N40" s="7"/>
      <c r="O40" s="7"/>
    </row>
    <row r="41" spans="1:15" x14ac:dyDescent="0.2">
      <c r="A41" s="17" t="s">
        <v>86</v>
      </c>
      <c r="B41" s="7">
        <f>'All counties (RAW)'!B41*'FINAL COUNTIES'!$R$6</f>
        <v>41851.254811625004</v>
      </c>
      <c r="C41" s="7">
        <f>'All counties (RAW)'!C41*'FINAL COUNTIES'!$R$7</f>
        <v>42229.803128666994</v>
      </c>
      <c r="D41" s="7">
        <f>'All counties (RAW)'!D41*'FINAL COUNTIES'!$R$8</f>
        <v>42192.788156944007</v>
      </c>
      <c r="E41" s="7">
        <f>'All counties (RAW)'!E41*'FINAL COUNTIES'!$R$9</f>
        <v>41906.160558108</v>
      </c>
      <c r="F41" s="7">
        <f>'All counties (RAW)'!F41*'FINAL COUNTIES'!$R$10</f>
        <v>41042.009598912002</v>
      </c>
      <c r="G41" s="7">
        <f>'All counties (RAW)'!G41*'FINAL COUNTIES'!$R$11</f>
        <v>38001.248024629997</v>
      </c>
      <c r="H41" s="7">
        <f>'All counties (RAW)'!H41*'FINAL COUNTIES'!$R$12</f>
        <v>39806.456012194001</v>
      </c>
      <c r="I41" s="7">
        <f>'All counties (RAW)'!I41*'FINAL COUNTIES'!$R$13</f>
        <v>37162.753330833002</v>
      </c>
      <c r="J41" s="7">
        <f>'All counties (RAW)'!J41*'FINAL COUNTIES'!$R$14</f>
        <v>38128.112563055998</v>
      </c>
      <c r="K41" s="7">
        <f>'All counties (RAW)'!K41*'FINAL COUNTIES'!$R$15</f>
        <v>36852.263536088998</v>
      </c>
      <c r="L41" s="7">
        <f>'All counties (RAW)'!L41*'FINAL COUNTIES'!$R$16</f>
        <v>37960.004195040005</v>
      </c>
      <c r="M41">
        <f t="shared" si="0"/>
        <v>-9.2978111029161497</v>
      </c>
      <c r="N41" s="7"/>
      <c r="O41" s="7"/>
    </row>
    <row r="42" spans="1:15" x14ac:dyDescent="0.2">
      <c r="A42" s="17" t="s">
        <v>61</v>
      </c>
      <c r="B42" s="7">
        <f>'All counties (RAW)'!B42*'FINAL COUNTIES'!$R$6</f>
        <v>40570.183573050002</v>
      </c>
      <c r="C42" s="7">
        <f>'All counties (RAW)'!C42*'FINAL COUNTIES'!$R$7</f>
        <v>39465.211597008994</v>
      </c>
      <c r="D42" s="7">
        <f>'All counties (RAW)'!D42*'FINAL COUNTIES'!$R$8</f>
        <v>38146.099101098</v>
      </c>
      <c r="E42" s="7">
        <f>'All counties (RAW)'!E42*'FINAL COUNTIES'!$R$9</f>
        <v>41433.955922330999</v>
      </c>
      <c r="F42" s="7">
        <f>'All counties (RAW)'!F42*'FINAL COUNTIES'!$R$10</f>
        <v>38744.528937119998</v>
      </c>
      <c r="G42" s="7">
        <f>'All counties (RAW)'!G42*'FINAL COUNTIES'!$R$11</f>
        <v>39107.136598419995</v>
      </c>
      <c r="H42" s="7">
        <f>'All counties (RAW)'!H42*'FINAL COUNTIES'!$R$12</f>
        <v>38078.197996263996</v>
      </c>
      <c r="I42" s="7">
        <f>'All counties (RAW)'!I42*'FINAL COUNTIES'!$R$13</f>
        <v>37218.599142354004</v>
      </c>
      <c r="J42" s="7">
        <f>'All counties (RAW)'!J42*'FINAL COUNTIES'!$R$14</f>
        <v>37380.704930639993</v>
      </c>
      <c r="K42" s="7">
        <f>'All counties (RAW)'!K42*'FINAL COUNTIES'!$R$15</f>
        <v>38970.548859026996</v>
      </c>
      <c r="L42" s="7">
        <f>'All counties (RAW)'!L42*'FINAL COUNTIES'!$R$16</f>
        <v>36838.674781920003</v>
      </c>
      <c r="M42">
        <f t="shared" si="0"/>
        <v>-9.1976630680290281</v>
      </c>
      <c r="N42" s="7"/>
      <c r="O42" s="7"/>
    </row>
    <row r="43" spans="1:15" x14ac:dyDescent="0.2">
      <c r="A43" s="17" t="s">
        <v>0</v>
      </c>
      <c r="B43" s="7">
        <f>'All counties (RAW)'!B43*'FINAL COUNTIES'!$R$6</f>
        <v>51271.708150725004</v>
      </c>
      <c r="C43" s="7">
        <f>'All counties (RAW)'!C43*'FINAL COUNTIES'!$R$7</f>
        <v>49492.013719290997</v>
      </c>
      <c r="D43" s="7">
        <f>'All counties (RAW)'!D43*'FINAL COUNTIES'!$R$8</f>
        <v>50226.206610923007</v>
      </c>
      <c r="E43" s="7">
        <f>'All counties (RAW)'!E43*'FINAL COUNTIES'!$R$9</f>
        <v>51190.183905587997</v>
      </c>
      <c r="F43" s="7">
        <f>'All counties (RAW)'!F43*'FINAL COUNTIES'!$R$10</f>
        <v>51271.137681984001</v>
      </c>
      <c r="G43" s="7">
        <f>'All counties (RAW)'!G43*'FINAL COUNTIES'!$R$11</f>
        <v>48338.709947659998</v>
      </c>
      <c r="H43" s="7">
        <f>'All counties (RAW)'!H43*'FINAL COUNTIES'!$R$12</f>
        <v>47192.313382158995</v>
      </c>
      <c r="I43" s="7">
        <f>'All counties (RAW)'!I43*'FINAL COUNTIES'!$R$13</f>
        <v>46392.063955596001</v>
      </c>
      <c r="J43" s="7">
        <f>'All counties (RAW)'!J43*'FINAL COUNTIES'!$R$14</f>
        <v>46656.198821879996</v>
      </c>
      <c r="K43" s="7">
        <f>'All counties (RAW)'!K43*'FINAL COUNTIES'!$R$15</f>
        <v>46746.751896113994</v>
      </c>
      <c r="L43" s="7">
        <f>'All counties (RAW)'!L43*'FINAL COUNTIES'!$R$16</f>
        <v>46651.308333696004</v>
      </c>
      <c r="M43">
        <f t="shared" si="0"/>
        <v>-9.0115972018062465</v>
      </c>
      <c r="N43" s="7"/>
      <c r="O43" s="7"/>
    </row>
    <row r="44" spans="1:15" x14ac:dyDescent="0.2">
      <c r="A44" s="17" t="s">
        <v>13</v>
      </c>
      <c r="B44" s="7">
        <f>'All counties (RAW)'!B44*'FINAL COUNTIES'!$R$6</f>
        <v>60786.265645450003</v>
      </c>
      <c r="C44" s="7">
        <f>'All counties (RAW)'!C44*'FINAL COUNTIES'!$R$7</f>
        <v>60867.130675493994</v>
      </c>
      <c r="D44" s="7">
        <f>'All counties (RAW)'!D44*'FINAL COUNTIES'!$R$8</f>
        <v>59119.046825455007</v>
      </c>
      <c r="E44" s="7">
        <f>'All counties (RAW)'!E44*'FINAL COUNTIES'!$R$9</f>
        <v>59370.871966083003</v>
      </c>
      <c r="F44" s="7">
        <f>'All counties (RAW)'!F44*'FINAL COUNTIES'!$R$10</f>
        <v>62470.117448352001</v>
      </c>
      <c r="G44" s="7">
        <f>'All counties (RAW)'!G44*'FINAL COUNTIES'!$R$11</f>
        <v>58540.283464519998</v>
      </c>
      <c r="H44" s="7">
        <f>'All counties (RAW)'!H44*'FINAL COUNTIES'!$R$12</f>
        <v>53646.650551084997</v>
      </c>
      <c r="I44" s="7">
        <f>'All counties (RAW)'!I44*'FINAL COUNTIES'!$R$13</f>
        <v>52998.728827986</v>
      </c>
      <c r="J44" s="7">
        <f>'All counties (RAW)'!J44*'FINAL COUNTIES'!$R$14</f>
        <v>57326.371872503994</v>
      </c>
      <c r="K44" s="7">
        <f>'All counties (RAW)'!K44*'FINAL COUNTIES'!$R$15</f>
        <v>56005.347688013993</v>
      </c>
      <c r="L44" s="7">
        <f>'All counties (RAW)'!L44*'FINAL COUNTIES'!$R$16</f>
        <v>55315.580424000007</v>
      </c>
      <c r="M44">
        <f t="shared" si="0"/>
        <v>-8.9998705519418429</v>
      </c>
      <c r="N44" s="7"/>
      <c r="O44" s="7"/>
    </row>
    <row r="45" spans="1:15" x14ac:dyDescent="0.2">
      <c r="A45" s="17" t="s">
        <v>55</v>
      </c>
      <c r="B45" s="7">
        <f>'All counties (RAW)'!B45*'FINAL COUNTIES'!$R$6</f>
        <v>54651.929420775006</v>
      </c>
      <c r="C45" s="7">
        <f>'All counties (RAW)'!C45*'FINAL COUNTIES'!$R$7</f>
        <v>54694.737115347998</v>
      </c>
      <c r="D45" s="7">
        <f>'All counties (RAW)'!D45*'FINAL COUNTIES'!$R$8</f>
        <v>51548.846119298003</v>
      </c>
      <c r="E45" s="7">
        <f>'All counties (RAW)'!E45*'FINAL COUNTIES'!$R$9</f>
        <v>56310.11697825</v>
      </c>
      <c r="F45" s="7">
        <f>'All counties (RAW)'!F45*'FINAL COUNTIES'!$R$10</f>
        <v>54759.741523487995</v>
      </c>
      <c r="G45" s="7">
        <f>'All counties (RAW)'!G45*'FINAL COUNTIES'!$R$11</f>
        <v>53207.492110189996</v>
      </c>
      <c r="H45" s="7">
        <f>'All counties (RAW)'!H45*'FINAL COUNTIES'!$R$12</f>
        <v>49273.831684363999</v>
      </c>
      <c r="I45" s="7">
        <f>'All counties (RAW)'!I45*'FINAL COUNTIES'!$R$13</f>
        <v>53470.783989522002</v>
      </c>
      <c r="J45" s="7">
        <f>'All counties (RAW)'!J45*'FINAL COUNTIES'!$R$14</f>
        <v>49344.388704215999</v>
      </c>
      <c r="K45" s="7">
        <f>'All counties (RAW)'!K45*'FINAL COUNTIES'!$R$15</f>
        <v>51417.764344532996</v>
      </c>
      <c r="L45" s="7">
        <f>'All counties (RAW)'!L45*'FINAL COUNTIES'!$R$16</f>
        <v>49734.964219776004</v>
      </c>
      <c r="M45">
        <f t="shared" si="0"/>
        <v>-8.996873949577159</v>
      </c>
      <c r="N45" s="7"/>
      <c r="O45" s="7"/>
    </row>
    <row r="46" spans="1:15" x14ac:dyDescent="0.2">
      <c r="A46" s="17" t="s">
        <v>56</v>
      </c>
      <c r="B46" s="7">
        <f>'All counties (RAW)'!B46*'FINAL COUNTIES'!$R$6</f>
        <v>41669.320110750006</v>
      </c>
      <c r="C46" s="7">
        <f>'All counties (RAW)'!C46*'FINAL COUNTIES'!$R$7</f>
        <v>43748.022622127995</v>
      </c>
      <c r="D46" s="7">
        <f>'All counties (RAW)'!D46*'FINAL COUNTIES'!$R$8</f>
        <v>42031.720056813007</v>
      </c>
      <c r="E46" s="7">
        <f>'All counties (RAW)'!E46*'FINAL COUNTIES'!$R$9</f>
        <v>41599.742053536</v>
      </c>
      <c r="F46" s="7">
        <f>'All counties (RAW)'!F46*'FINAL COUNTIES'!$R$10</f>
        <v>41165.305159103998</v>
      </c>
      <c r="G46" s="7">
        <f>'All counties (RAW)'!G46*'FINAL COUNTIES'!$R$11</f>
        <v>39324.779005049997</v>
      </c>
      <c r="H46" s="7">
        <f>'All counties (RAW)'!H46*'FINAL COUNTIES'!$R$12</f>
        <v>37372.764378440996</v>
      </c>
      <c r="I46" s="7">
        <f>'All counties (RAW)'!I46*'FINAL COUNTIES'!$R$13</f>
        <v>37539.975982239004</v>
      </c>
      <c r="J46" s="7">
        <f>'All counties (RAW)'!J46*'FINAL COUNTIES'!$R$14</f>
        <v>37766.796718655998</v>
      </c>
      <c r="K46" s="7">
        <f>'All counties (RAW)'!K46*'FINAL COUNTIES'!$R$15</f>
        <v>37482.05153556</v>
      </c>
      <c r="L46" s="7">
        <f>'All counties (RAW)'!L46*'FINAL COUNTIES'!$R$16</f>
        <v>37925.963837856005</v>
      </c>
      <c r="M46">
        <f t="shared" si="0"/>
        <v>-8.9834829628724293</v>
      </c>
      <c r="N46" s="7"/>
      <c r="O46" s="7"/>
    </row>
    <row r="47" spans="1:15" x14ac:dyDescent="0.2">
      <c r="A47" s="17" t="s">
        <v>38</v>
      </c>
      <c r="B47" s="7">
        <f>'All counties (RAW)'!B47*'FINAL COUNTIES'!$R$6</f>
        <v>37151.065918675005</v>
      </c>
      <c r="C47" s="7">
        <f>'All counties (RAW)'!C47*'FINAL COUNTIES'!$R$7</f>
        <v>34824.387182144994</v>
      </c>
      <c r="D47" s="7">
        <f>'All counties (RAW)'!D47*'FINAL COUNTIES'!$R$8</f>
        <v>34564.979152200001</v>
      </c>
      <c r="E47" s="7">
        <f>'All counties (RAW)'!E47*'FINAL COUNTIES'!$R$9</f>
        <v>37100.649458421001</v>
      </c>
      <c r="F47" s="7">
        <f>'All counties (RAW)'!F47*'FINAL COUNTIES'!$R$10</f>
        <v>36146.51534736</v>
      </c>
      <c r="G47" s="7">
        <f>'All counties (RAW)'!G47*'FINAL COUNTIES'!$R$11</f>
        <v>33946.69151533</v>
      </c>
      <c r="H47" s="7">
        <f>'All counties (RAW)'!H47*'FINAL COUNTIES'!$R$12</f>
        <v>34633.638466400997</v>
      </c>
      <c r="I47" s="7">
        <f>'All counties (RAW)'!I47*'FINAL COUNTIES'!$R$13</f>
        <v>34815.121857837003</v>
      </c>
      <c r="J47" s="7">
        <f>'All counties (RAW)'!J47*'FINAL COUNTIES'!$R$14</f>
        <v>33946.139746871995</v>
      </c>
      <c r="K47" s="7">
        <f>'All counties (RAW)'!K47*'FINAL COUNTIES'!$R$15</f>
        <v>34137.765341276994</v>
      </c>
      <c r="L47" s="7">
        <f>'All counties (RAW)'!L47*'FINAL COUNTIES'!$R$16</f>
        <v>33864.148276224005</v>
      </c>
      <c r="M47">
        <f t="shared" si="0"/>
        <v>-8.8474383201983482</v>
      </c>
      <c r="N47" s="7"/>
      <c r="O47" s="7"/>
    </row>
    <row r="48" spans="1:15" x14ac:dyDescent="0.2">
      <c r="A48" s="17" t="s">
        <v>90</v>
      </c>
      <c r="B48" s="7">
        <f>'All counties (RAW)'!B48*'FINAL COUNTIES'!$R$6</f>
        <v>70537.965612350003</v>
      </c>
      <c r="C48" s="7">
        <f>'All counties (RAW)'!C48*'FINAL COUNTIES'!$R$7</f>
        <v>64256.728633316998</v>
      </c>
      <c r="D48" s="7">
        <f>'All counties (RAW)'!D48*'FINAL COUNTIES'!$R$8</f>
        <v>69754.244152353</v>
      </c>
      <c r="E48" s="7">
        <f>'All counties (RAW)'!E48*'FINAL COUNTIES'!$R$9</f>
        <v>69300.889548948006</v>
      </c>
      <c r="F48" s="7">
        <f>'All counties (RAW)'!F48*'FINAL COUNTIES'!$R$10</f>
        <v>68779.107229247995</v>
      </c>
      <c r="G48" s="7">
        <f>'All counties (RAW)'!G48*'FINAL COUNTIES'!$R$11</f>
        <v>69811.287690099998</v>
      </c>
      <c r="H48" s="7">
        <f>'All counties (RAW)'!H48*'FINAL COUNTIES'!$R$12</f>
        <v>70093.362525321994</v>
      </c>
      <c r="I48" s="7">
        <f>'All counties (RAW)'!I48*'FINAL COUNTIES'!$R$13</f>
        <v>64818.020673855004</v>
      </c>
      <c r="J48" s="7">
        <f>'All counties (RAW)'!J48*'FINAL COUNTIES'!$R$14</f>
        <v>63240.59607983999</v>
      </c>
      <c r="K48" s="7">
        <f>'All counties (RAW)'!K48*'FINAL COUNTIES'!$R$15</f>
        <v>65025.865302407998</v>
      </c>
      <c r="L48" s="7">
        <f>'All counties (RAW)'!L48*'FINAL COUNTIES'!$R$16</f>
        <v>64457.418701856004</v>
      </c>
      <c r="M48">
        <f t="shared" si="0"/>
        <v>-8.6202470651200596</v>
      </c>
      <c r="N48" s="7"/>
      <c r="O48" s="7"/>
    </row>
    <row r="49" spans="1:15" x14ac:dyDescent="0.2">
      <c r="A49" s="17" t="s">
        <v>20</v>
      </c>
      <c r="B49" s="7">
        <f>'All counties (RAW)'!B49*'FINAL COUNTIES'!$R$6</f>
        <v>37863.748057275006</v>
      </c>
      <c r="C49" s="7">
        <f>'All counties (RAW)'!C49*'FINAL COUNTIES'!$R$7</f>
        <v>37539.220920651998</v>
      </c>
      <c r="D49" s="7">
        <f>'All counties (RAW)'!D49*'FINAL COUNTIES'!$R$8</f>
        <v>39090.169790187007</v>
      </c>
      <c r="E49" s="7">
        <f>'All counties (RAW)'!E49*'FINAL COUNTIES'!$R$9</f>
        <v>40270.022946008998</v>
      </c>
      <c r="F49" s="7">
        <f>'All counties (RAW)'!F49*'FINAL COUNTIES'!$R$10</f>
        <v>37038.206452320002</v>
      </c>
      <c r="G49" s="7">
        <f>'All counties (RAW)'!G49*'FINAL COUNTIES'!$R$11</f>
        <v>36908.616856319997</v>
      </c>
      <c r="H49" s="7">
        <f>'All counties (RAW)'!H49*'FINAL COUNTIES'!$R$12</f>
        <v>35829.288666100998</v>
      </c>
      <c r="I49" s="7">
        <f>'All counties (RAW)'!I49*'FINAL COUNTIES'!$R$13</f>
        <v>34680.248954540999</v>
      </c>
      <c r="J49" s="7">
        <f>'All counties (RAW)'!J49*'FINAL COUNTIES'!$R$14</f>
        <v>32384.222968079997</v>
      </c>
      <c r="K49" s="7">
        <f>'All counties (RAW)'!K49*'FINAL COUNTIES'!$R$15</f>
        <v>35076.851485883999</v>
      </c>
      <c r="L49" s="7">
        <f>'All counties (RAW)'!L49*'FINAL COUNTIES'!$R$16</f>
        <v>34661.093109120004</v>
      </c>
      <c r="M49">
        <f t="shared" si="0"/>
        <v>-8.4583674688265731</v>
      </c>
      <c r="N49" s="7"/>
      <c r="O49" s="7"/>
    </row>
    <row r="50" spans="1:15" x14ac:dyDescent="0.2">
      <c r="A50" s="17" t="s">
        <v>42</v>
      </c>
      <c r="B50" s="7">
        <f>'All counties (RAW)'!B50*'FINAL COUNTIES'!$R$6</f>
        <v>34566.338444175002</v>
      </c>
      <c r="C50" s="7">
        <f>'All counties (RAW)'!C50*'FINAL COUNTIES'!$R$7</f>
        <v>34962.738119198999</v>
      </c>
      <c r="D50" s="7">
        <f>'All counties (RAW)'!D50*'FINAL COUNTIES'!$R$8</f>
        <v>33833.706464014002</v>
      </c>
      <c r="E50" s="7">
        <f>'All counties (RAW)'!E50*'FINAL COUNTIES'!$R$9</f>
        <v>33427.057461443997</v>
      </c>
      <c r="F50" s="7">
        <f>'All counties (RAW)'!F50*'FINAL COUNTIES'!$R$10</f>
        <v>34671.372037920002</v>
      </c>
      <c r="G50" s="7">
        <f>'All counties (RAW)'!G50*'FINAL COUNTIES'!$R$11</f>
        <v>33105.95105114</v>
      </c>
      <c r="H50" s="7">
        <f>'All counties (RAW)'!H50*'FINAL COUNTIES'!$R$12</f>
        <v>33544.509829946997</v>
      </c>
      <c r="I50" s="7">
        <f>'All counties (RAW)'!I50*'FINAL COUNTIES'!$R$13</f>
        <v>32753.041609788001</v>
      </c>
      <c r="J50" s="7">
        <f>'All counties (RAW)'!J50*'FINAL COUNTIES'!$R$14</f>
        <v>32263.440242951998</v>
      </c>
      <c r="K50" s="7">
        <f>'All counties (RAW)'!K50*'FINAL COUNTIES'!$R$15</f>
        <v>33165.104069073001</v>
      </c>
      <c r="L50" s="7">
        <f>'All counties (RAW)'!L50*'FINAL COUNTIES'!$R$16</f>
        <v>31711.596277824003</v>
      </c>
      <c r="M50">
        <f t="shared" si="0"/>
        <v>-8.2587346385022471</v>
      </c>
      <c r="N50" s="7"/>
      <c r="O50" s="7"/>
    </row>
    <row r="51" spans="1:15" x14ac:dyDescent="0.2">
      <c r="A51" s="17" t="s">
        <v>32</v>
      </c>
      <c r="B51" s="7">
        <f>'All counties (RAW)'!B51*'FINAL COUNTIES'!$R$6</f>
        <v>55267.997959600005</v>
      </c>
      <c r="C51" s="7">
        <f>'All counties (RAW)'!C51*'FINAL COUNTIES'!$R$7</f>
        <v>55205.664698678993</v>
      </c>
      <c r="D51" s="7">
        <f>'All counties (RAW)'!D51*'FINAL COUNTIES'!$R$8</f>
        <v>55114.682233877007</v>
      </c>
      <c r="E51" s="7">
        <f>'All counties (RAW)'!E51*'FINAL COUNTIES'!$R$9</f>
        <v>54749.440639665001</v>
      </c>
      <c r="F51" s="7">
        <f>'All counties (RAW)'!F51*'FINAL COUNTIES'!$R$10</f>
        <v>56464.963155072001</v>
      </c>
      <c r="G51" s="7">
        <f>'All counties (RAW)'!G51*'FINAL COUNTIES'!$R$11</f>
        <v>53880.305438299998</v>
      </c>
      <c r="H51" s="7">
        <f>'All counties (RAW)'!H51*'FINAL COUNTIES'!$R$12</f>
        <v>52198.826854720995</v>
      </c>
      <c r="I51" s="7">
        <f>'All counties (RAW)'!I51*'FINAL COUNTIES'!$R$13</f>
        <v>49531.020040898999</v>
      </c>
      <c r="J51" s="7">
        <f>'All counties (RAW)'!J51*'FINAL COUNTIES'!$R$14</f>
        <v>52534.291444775998</v>
      </c>
      <c r="K51" s="7">
        <f>'All counties (RAW)'!K51*'FINAL COUNTIES'!$R$15</f>
        <v>53243.030372078996</v>
      </c>
      <c r="L51" s="7">
        <f>'All counties (RAW)'!L51*'FINAL COUNTIES'!$R$16</f>
        <v>50805.233097120006</v>
      </c>
      <c r="M51">
        <f t="shared" si="0"/>
        <v>-8.0747720692582465</v>
      </c>
      <c r="N51" s="7"/>
      <c r="O51" s="7"/>
    </row>
    <row r="52" spans="1:15" x14ac:dyDescent="0.2">
      <c r="A52" s="17" t="s">
        <v>8</v>
      </c>
      <c r="B52" s="7">
        <f>'All counties (RAW)'!B52*'FINAL COUNTIES'!$R$6</f>
        <v>33927.684908000003</v>
      </c>
      <c r="C52" s="7">
        <f>'All counties (RAW)'!C52*'FINAL COUNTIES'!$R$7</f>
        <v>32013.678671468999</v>
      </c>
      <c r="D52" s="7">
        <f>'All counties (RAW)'!D52*'FINAL COUNTIES'!$R$8</f>
        <v>33002.501012973</v>
      </c>
      <c r="E52" s="7">
        <f>'All counties (RAW)'!E52*'FINAL COUNTIES'!$R$9</f>
        <v>32620.993857999001</v>
      </c>
      <c r="F52" s="7">
        <f>'All counties (RAW)'!F52*'FINAL COUNTIES'!$R$10</f>
        <v>34539.269651999995</v>
      </c>
      <c r="G52" s="7">
        <f>'All counties (RAW)'!G52*'FINAL COUNTIES'!$R$11</f>
        <v>32804.345076469996</v>
      </c>
      <c r="H52" s="7">
        <f>'All counties (RAW)'!H52*'FINAL COUNTIES'!$R$12</f>
        <v>33245.597280021997</v>
      </c>
      <c r="I52" s="7">
        <f>'All counties (RAW)'!I52*'FINAL COUNTIES'!$R$13</f>
        <v>31205.164305555001</v>
      </c>
      <c r="J52" s="7">
        <f>'All counties (RAW)'!J52*'FINAL COUNTIES'!$R$14</f>
        <v>31397.314547375998</v>
      </c>
      <c r="K52" s="7">
        <f>'All counties (RAW)'!K52*'FINAL COUNTIES'!$R$15</f>
        <v>32160.902525489997</v>
      </c>
      <c r="L52" s="7">
        <f>'All counties (RAW)'!L52*'FINAL COUNTIES'!$R$16</f>
        <v>31254.053829792003</v>
      </c>
      <c r="M52">
        <f t="shared" si="0"/>
        <v>-7.8803817161646927</v>
      </c>
      <c r="N52" s="7"/>
      <c r="O52" s="7"/>
    </row>
    <row r="53" spans="1:15" x14ac:dyDescent="0.2">
      <c r="A53" s="17" t="s">
        <v>40</v>
      </c>
      <c r="B53" s="7">
        <f>'All counties (RAW)'!B53*'FINAL COUNTIES'!$R$6</f>
        <v>40405.814981225005</v>
      </c>
      <c r="C53" s="7">
        <f>'All counties (RAW)'!C53*'FINAL COUNTIES'!$R$7</f>
        <v>41080.519467349994</v>
      </c>
      <c r="D53" s="7">
        <f>'All counties (RAW)'!D53*'FINAL COUNTIES'!$R$8</f>
        <v>42136.355537920004</v>
      </c>
      <c r="E53" s="7">
        <f>'All counties (RAW)'!E53*'FINAL COUNTIES'!$R$9</f>
        <v>41134.397533533003</v>
      </c>
      <c r="F53" s="7">
        <f>'All counties (RAW)'!F53*'FINAL COUNTIES'!$R$10</f>
        <v>42415.87441248</v>
      </c>
      <c r="G53" s="7">
        <f>'All counties (RAW)'!G53*'FINAL COUNTIES'!$R$11</f>
        <v>42791.590538069999</v>
      </c>
      <c r="H53" s="7">
        <f>'All counties (RAW)'!H53*'FINAL COUNTIES'!$R$12</f>
        <v>41769.496249156</v>
      </c>
      <c r="I53" s="7">
        <f>'All counties (RAW)'!I53*'FINAL COUNTIES'!$R$13</f>
        <v>36893.007524241002</v>
      </c>
      <c r="J53" s="7">
        <f>'All counties (RAW)'!J53*'FINAL COUNTIES'!$R$14</f>
        <v>36183.200989199999</v>
      </c>
      <c r="K53" s="7">
        <f>'All counties (RAW)'!K53*'FINAL COUNTIES'!$R$15</f>
        <v>40169.079171428995</v>
      </c>
      <c r="L53" s="7">
        <f>'All counties (RAW)'!L53*'FINAL COUNTIES'!$R$16</f>
        <v>37307.230286688005</v>
      </c>
      <c r="M53">
        <f t="shared" si="0"/>
        <v>-7.6686603053961173</v>
      </c>
      <c r="N53" s="7"/>
      <c r="O53" s="7"/>
    </row>
    <row r="54" spans="1:15" x14ac:dyDescent="0.2">
      <c r="A54" s="17" t="s">
        <v>92</v>
      </c>
      <c r="B54" s="7">
        <f>'All counties (RAW)'!B54*'FINAL COUNTIES'!$R$6</f>
        <v>72580.653150450002</v>
      </c>
      <c r="C54" s="7">
        <f>'All counties (RAW)'!C54*'FINAL COUNTIES'!$R$7</f>
        <v>70074.74961785099</v>
      </c>
      <c r="D54" s="7">
        <f>'All counties (RAW)'!D54*'FINAL COUNTIES'!$R$8</f>
        <v>71768.183243772</v>
      </c>
      <c r="E54" s="7">
        <f>'All counties (RAW)'!E54*'FINAL COUNTIES'!$R$9</f>
        <v>70551.717325074002</v>
      </c>
      <c r="F54" s="7">
        <f>'All counties (RAW)'!F54*'FINAL COUNTIES'!$R$10</f>
        <v>72091.574556192005</v>
      </c>
      <c r="G54" s="7">
        <f>'All counties (RAW)'!G54*'FINAL COUNTIES'!$R$11</f>
        <v>70452.062288299989</v>
      </c>
      <c r="H54" s="7">
        <f>'All counties (RAW)'!H54*'FINAL COUNTIES'!$R$12</f>
        <v>66949.88945483799</v>
      </c>
      <c r="I54" s="7">
        <f>'All counties (RAW)'!I54*'FINAL COUNTIES'!$R$13</f>
        <v>65788.473360852004</v>
      </c>
      <c r="J54" s="7">
        <f>'All counties (RAW)'!J54*'FINAL COUNTIES'!$R$14</f>
        <v>66179.642391287998</v>
      </c>
      <c r="K54" s="7">
        <f>'All counties (RAW)'!K54*'FINAL COUNTIES'!$R$15</f>
        <v>66573.37345619699</v>
      </c>
      <c r="L54" s="7">
        <f>'All counties (RAW)'!L54*'FINAL COUNTIES'!$R$16</f>
        <v>67029.468043200002</v>
      </c>
      <c r="M54">
        <f t="shared" si="0"/>
        <v>-7.6482986392298429</v>
      </c>
      <c r="N54" s="7"/>
      <c r="O54" s="7"/>
    </row>
    <row r="55" spans="1:15" x14ac:dyDescent="0.2">
      <c r="A55" s="17" t="s">
        <v>100</v>
      </c>
      <c r="B55" s="7">
        <f>'All counties (RAW)'!B55*'FINAL COUNTIES'!$R$6</f>
        <v>38937.790153475005</v>
      </c>
      <c r="C55" s="7">
        <f>'All counties (RAW)'!C55*'FINAL COUNTIES'!$R$7</f>
        <v>39608.416952906999</v>
      </c>
      <c r="D55" s="7">
        <f>'All counties (RAW)'!D55*'FINAL COUNTIES'!$R$8</f>
        <v>38220.166913567002</v>
      </c>
      <c r="E55" s="7">
        <f>'All counties (RAW)'!E55*'FINAL COUNTIES'!$R$9</f>
        <v>41061.222965277004</v>
      </c>
      <c r="F55" s="7">
        <f>'All counties (RAW)'!F55*'FINAL COUNTIES'!$R$10</f>
        <v>39308.165783712</v>
      </c>
      <c r="G55" s="7">
        <f>'All counties (RAW)'!G55*'FINAL COUNTIES'!$R$11</f>
        <v>37726.156860919997</v>
      </c>
      <c r="H55" s="7">
        <f>'All counties (RAW)'!H55*'FINAL COUNTIES'!$R$12</f>
        <v>40145.585887018002</v>
      </c>
      <c r="I55" s="7">
        <f>'All counties (RAW)'!I55*'FINAL COUNTIES'!$R$13</f>
        <v>38396.629657080004</v>
      </c>
      <c r="J55" s="7">
        <f>'All counties (RAW)'!J55*'FINAL COUNTIES'!$R$14</f>
        <v>37183.529712695999</v>
      </c>
      <c r="K55" s="7">
        <f>'All counties (RAW)'!K55*'FINAL COUNTIES'!$R$15</f>
        <v>36491.076557393993</v>
      </c>
      <c r="L55" s="7">
        <f>'All counties (RAW)'!L55*'FINAL COUNTIES'!$R$16</f>
        <v>36016.700274624003</v>
      </c>
      <c r="M55">
        <f t="shared" si="0"/>
        <v>-7.5019405758195283</v>
      </c>
      <c r="N55" s="7"/>
      <c r="O55" s="7"/>
    </row>
    <row r="56" spans="1:15" x14ac:dyDescent="0.2">
      <c r="A56" s="17" t="s">
        <v>9</v>
      </c>
      <c r="B56" s="7">
        <f>'All counties (RAW)'!B56*'FINAL COUNTIES'!$R$6</f>
        <v>36139.759926225001</v>
      </c>
      <c r="C56" s="7">
        <f>'All counties (RAW)'!C56*'FINAL COUNTIES'!$R$7</f>
        <v>35786.775717967997</v>
      </c>
      <c r="D56" s="7">
        <f>'All counties (RAW)'!D56*'FINAL COUNTIES'!$R$8</f>
        <v>36079.254429344001</v>
      </c>
      <c r="E56" s="7">
        <f>'All counties (RAW)'!E56*'FINAL COUNTIES'!$R$9</f>
        <v>37017.184716504002</v>
      </c>
      <c r="F56" s="7">
        <f>'All counties (RAW)'!F56*'FINAL COUNTIES'!$R$10</f>
        <v>31972.079952288001</v>
      </c>
      <c r="G56" s="7">
        <f>'All counties (RAW)'!G56*'FINAL COUNTIES'!$R$11</f>
        <v>34522.28386992</v>
      </c>
      <c r="H56" s="7">
        <f>'All counties (RAW)'!H56*'FINAL COUNTIES'!$R$12</f>
        <v>34387.986698098997</v>
      </c>
      <c r="I56" s="7">
        <f>'All counties (RAW)'!I56*'FINAL COUNTIES'!$R$13</f>
        <v>34917.330229865998</v>
      </c>
      <c r="J56" s="7">
        <f>'All counties (RAW)'!J56*'FINAL COUNTIES'!$R$14</f>
        <v>33825.357021743999</v>
      </c>
      <c r="K56" s="7">
        <f>'All counties (RAW)'!K56*'FINAL COUNTIES'!$R$15</f>
        <v>34563.050290838997</v>
      </c>
      <c r="L56" s="7">
        <f>'All counties (RAW)'!L56*'FINAL COUNTIES'!$R$16</f>
        <v>33560.788622496002</v>
      </c>
      <c r="M56">
        <f t="shared" si="0"/>
        <v>-7.136105245285691</v>
      </c>
      <c r="N56" s="7"/>
      <c r="O56" s="7"/>
    </row>
    <row r="57" spans="1:15" x14ac:dyDescent="0.2">
      <c r="A57" s="17" t="s">
        <v>80</v>
      </c>
      <c r="B57" s="7">
        <f>'All counties (RAW)'!B57*'FINAL COUNTIES'!$R$6</f>
        <v>48429.762650850003</v>
      </c>
      <c r="C57" s="7">
        <f>'All counties (RAW)'!C57*'FINAL COUNTIES'!$R$7</f>
        <v>48454.381691385999</v>
      </c>
      <c r="D57" s="7">
        <f>'All counties (RAW)'!D57*'FINAL COUNTIES'!$R$8</f>
        <v>49865.272985082003</v>
      </c>
      <c r="E57" s="7">
        <f>'All counties (RAW)'!E57*'FINAL COUNTIES'!$R$9</f>
        <v>52675.398970659</v>
      </c>
      <c r="F57" s="7">
        <f>'All counties (RAW)'!F57*'FINAL COUNTIES'!$R$10</f>
        <v>47442.370196735996</v>
      </c>
      <c r="G57" s="7">
        <f>'All counties (RAW)'!G57*'FINAL COUNTIES'!$R$11</f>
        <v>47270.384022729995</v>
      </c>
      <c r="H57" s="7">
        <f>'All counties (RAW)'!H57*'FINAL COUNTIES'!$R$12</f>
        <v>42019.495836365997</v>
      </c>
      <c r="I57" s="7">
        <f>'All counties (RAW)'!I57*'FINAL COUNTIES'!$R$13</f>
        <v>42429.118726719003</v>
      </c>
      <c r="J57" s="7">
        <f>'All counties (RAW)'!J57*'FINAL COUNTIES'!$R$14</f>
        <v>41706.171753599992</v>
      </c>
      <c r="K57" s="7">
        <f>'All counties (RAW)'!K57*'FINAL COUNTIES'!$R$15</f>
        <v>42197.830820774994</v>
      </c>
      <c r="L57" s="7">
        <f>'All counties (RAW)'!L57*'FINAL COUNTIES'!$R$16</f>
        <v>45026.381871648002</v>
      </c>
      <c r="M57">
        <f t="shared" si="0"/>
        <v>-7.0274570696089667</v>
      </c>
      <c r="N57" s="7"/>
      <c r="O57" s="7"/>
    </row>
    <row r="58" spans="1:15" x14ac:dyDescent="0.2">
      <c r="A58" s="17" t="s">
        <v>5</v>
      </c>
      <c r="B58" s="7">
        <f>'All counties (RAW)'!B58*'FINAL COUNTIES'!$R$6</f>
        <v>39269.036781275005</v>
      </c>
      <c r="C58" s="7">
        <f>'All counties (RAW)'!C58*'FINAL COUNTIES'!$R$7</f>
        <v>38656.950859482997</v>
      </c>
      <c r="D58" s="7">
        <f>'All counties (RAW)'!D58*'FINAL COUNTIES'!$R$8</f>
        <v>37210.25816895</v>
      </c>
      <c r="E58" s="7">
        <f>'All counties (RAW)'!E58*'FINAL COUNTIES'!$R$9</f>
        <v>40346.627572152</v>
      </c>
      <c r="F58" s="7">
        <f>'All counties (RAW)'!F58*'FINAL COUNTIES'!$R$10</f>
        <v>39288.350425823999</v>
      </c>
      <c r="G58" s="7">
        <f>'All counties (RAW)'!G58*'FINAL COUNTIES'!$R$11</f>
        <v>37624.516752240001</v>
      </c>
      <c r="H58" s="7">
        <f>'All counties (RAW)'!H58*'FINAL COUNTIES'!$R$12</f>
        <v>34744.507848554997</v>
      </c>
      <c r="I58" s="7">
        <f>'All counties (RAW)'!I58*'FINAL COUNTIES'!$R$13</f>
        <v>36176.495225480998</v>
      </c>
      <c r="J58" s="7">
        <f>'All counties (RAW)'!J58*'FINAL COUNTIES'!$R$14</f>
        <v>35181.839934719996</v>
      </c>
      <c r="K58" s="7">
        <f>'All counties (RAW)'!K58*'FINAL COUNTIES'!$R$15</f>
        <v>35767.685171894998</v>
      </c>
      <c r="L58" s="7">
        <f>'All counties (RAW)'!L58*'FINAL COUNTIES'!$R$16</f>
        <v>36531.310380288</v>
      </c>
      <c r="M58">
        <f t="shared" si="0"/>
        <v>-6.9717177333273899</v>
      </c>
      <c r="N58" s="7"/>
      <c r="O58" s="7"/>
    </row>
    <row r="59" spans="1:15" x14ac:dyDescent="0.2">
      <c r="A59" s="17" t="s">
        <v>52</v>
      </c>
      <c r="B59" s="7">
        <f>'All counties (RAW)'!B59*'FINAL COUNTIES'!$R$6</f>
        <v>41814.867871450006</v>
      </c>
      <c r="C59" s="7">
        <f>'All counties (RAW)'!C59*'FINAL COUNTIES'!$R$7</f>
        <v>40925.178064341999</v>
      </c>
      <c r="D59" s="7">
        <f>'All counties (RAW)'!D59*'FINAL COUNTIES'!$R$8</f>
        <v>41786.003028146006</v>
      </c>
      <c r="E59" s="7">
        <f>'All counties (RAW)'!E59*'FINAL COUNTIES'!$R$9</f>
        <v>43298.764060230002</v>
      </c>
      <c r="F59" s="7">
        <f>'All counties (RAW)'!F59*'FINAL COUNTIES'!$R$10</f>
        <v>42572.195569151998</v>
      </c>
      <c r="G59" s="7">
        <f>'All counties (RAW)'!G59*'FINAL COUNTIES'!$R$11</f>
        <v>38754.710569409996</v>
      </c>
      <c r="H59" s="7">
        <f>'All counties (RAW)'!H59*'FINAL COUNTIES'!$R$12</f>
        <v>41932.539458205996</v>
      </c>
      <c r="I59" s="7">
        <f>'All counties (RAW)'!I59*'FINAL COUNTIES'!$R$13</f>
        <v>40282.74291411</v>
      </c>
      <c r="J59" s="7">
        <f>'All counties (RAW)'!J59*'FINAL COUNTIES'!$R$14</f>
        <v>36295.725066455998</v>
      </c>
      <c r="K59" s="7">
        <f>'All counties (RAW)'!K59*'FINAL COUNTIES'!$R$15</f>
        <v>40292.187972617998</v>
      </c>
      <c r="L59" s="7">
        <f>'All counties (RAW)'!L59*'FINAL COUNTIES'!$R$16</f>
        <v>38974.206601728001</v>
      </c>
      <c r="M59">
        <f t="shared" si="0"/>
        <v>-6.7934240004176276</v>
      </c>
      <c r="N59" s="7"/>
      <c r="O59" s="7"/>
    </row>
    <row r="60" spans="1:15" x14ac:dyDescent="0.2">
      <c r="A60" s="17" t="s">
        <v>21</v>
      </c>
      <c r="B60" s="7">
        <f>'All counties (RAW)'!B60*'FINAL COUNTIES'!$R$6</f>
        <v>41713.235383375002</v>
      </c>
      <c r="C60" s="7">
        <f>'All counties (RAW)'!C60*'FINAL COUNTIES'!$R$7</f>
        <v>42518.641049884995</v>
      </c>
      <c r="D60" s="7">
        <f>'All counties (RAW)'!D60*'FINAL COUNTIES'!$R$8</f>
        <v>43047.507199245003</v>
      </c>
      <c r="E60" s="7">
        <f>'All counties (RAW)'!E60*'FINAL COUNTIES'!$R$9</f>
        <v>41818.122405675</v>
      </c>
      <c r="F60" s="7">
        <f>'All counties (RAW)'!F60*'FINAL COUNTIES'!$R$10</f>
        <v>42195.70376928</v>
      </c>
      <c r="G60" s="7">
        <f>'All counties (RAW)'!G60*'FINAL COUNTIES'!$R$11</f>
        <v>39710.348547759997</v>
      </c>
      <c r="H60" s="7">
        <f>'All counties (RAW)'!H60*'FINAL COUNTIES'!$R$12</f>
        <v>39321.674203951996</v>
      </c>
      <c r="I60" s="7">
        <f>'All counties (RAW)'!I60*'FINAL COUNTIES'!$R$13</f>
        <v>38176.407494667001</v>
      </c>
      <c r="J60" s="7">
        <f>'All counties (RAW)'!J60*'FINAL COUNTIES'!$R$14</f>
        <v>38669.053998671996</v>
      </c>
      <c r="K60" s="7">
        <f>'All counties (RAW)'!K60*'FINAL COUNTIES'!$R$15</f>
        <v>39825.188470586996</v>
      </c>
      <c r="L60" s="7">
        <f>'All counties (RAW)'!L60*'FINAL COUNTIES'!$R$16</f>
        <v>38933.157935711999</v>
      </c>
      <c r="M60">
        <f t="shared" si="0"/>
        <v>-6.6647370363676366</v>
      </c>
      <c r="N60" s="7"/>
      <c r="O60" s="7"/>
    </row>
    <row r="61" spans="1:15" x14ac:dyDescent="0.2">
      <c r="A61" s="17" t="s">
        <v>53</v>
      </c>
      <c r="B61" s="7">
        <f>'All counties (RAW)'!B61*'FINAL COUNTIES'!$R$6</f>
        <v>49419.738368025006</v>
      </c>
      <c r="C61" s="7">
        <f>'All counties (RAW)'!C61*'FINAL COUNTIES'!$R$7</f>
        <v>48742.006007892996</v>
      </c>
      <c r="D61" s="7">
        <f>'All counties (RAW)'!D61*'FINAL COUNTIES'!$R$8</f>
        <v>48874.175113473008</v>
      </c>
      <c r="E61" s="7">
        <f>'All counties (RAW)'!E61*'FINAL COUNTIES'!$R$9</f>
        <v>50350.963075902</v>
      </c>
      <c r="F61" s="7">
        <f>'All counties (RAW)'!F61*'FINAL COUNTIES'!$R$10</f>
        <v>49865.348125151999</v>
      </c>
      <c r="G61" s="7">
        <f>'All counties (RAW)'!G61*'FINAL COUNTIES'!$R$11</f>
        <v>48005.065243079996</v>
      </c>
      <c r="H61" s="7">
        <f>'All counties (RAW)'!H61*'FINAL COUNTIES'!$R$12</f>
        <v>45651.011579272999</v>
      </c>
      <c r="I61" s="7">
        <f>'All counties (RAW)'!I61*'FINAL COUNTIES'!$R$13</f>
        <v>43734.646282842004</v>
      </c>
      <c r="J61" s="7">
        <f>'All counties (RAW)'!J61*'FINAL COUNTIES'!$R$14</f>
        <v>44827.940649215998</v>
      </c>
      <c r="K61" s="7">
        <f>'All counties (RAW)'!K61*'FINAL COUNTIES'!$R$15</f>
        <v>48898.612346648995</v>
      </c>
      <c r="L61" s="7">
        <f>'All counties (RAW)'!L61*'FINAL COUNTIES'!$R$16</f>
        <v>46127.687545248002</v>
      </c>
      <c r="M61">
        <f t="shared" si="0"/>
        <v>-6.6614088449059636</v>
      </c>
      <c r="N61" s="7"/>
      <c r="O61" s="7"/>
    </row>
    <row r="62" spans="1:15" x14ac:dyDescent="0.2">
      <c r="A62" s="17" t="s">
        <v>74</v>
      </c>
      <c r="B62" s="7">
        <f>'All counties (RAW)'!B62*'FINAL COUNTIES'!$R$6</f>
        <v>44472.369226300005</v>
      </c>
      <c r="C62" s="7">
        <f>'All counties (RAW)'!C62*'FINAL COUNTIES'!$R$7</f>
        <v>42086.597772768997</v>
      </c>
      <c r="D62" s="7">
        <f>'All counties (RAW)'!D62*'FINAL COUNTIES'!$R$8</f>
        <v>43553.049411335007</v>
      </c>
      <c r="E62" s="7">
        <f>'All counties (RAW)'!E62*'FINAL COUNTIES'!$R$9</f>
        <v>44169.998763527998</v>
      </c>
      <c r="F62" s="7">
        <f>'All counties (RAW)'!F62*'FINAL COUNTIES'!$R$10</f>
        <v>44850.961726271998</v>
      </c>
      <c r="G62" s="7">
        <f>'All counties (RAW)'!G62*'FINAL COUNTIES'!$R$11</f>
        <v>40146.738144809999</v>
      </c>
      <c r="H62" s="7">
        <f>'All counties (RAW)'!H62*'FINAL COUNTIES'!$R$12</f>
        <v>42955.363856313001</v>
      </c>
      <c r="I62" s="7">
        <f>'All counties (RAW)'!I62*'FINAL COUNTIES'!$R$13</f>
        <v>41845.371942140999</v>
      </c>
      <c r="J62" s="7">
        <f>'All counties (RAW)'!J62*'FINAL COUNTIES'!$R$14</f>
        <v>40614.997903511998</v>
      </c>
      <c r="K62" s="7">
        <f>'All counties (RAW)'!K62*'FINAL COUNTIES'!$R$15</f>
        <v>41653.506782459997</v>
      </c>
      <c r="L62" s="7">
        <f>'All counties (RAW)'!L62*'FINAL COUNTIES'!$R$16</f>
        <v>41814.574052640004</v>
      </c>
      <c r="M62">
        <f t="shared" si="0"/>
        <v>-5.9762841960041957</v>
      </c>
      <c r="N62" s="7"/>
      <c r="O62" s="7"/>
    </row>
    <row r="63" spans="1:15" x14ac:dyDescent="0.2">
      <c r="A63" s="17" t="s">
        <v>45</v>
      </c>
      <c r="B63" s="7">
        <f>'All counties (RAW)'!B63*'FINAL COUNTIES'!$R$6</f>
        <v>50310.591041275002</v>
      </c>
      <c r="C63" s="7">
        <f>'All counties (RAW)'!C63*'FINAL COUNTIES'!$R$7</f>
        <v>46823.296959801999</v>
      </c>
      <c r="D63" s="7">
        <f>'All counties (RAW)'!D63*'FINAL COUNTIES'!$R$8</f>
        <v>49988.719339197007</v>
      </c>
      <c r="E63" s="7">
        <f>'All counties (RAW)'!E63*'FINAL COUNTIES'!$R$9</f>
        <v>53591.224426487999</v>
      </c>
      <c r="F63" s="7">
        <f>'All counties (RAW)'!F63*'FINAL COUNTIES'!$R$10</f>
        <v>50690.988037151998</v>
      </c>
      <c r="G63" s="7">
        <f>'All counties (RAW)'!G63*'FINAL COUNTIES'!$R$11</f>
        <v>49061.238546319997</v>
      </c>
      <c r="H63" s="7">
        <f>'All counties (RAW)'!H63*'FINAL COUNTIES'!$R$12</f>
        <v>47379.269595202997</v>
      </c>
      <c r="I63" s="7">
        <f>'All counties (RAW)'!I63*'FINAL COUNTIES'!$R$13</f>
        <v>48643.809223905002</v>
      </c>
      <c r="J63" s="7">
        <f>'All counties (RAW)'!J63*'FINAL COUNTIES'!$R$14</f>
        <v>46628.325885311999</v>
      </c>
      <c r="K63" s="7">
        <f>'All counties (RAW)'!K63*'FINAL COUNTIES'!$R$15</f>
        <v>45337.613965148994</v>
      </c>
      <c r="L63" s="7">
        <f>'All counties (RAW)'!L63*'FINAL COUNTIES'!$R$16</f>
        <v>47342.127347136004</v>
      </c>
      <c r="M63">
        <f t="shared" si="0"/>
        <v>-5.9002759313713069</v>
      </c>
      <c r="N63" s="7"/>
      <c r="O63" s="7"/>
    </row>
    <row r="64" spans="1:15" x14ac:dyDescent="0.2">
      <c r="A64" s="17" t="s">
        <v>58</v>
      </c>
      <c r="B64" s="7">
        <f>'All counties (RAW)'!B64*'FINAL COUNTIES'!$R$6</f>
        <v>40829.911042575004</v>
      </c>
      <c r="C64" s="7">
        <f>'All counties (RAW)'!C64*'FINAL COUNTIES'!$R$7</f>
        <v>40047.741858288995</v>
      </c>
      <c r="D64" s="7">
        <f>'All counties (RAW)'!D64*'FINAL COUNTIES'!$R$8</f>
        <v>41726.043370433006</v>
      </c>
      <c r="E64" s="7">
        <f>'All counties (RAW)'!E64*'FINAL COUNTIES'!$R$9</f>
        <v>43094.103939638997</v>
      </c>
      <c r="F64" s="7">
        <f>'All counties (RAW)'!F64*'FINAL COUNTIES'!$R$10</f>
        <v>41917.187905631996</v>
      </c>
      <c r="G64" s="7">
        <f>'All counties (RAW)'!G64*'FINAL COUNTIES'!$R$11</f>
        <v>39921.362251649996</v>
      </c>
      <c r="H64" s="7">
        <f>'All counties (RAW)'!H64*'FINAL COUNTIES'!$R$12</f>
        <v>39302.109018866002</v>
      </c>
      <c r="I64" s="7">
        <f>'All counties (RAW)'!I64*'FINAL COUNTIES'!$R$13</f>
        <v>38695.878911268002</v>
      </c>
      <c r="J64" s="7">
        <f>'All counties (RAW)'!J64*'FINAL COUNTIES'!$R$14</f>
        <v>38861.067561695992</v>
      </c>
      <c r="K64" s="7">
        <f>'All counties (RAW)'!K64*'FINAL COUNTIES'!$R$15</f>
        <v>38132.188097210994</v>
      </c>
      <c r="L64" s="7">
        <f>'All counties (RAW)'!L64*'FINAL COUNTIES'!$R$16</f>
        <v>38490.633292320003</v>
      </c>
      <c r="M64">
        <f t="shared" si="0"/>
        <v>-5.7293236515155321</v>
      </c>
      <c r="N64" s="7"/>
      <c r="O64" s="7"/>
    </row>
    <row r="65" spans="1:15" x14ac:dyDescent="0.2">
      <c r="A65" s="17" t="s">
        <v>44</v>
      </c>
      <c r="B65" s="7">
        <f>'All counties (RAW)'!B65*'FINAL COUNTIES'!$R$6</f>
        <v>45437.250501975002</v>
      </c>
      <c r="C65" s="7">
        <f>'All counties (RAW)'!C65*'FINAL COUNTIES'!$R$7</f>
        <v>44262.591019591993</v>
      </c>
      <c r="D65" s="7">
        <f>'All counties (RAW)'!D65*'FINAL COUNTIES'!$R$8</f>
        <v>43671.793047198007</v>
      </c>
      <c r="E65" s="7">
        <f>'All counties (RAW)'!E65*'FINAL COUNTIES'!$R$9</f>
        <v>45587.756023488</v>
      </c>
      <c r="F65" s="7">
        <f>'All counties (RAW)'!F65*'FINAL COUNTIES'!$R$10</f>
        <v>42979.511259072002</v>
      </c>
      <c r="G65" s="7">
        <f>'All counties (RAW)'!G65*'FINAL COUNTIES'!$R$11</f>
        <v>44611.169440199999</v>
      </c>
      <c r="H65" s="7">
        <f>'All counties (RAW)'!H65*'FINAL COUNTIES'!$R$12</f>
        <v>43464.058668548998</v>
      </c>
      <c r="I65" s="7">
        <f>'All counties (RAW)'!I65*'FINAL COUNTIES'!$R$13</f>
        <v>42267.903459498004</v>
      </c>
      <c r="J65" s="7">
        <f>'All counties (RAW)'!J65*'FINAL COUNTIES'!$R$14</f>
        <v>41315.950641647993</v>
      </c>
      <c r="K65" s="7">
        <f>'All counties (RAW)'!K65*'FINAL COUNTIES'!$R$15</f>
        <v>40005.273245879995</v>
      </c>
      <c r="L65" s="7">
        <f>'All counties (RAW)'!L65*'FINAL COUNTIES'!$R$16</f>
        <v>42862.816816512001</v>
      </c>
      <c r="M65">
        <f t="shared" si="0"/>
        <v>-5.6659099241735591</v>
      </c>
      <c r="N65" s="7"/>
      <c r="O65" s="7"/>
    </row>
    <row r="66" spans="1:15" x14ac:dyDescent="0.2">
      <c r="A66" s="17" t="s">
        <v>28</v>
      </c>
      <c r="B66" s="7">
        <f>'All counties (RAW)'!B66*'FINAL COUNTIES'!$R$6</f>
        <v>57874.055709375003</v>
      </c>
      <c r="C66" s="7">
        <f>'All counties (RAW)'!C66*'FINAL COUNTIES'!$R$7</f>
        <v>58296.715897595997</v>
      </c>
      <c r="D66" s="7">
        <f>'All counties (RAW)'!D66*'FINAL COUNTIES'!$R$8</f>
        <v>59070.843963372005</v>
      </c>
      <c r="E66" s="7">
        <f>'All counties (RAW)'!E66*'FINAL COUNTIES'!$R$9</f>
        <v>59166.211845491998</v>
      </c>
      <c r="F66" s="7">
        <f>'All counties (RAW)'!F66*'FINAL COUNTIES'!$R$10</f>
        <v>60681.230972352001</v>
      </c>
      <c r="G66" s="7">
        <f>'All counties (RAW)'!G66*'FINAL COUNTIES'!$R$11</f>
        <v>54758.60855135</v>
      </c>
      <c r="H66" s="7">
        <f>'All counties (RAW)'!H66*'FINAL COUNTIES'!$R$12</f>
        <v>54568.388159580994</v>
      </c>
      <c r="I66" s="7">
        <f>'All counties (RAW)'!I66*'FINAL COUNTIES'!$R$13</f>
        <v>53098.829810900999</v>
      </c>
      <c r="J66" s="7">
        <f>'All counties (RAW)'!J66*'FINAL COUNTIES'!$R$14</f>
        <v>53577.978069599994</v>
      </c>
      <c r="K66" s="7">
        <f>'All counties (RAW)'!K66*'FINAL COUNTIES'!$R$15</f>
        <v>52990.708201046997</v>
      </c>
      <c r="L66" s="7">
        <f>'All counties (RAW)'!L66*'FINAL COUNTIES'!$R$16</f>
        <v>54706.858742592005</v>
      </c>
      <c r="M66">
        <f t="shared" ref="M66:M103" si="1">((L66-B66)/B66)*100</f>
        <v>-5.4725678509341877</v>
      </c>
      <c r="N66" s="7"/>
      <c r="O66" s="7"/>
    </row>
    <row r="67" spans="1:15" x14ac:dyDescent="0.2">
      <c r="A67" s="17" t="s">
        <v>60</v>
      </c>
      <c r="B67" s="7">
        <f>'All counties (RAW)'!B67*'FINAL COUNTIES'!$R$6</f>
        <v>62338.356852225006</v>
      </c>
      <c r="C67" s="7">
        <f>'All counties (RAW)'!C67*'FINAL COUNTIES'!$R$7</f>
        <v>61267.620230123997</v>
      </c>
      <c r="D67" s="7">
        <f>'All counties (RAW)'!D67*'FINAL COUNTIES'!$R$8</f>
        <v>61390.459741171006</v>
      </c>
      <c r="E67" s="7">
        <f>'All counties (RAW)'!E67*'FINAL COUNTIES'!$R$9</f>
        <v>64158.089423705998</v>
      </c>
      <c r="F67" s="7">
        <f>'All counties (RAW)'!F67*'FINAL COUNTIES'!$R$10</f>
        <v>63071.183304287995</v>
      </c>
      <c r="G67" s="7">
        <f>'All counties (RAW)'!G67*'FINAL COUNTIES'!$R$11</f>
        <v>58728.096708819998</v>
      </c>
      <c r="H67" s="7">
        <f>'All counties (RAW)'!H67*'FINAL COUNTIES'!$R$12</f>
        <v>56916.210369900997</v>
      </c>
      <c r="I67" s="7">
        <f>'All counties (RAW)'!I67*'FINAL COUNTIES'!$R$13</f>
        <v>54909.077059827003</v>
      </c>
      <c r="J67" s="7">
        <f>'All counties (RAW)'!J67*'FINAL COUNTIES'!$R$14</f>
        <v>57182.877865727991</v>
      </c>
      <c r="K67" s="7">
        <f>'All counties (RAW)'!K67*'FINAL COUNTIES'!$R$15</f>
        <v>55609.568153612992</v>
      </c>
      <c r="L67" s="7">
        <f>'All counties (RAW)'!L67*'FINAL COUNTIES'!$R$16</f>
        <v>59119.089745824007</v>
      </c>
      <c r="M67">
        <f t="shared" si="1"/>
        <v>-5.1641834481334996</v>
      </c>
      <c r="N67" s="7"/>
      <c r="O67" s="7"/>
    </row>
    <row r="68" spans="1:15" x14ac:dyDescent="0.2">
      <c r="A68" s="17" t="s">
        <v>62</v>
      </c>
      <c r="B68" s="7">
        <f>'All counties (RAW)'!B68*'FINAL COUNTIES'!$R$6</f>
        <v>40620.372456050005</v>
      </c>
      <c r="C68" s="7">
        <f>'All counties (RAW)'!C68*'FINAL COUNTIES'!$R$7</f>
        <v>41013.771208244994</v>
      </c>
      <c r="D68" s="7">
        <f>'All counties (RAW)'!D68*'FINAL COUNTIES'!$R$8</f>
        <v>38297.761764725001</v>
      </c>
      <c r="E68" s="7">
        <f>'All counties (RAW)'!E68*'FINAL COUNTIES'!$R$9</f>
        <v>41277.316612158</v>
      </c>
      <c r="F68" s="7">
        <f>'All counties (RAW)'!F68*'FINAL COUNTIES'!$R$10</f>
        <v>40929.722570879996</v>
      </c>
      <c r="G68" s="7">
        <f>'All counties (RAW)'!G68*'FINAL COUNTIES'!$R$11</f>
        <v>37327.329912729998</v>
      </c>
      <c r="H68" s="7">
        <f>'All counties (RAW)'!H68*'FINAL COUNTIES'!$R$12</f>
        <v>37617.329192015997</v>
      </c>
      <c r="I68" s="7">
        <f>'All counties (RAW)'!I68*'FINAL COUNTIES'!$R$13</f>
        <v>32331.563786988001</v>
      </c>
      <c r="J68" s="7">
        <f>'All counties (RAW)'!J68*'FINAL COUNTIES'!$R$14</f>
        <v>36412.378467647999</v>
      </c>
      <c r="K68" s="7">
        <f>'All counties (RAW)'!K68*'FINAL COUNTIES'!$R$15</f>
        <v>36233.667245817</v>
      </c>
      <c r="L68" s="7">
        <f>'All counties (RAW)'!L68*'FINAL COUNTIES'!$R$16</f>
        <v>38575.734185280002</v>
      </c>
      <c r="M68">
        <f t="shared" si="1"/>
        <v>-5.0335291065640497</v>
      </c>
      <c r="N68" s="7"/>
      <c r="O68" s="7"/>
    </row>
    <row r="69" spans="1:15" x14ac:dyDescent="0.2">
      <c r="A69" s="17" t="s">
        <v>75</v>
      </c>
      <c r="B69" s="7">
        <f>'All counties (RAW)'!B69*'FINAL COUNTIES'!$R$6</f>
        <v>47910.307711800007</v>
      </c>
      <c r="C69" s="7">
        <f>'All counties (RAW)'!C69*'FINAL COUNTIES'!$R$7</f>
        <v>45951.928777303998</v>
      </c>
      <c r="D69" s="7">
        <f>'All counties (RAW)'!D69*'FINAL COUNTIES'!$R$8</f>
        <v>48403.903288273003</v>
      </c>
      <c r="E69" s="7">
        <f>'All counties (RAW)'!E69*'FINAL COUNTIES'!$R$9</f>
        <v>49296.791951963998</v>
      </c>
      <c r="F69" s="7">
        <f>'All counties (RAW)'!F69*'FINAL COUNTIES'!$R$10</f>
        <v>48836.050368192002</v>
      </c>
      <c r="G69" s="7">
        <f>'All counties (RAW)'!G69*'FINAL COUNTIES'!$R$11</f>
        <v>46480.463612879998</v>
      </c>
      <c r="H69" s="7">
        <f>'All counties (RAW)'!H69*'FINAL COUNTIES'!$R$12</f>
        <v>48647.745761612001</v>
      </c>
      <c r="I69" s="7">
        <f>'All counties (RAW)'!I69*'FINAL COUNTIES'!$R$13</f>
        <v>44098.170905006999</v>
      </c>
      <c r="J69" s="7">
        <f>'All counties (RAW)'!J69*'FINAL COUNTIES'!$R$14</f>
        <v>43067.816321495993</v>
      </c>
      <c r="K69" s="7">
        <f>'All counties (RAW)'!K69*'FINAL COUNTIES'!$R$15</f>
        <v>44425.998379484998</v>
      </c>
      <c r="L69" s="7">
        <f>'All counties (RAW)'!L69*'FINAL COUNTIES'!$R$16</f>
        <v>45517.964676864001</v>
      </c>
      <c r="M69">
        <f t="shared" si="1"/>
        <v>-4.9933785633916665</v>
      </c>
      <c r="N69" s="7"/>
      <c r="O69" s="7"/>
    </row>
    <row r="70" spans="1:15" x14ac:dyDescent="0.2">
      <c r="A70" s="17" t="s">
        <v>77</v>
      </c>
      <c r="B70" s="7">
        <f>'All counties (RAW)'!B70*'FINAL COUNTIES'!$R$6</f>
        <v>36526.214325325003</v>
      </c>
      <c r="C70" s="7">
        <f>'All counties (RAW)'!C70*'FINAL COUNTIES'!$R$7</f>
        <v>36747.950649079998</v>
      </c>
      <c r="D70" s="7">
        <f>'All counties (RAW)'!D70*'FINAL COUNTIES'!$R$8</f>
        <v>35426.752271879006</v>
      </c>
      <c r="E70" s="7">
        <f>'All counties (RAW)'!E70*'FINAL COUNTIES'!$R$9</f>
        <v>36523.256380776002</v>
      </c>
      <c r="F70" s="7">
        <f>'All counties (RAW)'!F70*'FINAL COUNTIES'!$R$10</f>
        <v>33843.530419488001</v>
      </c>
      <c r="G70" s="7">
        <f>'All counties (RAW)'!G70*'FINAL COUNTIES'!$R$11</f>
        <v>33639.561621709996</v>
      </c>
      <c r="H70" s="7">
        <f>'All counties (RAW)'!H70*'FINAL COUNTIES'!$R$12</f>
        <v>34312.986821936</v>
      </c>
      <c r="I70" s="7">
        <f>'All counties (RAW)'!I70*'FINAL COUNTIES'!$R$13</f>
        <v>34700.269151124005</v>
      </c>
      <c r="J70" s="7">
        <f>'All counties (RAW)'!J70*'FINAL COUNTIES'!$R$14</f>
        <v>31719.401814383997</v>
      </c>
      <c r="K70" s="7">
        <f>'All counties (RAW)'!K70*'FINAL COUNTIES'!$R$15</f>
        <v>33397.077677924994</v>
      </c>
      <c r="L70" s="7">
        <f>'All counties (RAW)'!L70*'FINAL COUNTIES'!$R$16</f>
        <v>34706.146523039999</v>
      </c>
      <c r="M70">
        <f t="shared" si="1"/>
        <v>-4.9829084012768403</v>
      </c>
      <c r="N70" s="7"/>
      <c r="O70" s="7"/>
    </row>
    <row r="71" spans="1:15" x14ac:dyDescent="0.2">
      <c r="A71" s="17" t="s">
        <v>59</v>
      </c>
      <c r="B71" s="7">
        <f>'All counties (RAW)'!B71*'FINAL COUNTIES'!$R$6</f>
        <v>37774.662789950002</v>
      </c>
      <c r="C71" s="7">
        <f>'All counties (RAW)'!C71*'FINAL COUNTIES'!$R$7</f>
        <v>36929.991355729995</v>
      </c>
      <c r="D71" s="7">
        <f>'All counties (RAW)'!D71*'FINAL COUNTIES'!$R$8</f>
        <v>37377.204666896003</v>
      </c>
      <c r="E71" s="7">
        <f>'All counties (RAW)'!E71*'FINAL COUNTIES'!$R$9</f>
        <v>37639.168546679997</v>
      </c>
      <c r="F71" s="7">
        <f>'All counties (RAW)'!F71*'FINAL COUNTIES'!$R$10</f>
        <v>38609.123991551998</v>
      </c>
      <c r="G71" s="7">
        <f>'All counties (RAW)'!G71*'FINAL COUNTIES'!$R$11</f>
        <v>34816.156358059998</v>
      </c>
      <c r="H71" s="7">
        <f>'All counties (RAW)'!H71*'FINAL COUNTIES'!$R$12</f>
        <v>37841.241865778</v>
      </c>
      <c r="I71" s="7">
        <f>'All counties (RAW)'!I71*'FINAL COUNTIES'!$R$13</f>
        <v>35093.297220885004</v>
      </c>
      <c r="J71" s="7">
        <f>'All counties (RAW)'!J71*'FINAL COUNTIES'!$R$14</f>
        <v>34231.063098455998</v>
      </c>
      <c r="K71" s="7">
        <f>'All counties (RAW)'!K71*'FINAL COUNTIES'!$R$15</f>
        <v>35366.818496948996</v>
      </c>
      <c r="L71" s="7">
        <f>'All counties (RAW)'!L71*'FINAL COUNTIES'!$R$16</f>
        <v>35972.648047679999</v>
      </c>
      <c r="M71">
        <f t="shared" si="1"/>
        <v>-4.7704323723292941</v>
      </c>
      <c r="N71" s="7"/>
      <c r="O71" s="7"/>
    </row>
    <row r="72" spans="1:15" x14ac:dyDescent="0.2">
      <c r="A72" s="17" t="s">
        <v>6</v>
      </c>
      <c r="B72" s="7">
        <f>'All counties (RAW)'!B72*'FINAL COUNTIES'!$R$6</f>
        <v>38982.960148175</v>
      </c>
      <c r="C72" s="7">
        <f>'All counties (RAW)'!C72*'FINAL COUNTIES'!$R$7</f>
        <v>40277.113148667995</v>
      </c>
      <c r="D72" s="7">
        <f>'All counties (RAW)'!D72*'FINAL COUNTIES'!$R$8</f>
        <v>39114.85906101</v>
      </c>
      <c r="E72" s="7">
        <f>'All counties (RAW)'!E72*'FINAL COUNTIES'!$R$9</f>
        <v>41238.442622772003</v>
      </c>
      <c r="F72" s="7">
        <f>'All counties (RAW)'!F72*'FINAL COUNTIES'!$R$10</f>
        <v>40559.835890303999</v>
      </c>
      <c r="G72" s="7">
        <f>'All counties (RAW)'!G72*'FINAL COUNTIES'!$R$11</f>
        <v>37473.16137301</v>
      </c>
      <c r="H72" s="7">
        <f>'All counties (RAW)'!H72*'FINAL COUNTIES'!$R$12</f>
        <v>38660.805729936001</v>
      </c>
      <c r="I72" s="7">
        <f>'All counties (RAW)'!I72*'FINAL COUNTIES'!$R$13</f>
        <v>38007.816365546998</v>
      </c>
      <c r="J72" s="7">
        <f>'All counties (RAW)'!J72*'FINAL COUNTIES'!$R$14</f>
        <v>35849.758081367996</v>
      </c>
      <c r="K72" s="7">
        <f>'All counties (RAW)'!K72*'FINAL COUNTIES'!$R$15</f>
        <v>35541.816131697</v>
      </c>
      <c r="L72" s="7">
        <f>'All counties (RAW)'!L72*'FINAL COUNTIES'!$R$16</f>
        <v>37175.073605856</v>
      </c>
      <c r="M72">
        <f t="shared" si="1"/>
        <v>-4.6376327899348526</v>
      </c>
      <c r="N72" s="7"/>
      <c r="O72" s="7"/>
    </row>
    <row r="73" spans="1:15" x14ac:dyDescent="0.2">
      <c r="A73" s="17" t="s">
        <v>24</v>
      </c>
      <c r="B73" s="7">
        <f>'All counties (RAW)'!B73*'FINAL COUNTIES'!$R$6</f>
        <v>35950.296892900005</v>
      </c>
      <c r="C73" s="7">
        <f>'All counties (RAW)'!C73*'FINAL COUNTIES'!$R$7</f>
        <v>33443.305021026994</v>
      </c>
      <c r="D73" s="7">
        <f>'All counties (RAW)'!D73*'FINAL COUNTIES'!$R$8</f>
        <v>36163.903357880001</v>
      </c>
      <c r="E73" s="7">
        <f>'All counties (RAW)'!E73*'FINAL COUNTIES'!$R$9</f>
        <v>37419.644841911999</v>
      </c>
      <c r="F73" s="7">
        <f>'All counties (RAW)'!F73*'FINAL COUNTIES'!$R$10</f>
        <v>36690.336836064002</v>
      </c>
      <c r="G73" s="7">
        <f>'All counties (RAW)'!G73*'FINAL COUNTIES'!$R$11</f>
        <v>36484.379880959998</v>
      </c>
      <c r="H73" s="7">
        <f>'All counties (RAW)'!H73*'FINAL COUNTIES'!$R$12</f>
        <v>35345.593812585998</v>
      </c>
      <c r="I73" s="7">
        <f>'All counties (RAW)'!I73*'FINAL COUNTIES'!$R$13</f>
        <v>32961.673132074</v>
      </c>
      <c r="J73" s="7">
        <f>'All counties (RAW)'!J73*'FINAL COUNTIES'!$R$14</f>
        <v>34856.655674759997</v>
      </c>
      <c r="K73" s="7">
        <f>'All counties (RAW)'!K73*'FINAL COUNTIES'!$R$15</f>
        <v>35636.436945833993</v>
      </c>
      <c r="L73" s="7">
        <f>'All counties (RAW)'!L73*'FINAL COUNTIES'!$R$16</f>
        <v>34361.738203296001</v>
      </c>
      <c r="M73">
        <f t="shared" si="1"/>
        <v>-4.41876375690721</v>
      </c>
      <c r="N73" s="7"/>
      <c r="O73" s="7"/>
    </row>
    <row r="74" spans="1:15" x14ac:dyDescent="0.2">
      <c r="A74" s="17" t="s">
        <v>65</v>
      </c>
      <c r="B74" s="7">
        <f>'All counties (RAW)'!B74*'FINAL COUNTIES'!$R$6</f>
        <v>52170.089156425005</v>
      </c>
      <c r="C74" s="7">
        <f>'All counties (RAW)'!C74*'FINAL COUNTIES'!$R$7</f>
        <v>53937.447775683999</v>
      </c>
      <c r="D74" s="7">
        <f>'All counties (RAW)'!D74*'FINAL COUNTIES'!$R$8</f>
        <v>51746.360285882001</v>
      </c>
      <c r="E74" s="7">
        <f>'All counties (RAW)'!E74*'FINAL COUNTIES'!$R$9</f>
        <v>55002.121570674004</v>
      </c>
      <c r="F74" s="7">
        <f>'All counties (RAW)'!F74*'FINAL COUNTIES'!$R$10</f>
        <v>56251.397631168002</v>
      </c>
      <c r="G74" s="7">
        <f>'All counties (RAW)'!G74*'FINAL COUNTIES'!$R$11</f>
        <v>49404.826305009999</v>
      </c>
      <c r="H74" s="7">
        <f>'All counties (RAW)'!H74*'FINAL COUNTIES'!$R$12</f>
        <v>50140.134601783</v>
      </c>
      <c r="I74" s="7">
        <f>'All counties (RAW)'!I74*'FINAL COUNTIES'!$R$13</f>
        <v>48354.043220730004</v>
      </c>
      <c r="J74" s="7">
        <f>'All counties (RAW)'!J74*'FINAL COUNTIES'!$R$14</f>
        <v>52535.323775759993</v>
      </c>
      <c r="K74" s="7">
        <f>'All counties (RAW)'!K74*'FINAL COUNTIES'!$R$15</f>
        <v>49498.894930958995</v>
      </c>
      <c r="L74" s="7">
        <f>'All counties (RAW)'!L74*'FINAL COUNTIES'!$R$16</f>
        <v>49964.236037280003</v>
      </c>
      <c r="M74">
        <f t="shared" si="1"/>
        <v>-4.2281950343827237</v>
      </c>
      <c r="N74" s="7"/>
      <c r="O74" s="7"/>
    </row>
    <row r="75" spans="1:15" x14ac:dyDescent="0.2">
      <c r="A75" s="17" t="s">
        <v>35</v>
      </c>
      <c r="B75" s="7">
        <f>'All counties (RAW)'!B75*'FINAL COUNTIES'!$R$6</f>
        <v>50310.591041275002</v>
      </c>
      <c r="C75" s="7">
        <f>'All counties (RAW)'!C75*'FINAL COUNTIES'!$R$7</f>
        <v>47169.174302436993</v>
      </c>
      <c r="D75" s="7">
        <f>'All counties (RAW)'!D75*'FINAL COUNTIES'!$R$8</f>
        <v>48651.971676066001</v>
      </c>
      <c r="E75" s="7">
        <f>'All counties (RAW)'!E75*'FINAL COUNTIES'!$R$9</f>
        <v>51088.425521607001</v>
      </c>
      <c r="F75" s="7">
        <f>'All counties (RAW)'!F75*'FINAL COUNTIES'!$R$10</f>
        <v>50847.309193823996</v>
      </c>
      <c r="G75" s="7">
        <f>'All counties (RAW)'!G75*'FINAL COUNTIES'!$R$11</f>
        <v>47902.320350609996</v>
      </c>
      <c r="H75" s="7">
        <f>'All counties (RAW)'!H75*'FINAL COUNTIES'!$R$12</f>
        <v>49556.439913383998</v>
      </c>
      <c r="I75" s="7">
        <f>'All counties (RAW)'!I75*'FINAL COUNTIES'!$R$13</f>
        <v>44538.615229832998</v>
      </c>
      <c r="J75" s="7">
        <f>'All counties (RAW)'!J75*'FINAL COUNTIES'!$R$14</f>
        <v>43715.087848463998</v>
      </c>
      <c r="K75" s="7">
        <f>'All counties (RAW)'!K75*'FINAL COUNTIES'!$R$15</f>
        <v>39997.133821007999</v>
      </c>
      <c r="L75" s="7">
        <f>'All counties (RAW)'!L75*'FINAL COUNTIES'!$R$16</f>
        <v>48223.171886016004</v>
      </c>
      <c r="M75">
        <f t="shared" si="1"/>
        <v>-4.1490650617609948</v>
      </c>
      <c r="N75" s="7"/>
      <c r="O75" s="7"/>
    </row>
    <row r="76" spans="1:15" x14ac:dyDescent="0.2">
      <c r="A76" s="17" t="s">
        <v>73</v>
      </c>
      <c r="B76" s="7">
        <f>'All counties (RAW)'!B76*'FINAL COUNTIES'!$R$6</f>
        <v>47845.062163900002</v>
      </c>
      <c r="C76" s="7">
        <f>'All counties (RAW)'!C76*'FINAL COUNTIES'!$R$7</f>
        <v>47175.242325991996</v>
      </c>
      <c r="D76" s="7">
        <f>'All counties (RAW)'!D76*'FINAL COUNTIES'!$R$8</f>
        <v>50722.343386509005</v>
      </c>
      <c r="E76" s="7">
        <f>'All counties (RAW)'!E76*'FINAL COUNTIES'!$R$9</f>
        <v>48180.879786060003</v>
      </c>
      <c r="F76" s="7">
        <f>'All counties (RAW)'!F76*'FINAL COUNTIES'!$R$10</f>
        <v>49131.07903008</v>
      </c>
      <c r="G76" s="7">
        <f>'All counties (RAW)'!G76*'FINAL COUNTIES'!$R$11</f>
        <v>47018.493318609995</v>
      </c>
      <c r="H76" s="7">
        <f>'All counties (RAW)'!H76*'FINAL COUNTIES'!$R$12</f>
        <v>46327.097419466998</v>
      </c>
      <c r="I76" s="7">
        <f>'All counties (RAW)'!I76*'FINAL COUNTIES'!$R$13</f>
        <v>44574.440844771001</v>
      </c>
      <c r="J76" s="7">
        <f>'All counties (RAW)'!J76*'FINAL COUNTIES'!$R$14</f>
        <v>43921.554045263998</v>
      </c>
      <c r="K76" s="7">
        <f>'All counties (RAW)'!K76*'FINAL COUNTIES'!$R$15</f>
        <v>42824.566535918995</v>
      </c>
      <c r="L76" s="7">
        <f>'All counties (RAW)'!L76*'FINAL COUNTIES'!$R$16</f>
        <v>45895.412166816001</v>
      </c>
      <c r="M76">
        <f t="shared" si="1"/>
        <v>-4.0749241591644312</v>
      </c>
      <c r="N76" s="7"/>
      <c r="O76" s="7"/>
    </row>
    <row r="77" spans="1:15" x14ac:dyDescent="0.2">
      <c r="A77" s="17" t="s">
        <v>63</v>
      </c>
      <c r="B77" s="7">
        <f>'All counties (RAW)'!B77*'FINAL COUNTIES'!$R$6</f>
        <v>53856.435625225007</v>
      </c>
      <c r="C77" s="7">
        <f>'All counties (RAW)'!C77*'FINAL COUNTIES'!$R$7</f>
        <v>49540.557907730996</v>
      </c>
      <c r="D77" s="7">
        <f>'All counties (RAW)'!D77*'FINAL COUNTIES'!$R$8</f>
        <v>53996.610969464004</v>
      </c>
      <c r="E77" s="7">
        <f>'All counties (RAW)'!E77*'FINAL COUNTIES'!$R$9</f>
        <v>57558.658049117999</v>
      </c>
      <c r="F77" s="7">
        <f>'All counties (RAW)'!F77*'FINAL COUNTIES'!$R$10</f>
        <v>53116.167671999996</v>
      </c>
      <c r="G77" s="7">
        <f>'All counties (RAW)'!G77*'FINAL COUNTIES'!$R$11</f>
        <v>50805.692150729999</v>
      </c>
      <c r="H77" s="7">
        <f>'All counties (RAW)'!H77*'FINAL COUNTIES'!$R$12</f>
        <v>51853.175251534994</v>
      </c>
      <c r="I77" s="7">
        <f>'All counties (RAW)'!I77*'FINAL COUNTIES'!$R$13</f>
        <v>49840.806240657002</v>
      </c>
      <c r="J77" s="7">
        <f>'All counties (RAW)'!J77*'FINAL COUNTIES'!$R$14</f>
        <v>51275.879975279997</v>
      </c>
      <c r="K77" s="7">
        <f>'All counties (RAW)'!K77*'FINAL COUNTIES'!$R$15</f>
        <v>51043.350800420994</v>
      </c>
      <c r="L77" s="7">
        <f>'All counties (RAW)'!L77*'FINAL COUNTIES'!$R$16</f>
        <v>51711.307310400007</v>
      </c>
      <c r="M77">
        <f t="shared" si="1"/>
        <v>-3.9830491749444259</v>
      </c>
      <c r="N77" s="7"/>
      <c r="O77" s="7"/>
    </row>
    <row r="78" spans="1:15" x14ac:dyDescent="0.2">
      <c r="A78" s="17" t="s">
        <v>10</v>
      </c>
      <c r="B78" s="7">
        <f>'All counties (RAW)'!B78*'FINAL COUNTIES'!$R$6</f>
        <v>49409.700591425004</v>
      </c>
      <c r="C78" s="7">
        <f>'All counties (RAW)'!C78*'FINAL COUNTIES'!$R$7</f>
        <v>46021.104245830997</v>
      </c>
      <c r="D78" s="7">
        <f>'All counties (RAW)'!D78*'FINAL COUNTIES'!$R$8</f>
        <v>53950.759466507006</v>
      </c>
      <c r="E78" s="7">
        <f>'All counties (RAW)'!E78*'FINAL COUNTIES'!$R$9</f>
        <v>47896.184981439001</v>
      </c>
      <c r="F78" s="7">
        <f>'All counties (RAW)'!F78*'FINAL COUNTIES'!$R$10</f>
        <v>51394.433242175997</v>
      </c>
      <c r="G78" s="7">
        <f>'All counties (RAW)'!G78*'FINAL COUNTIES'!$R$11</f>
        <v>49594.84911689</v>
      </c>
      <c r="H78" s="7">
        <f>'All counties (RAW)'!H78*'FINAL COUNTIES'!$R$12</f>
        <v>48028.181567221996</v>
      </c>
      <c r="I78" s="7">
        <f>'All counties (RAW)'!I78*'FINAL COUNTIES'!$R$13</f>
        <v>44976.952165545001</v>
      </c>
      <c r="J78" s="7">
        <f>'All counties (RAW)'!J78*'FINAL COUNTIES'!$R$14</f>
        <v>50196.061766015991</v>
      </c>
      <c r="K78" s="7">
        <f>'All counties (RAW)'!K78*'FINAL COUNTIES'!$R$15</f>
        <v>48632.046182090999</v>
      </c>
      <c r="L78" s="7">
        <f>'All counties (RAW)'!L78*'FINAL COUNTIES'!$R$16</f>
        <v>47443.247231712005</v>
      </c>
      <c r="M78">
        <f t="shared" si="1"/>
        <v>-3.9798932925618153</v>
      </c>
      <c r="N78" s="7"/>
      <c r="O78" s="7"/>
    </row>
    <row r="79" spans="1:15" x14ac:dyDescent="0.2">
      <c r="A79" s="17" t="s">
        <v>88</v>
      </c>
      <c r="B79" s="7">
        <f>'All counties (RAW)'!B79*'FINAL COUNTIES'!$R$6</f>
        <v>46341.905118050003</v>
      </c>
      <c r="C79" s="7">
        <f>'All counties (RAW)'!C79*'FINAL COUNTIES'!$R$7</f>
        <v>47913.113990279999</v>
      </c>
      <c r="D79" s="7">
        <f>'All counties (RAW)'!D79*'FINAL COUNTIES'!$R$8</f>
        <v>47597.387108055002</v>
      </c>
      <c r="E79" s="7">
        <f>'All counties (RAW)'!E79*'FINAL COUNTIES'!$R$9</f>
        <v>48377.536438248004</v>
      </c>
      <c r="F79" s="7">
        <f>'All counties (RAW)'!F79*'FINAL COUNTIES'!$R$10</f>
        <v>46905.153827328002</v>
      </c>
      <c r="G79" s="7">
        <f>'All counties (RAW)'!G79*'FINAL COUNTIES'!$R$11</f>
        <v>40663.776958529998</v>
      </c>
      <c r="H79" s="7">
        <f>'All counties (RAW)'!H79*'FINAL COUNTIES'!$R$12</f>
        <v>44186.883562003997</v>
      </c>
      <c r="I79" s="7">
        <f>'All counties (RAW)'!I79*'FINAL COUNTIES'!$R$13</f>
        <v>43810.512290946004</v>
      </c>
      <c r="J79" s="7">
        <f>'All counties (RAW)'!J79*'FINAL COUNTIES'!$R$14</f>
        <v>41955.995851727996</v>
      </c>
      <c r="K79" s="7">
        <f>'All counties (RAW)'!K79*'FINAL COUNTIES'!$R$15</f>
        <v>41285.197807001998</v>
      </c>
      <c r="L79" s="7">
        <f>'All counties (RAW)'!L79*'FINAL COUNTIES'!$R$16</f>
        <v>44542.808562240003</v>
      </c>
      <c r="M79">
        <f t="shared" si="1"/>
        <v>-3.8822239854555707</v>
      </c>
      <c r="N79" s="7"/>
      <c r="O79" s="7"/>
    </row>
    <row r="80" spans="1:15" x14ac:dyDescent="0.2">
      <c r="A80" s="17" t="s">
        <v>16</v>
      </c>
      <c r="B80" s="7">
        <f>'All counties (RAW)'!B80*'FINAL COUNTIES'!$R$6</f>
        <v>50719.630437725005</v>
      </c>
      <c r="C80" s="7">
        <f>'All counties (RAW)'!C80*'FINAL COUNTIES'!$R$7</f>
        <v>51717.764759264996</v>
      </c>
      <c r="D80" s="7">
        <f>'All counties (RAW)'!D80*'FINAL COUNTIES'!$R$8</f>
        <v>51936.820375088006</v>
      </c>
      <c r="E80" s="7">
        <f>'All counties (RAW)'!E80*'FINAL COUNTIES'!$R$9</f>
        <v>53810.748131255998</v>
      </c>
      <c r="F80" s="7">
        <f>'All counties (RAW)'!F80*'FINAL COUNTIES'!$R$10</f>
        <v>54429.485558688</v>
      </c>
      <c r="G80" s="7">
        <f>'All counties (RAW)'!G80*'FINAL COUNTIES'!$R$11</f>
        <v>48650.258976439996</v>
      </c>
      <c r="H80" s="7">
        <f>'All counties (RAW)'!H80*'FINAL COUNTIES'!$R$12</f>
        <v>47126.009143812</v>
      </c>
      <c r="I80" s="7">
        <f>'All counties (RAW)'!I80*'FINAL COUNTIES'!$R$13</f>
        <v>47950.478205398998</v>
      </c>
      <c r="J80" s="7">
        <f>'All counties (RAW)'!J80*'FINAL COUNTIES'!$R$14</f>
        <v>50511.955047119998</v>
      </c>
      <c r="K80" s="7">
        <f>'All counties (RAW)'!K80*'FINAL COUNTIES'!$R$15</f>
        <v>47032.649194742997</v>
      </c>
      <c r="L80" s="7">
        <f>'All counties (RAW)'!L80*'FINAL COUNTIES'!$R$16</f>
        <v>48881.952916224</v>
      </c>
      <c r="M80">
        <f t="shared" si="1"/>
        <v>-3.6232076331024494</v>
      </c>
      <c r="N80" s="7"/>
      <c r="O80" s="7"/>
    </row>
    <row r="81" spans="1:15" x14ac:dyDescent="0.2">
      <c r="A81" s="17" t="s">
        <v>3</v>
      </c>
      <c r="B81" s="7">
        <f>'All counties (RAW)'!B81*'FINAL COUNTIES'!$R$6</f>
        <v>36567.620153800002</v>
      </c>
      <c r="C81" s="7">
        <f>'All counties (RAW)'!C81*'FINAL COUNTIES'!$R$7</f>
        <v>38061.070946381995</v>
      </c>
      <c r="D81" s="7">
        <f>'All counties (RAW)'!D81*'FINAL COUNTIES'!$R$8</f>
        <v>37312.542290931</v>
      </c>
      <c r="E81" s="7">
        <f>'All counties (RAW)'!E81*'FINAL COUNTIES'!$R$9</f>
        <v>37672.325772921002</v>
      </c>
      <c r="F81" s="7">
        <f>'All counties (RAW)'!F81*'FINAL COUNTIES'!$R$10</f>
        <v>37235.259177984</v>
      </c>
      <c r="G81" s="7">
        <f>'All counties (RAW)'!G81*'FINAL COUNTIES'!$R$11</f>
        <v>37011.361748789997</v>
      </c>
      <c r="H81" s="7">
        <f>'All counties (RAW)'!H81*'FINAL COUNTIES'!$R$12</f>
        <v>35010.811756670002</v>
      </c>
      <c r="I81" s="7">
        <f>'All counties (RAW)'!I81*'FINAL COUNTIES'!$R$13</f>
        <v>34427.362260861002</v>
      </c>
      <c r="J81" s="7">
        <f>'All counties (RAW)'!J81*'FINAL COUNTIES'!$R$14</f>
        <v>35146.740681263997</v>
      </c>
      <c r="K81" s="7">
        <f>'All counties (RAW)'!K81*'FINAL COUNTIES'!$R$15</f>
        <v>37732.338850373999</v>
      </c>
      <c r="L81" s="7">
        <f>'All counties (RAW)'!L81*'FINAL COUNTIES'!$R$16</f>
        <v>35307.859895616006</v>
      </c>
      <c r="M81">
        <f t="shared" si="1"/>
        <v>-3.4450157075728809</v>
      </c>
      <c r="N81" s="7"/>
      <c r="O81" s="7"/>
    </row>
    <row r="82" spans="1:15" x14ac:dyDescent="0.2">
      <c r="A82" s="17" t="s">
        <v>101</v>
      </c>
      <c r="B82" s="7">
        <f>'All counties (RAW)'!B82*'FINAL COUNTIES'!$R$6</f>
        <v>55626.848473050006</v>
      </c>
      <c r="C82" s="7">
        <f>'All counties (RAW)'!C82*'FINAL COUNTIES'!$R$7</f>
        <v>56119.509046061998</v>
      </c>
      <c r="D82" s="7">
        <f>'All counties (RAW)'!D82*'FINAL COUNTIES'!$R$8</f>
        <v>56962.850506913004</v>
      </c>
      <c r="E82" s="7">
        <f>'All counties (RAW)'!E82*'FINAL COUNTIES'!$R$9</f>
        <v>58013.712395460003</v>
      </c>
      <c r="F82" s="7">
        <f>'All counties (RAW)'!F82*'FINAL COUNTIES'!$R$10</f>
        <v>57276.291975264001</v>
      </c>
      <c r="G82" s="7">
        <f>'All counties (RAW)'!G82*'FINAL COUNTIES'!$R$11</f>
        <v>55483.346717589993</v>
      </c>
      <c r="H82" s="7">
        <f>'All counties (RAW)'!H82*'FINAL COUNTIES'!$R$12</f>
        <v>54397.736267442</v>
      </c>
      <c r="I82" s="7">
        <f>'All counties (RAW)'!I82*'FINAL COUNTIES'!$R$13</f>
        <v>53213.682517614005</v>
      </c>
      <c r="J82" s="7">
        <f>'All counties (RAW)'!J82*'FINAL COUNTIES'!$R$14</f>
        <v>53031.874979063992</v>
      </c>
      <c r="K82" s="7">
        <f>'All counties (RAW)'!K82*'FINAL COUNTIES'!$R$15</f>
        <v>53160.618695249992</v>
      </c>
      <c r="L82" s="7">
        <f>'All counties (RAW)'!L82*'FINAL COUNTIES'!$R$16</f>
        <v>53720.689571232004</v>
      </c>
      <c r="M82">
        <f t="shared" si="1"/>
        <v>-3.4266886479134158</v>
      </c>
      <c r="N82" s="7"/>
      <c r="O82" s="7"/>
    </row>
    <row r="83" spans="1:15" x14ac:dyDescent="0.2">
      <c r="A83" s="17" t="s">
        <v>71</v>
      </c>
      <c r="B83" s="7">
        <f>'All counties (RAW)'!B83*'FINAL COUNTIES'!$R$6</f>
        <v>46919.077272550006</v>
      </c>
      <c r="C83" s="7">
        <f>'All counties (RAW)'!C83*'FINAL COUNTIES'!$R$7</f>
        <v>47365.778265618996</v>
      </c>
      <c r="D83" s="7">
        <f>'All counties (RAW)'!D83*'FINAL COUNTIES'!$R$8</f>
        <v>48547.336194959003</v>
      </c>
      <c r="E83" s="7">
        <f>'All counties (RAW)'!E83*'FINAL COUNTIES'!$R$9</f>
        <v>51713.839409669999</v>
      </c>
      <c r="F83" s="7">
        <f>'All counties (RAW)'!F83*'FINAL COUNTIES'!$R$10</f>
        <v>47195.779076351995</v>
      </c>
      <c r="G83" s="7">
        <f>'All counties (RAW)'!G83*'FINAL COUNTIES'!$R$11</f>
        <v>47794.051539189997</v>
      </c>
      <c r="H83" s="7">
        <f>'All counties (RAW)'!H83*'FINAL COUNTIES'!$R$12</f>
        <v>47361.878319570998</v>
      </c>
      <c r="I83" s="7">
        <f>'All counties (RAW)'!I83*'FINAL COUNTIES'!$R$13</f>
        <v>46542.742277247002</v>
      </c>
      <c r="J83" s="7">
        <f>'All counties (RAW)'!J83*'FINAL COUNTIES'!$R$14</f>
        <v>44718.513564911998</v>
      </c>
      <c r="K83" s="7">
        <f>'All counties (RAW)'!K83*'FINAL COUNTIES'!$R$15</f>
        <v>45732.376071440995</v>
      </c>
      <c r="L83" s="7">
        <f>'All counties (RAW)'!L83*'FINAL COUNTIES'!$R$16</f>
        <v>45506.951620128006</v>
      </c>
      <c r="M83">
        <f t="shared" si="1"/>
        <v>-3.0097046542903017</v>
      </c>
      <c r="N83" s="7"/>
      <c r="O83" s="7"/>
    </row>
    <row r="84" spans="1:15" x14ac:dyDescent="0.2">
      <c r="A84" s="17" t="s">
        <v>93</v>
      </c>
      <c r="B84" s="7">
        <f>'All counties (RAW)'!B84*'FINAL COUNTIES'!$R$6</f>
        <v>34896.330349900003</v>
      </c>
      <c r="C84" s="7">
        <f>'All counties (RAW)'!C84*'FINAL COUNTIES'!$R$7</f>
        <v>34878.999394139995</v>
      </c>
      <c r="D84" s="7">
        <f>'All counties (RAW)'!D84*'FINAL COUNTIES'!$R$8</f>
        <v>35734.780317385004</v>
      </c>
      <c r="E84" s="7">
        <f>'All counties (RAW)'!E84*'FINAL COUNTIES'!$R$9</f>
        <v>34605.854021943</v>
      </c>
      <c r="F84" s="7">
        <f>'All counties (RAW)'!F84*'FINAL COUNTIES'!$R$10</f>
        <v>37023.895360511997</v>
      </c>
      <c r="G84" s="7">
        <f>'All counties (RAW)'!G84*'FINAL COUNTIES'!$R$11</f>
        <v>35169.687170860001</v>
      </c>
      <c r="H84" s="7">
        <f>'All counties (RAW)'!H84*'FINAL COUNTIES'!$R$12</f>
        <v>35406.463277297997</v>
      </c>
      <c r="I84" s="7">
        <f>'All counties (RAW)'!I84*'FINAL COUNTIES'!$R$13</f>
        <v>35001.625794426</v>
      </c>
      <c r="J84" s="7">
        <f>'All counties (RAW)'!J84*'FINAL COUNTIES'!$R$14</f>
        <v>34137.120978911997</v>
      </c>
      <c r="K84" s="7">
        <f>'All counties (RAW)'!K84*'FINAL COUNTIES'!$R$15</f>
        <v>34355.494956602997</v>
      </c>
      <c r="L84" s="7">
        <f>'All counties (RAW)'!L84*'FINAL COUNTIES'!$R$16</f>
        <v>33909.201690144</v>
      </c>
      <c r="M84">
        <f t="shared" si="1"/>
        <v>-2.8287463176162637</v>
      </c>
      <c r="N84" s="7"/>
      <c r="O84" s="7"/>
    </row>
    <row r="85" spans="1:15" x14ac:dyDescent="0.2">
      <c r="A85" s="17" t="s">
        <v>7</v>
      </c>
      <c r="B85" s="7">
        <f>'All counties (RAW)'!B85*'FINAL COUNTIES'!$R$6</f>
        <v>41388.262365950002</v>
      </c>
      <c r="C85" s="7">
        <f>'All counties (RAW)'!C85*'FINAL COUNTIES'!$R$7</f>
        <v>42190.967777914993</v>
      </c>
      <c r="D85" s="7">
        <f>'All counties (RAW)'!D85*'FINAL COUNTIES'!$R$8</f>
        <v>42071.693161955001</v>
      </c>
      <c r="E85" s="7">
        <f>'All counties (RAW)'!E85*'FINAL COUNTIES'!$R$9</f>
        <v>42696.217224747001</v>
      </c>
      <c r="F85" s="7">
        <f>'All counties (RAW)'!F85*'FINAL COUNTIES'!$R$10</f>
        <v>42538.069119455999</v>
      </c>
      <c r="G85" s="7">
        <f>'All counties (RAW)'!G85*'FINAL COUNTIES'!$R$11</f>
        <v>42897.649781909997</v>
      </c>
      <c r="H85" s="7">
        <f>'All counties (RAW)'!H85*'FINAL COUNTIES'!$R$12</f>
        <v>41515.148843037998</v>
      </c>
      <c r="I85" s="7">
        <f>'All counties (RAW)'!I85*'FINAL COUNTIES'!$R$13</f>
        <v>40301.709416136</v>
      </c>
      <c r="J85" s="7">
        <f>'All counties (RAW)'!J85*'FINAL COUNTIES'!$R$14</f>
        <v>39492.854123903999</v>
      </c>
      <c r="K85" s="7">
        <f>'All counties (RAW)'!K85*'FINAL COUNTIES'!$R$15</f>
        <v>39723.445659686993</v>
      </c>
      <c r="L85" s="7">
        <f>'All counties (RAW)'!L85*'FINAL COUNTIES'!$R$16</f>
        <v>40404.902790432003</v>
      </c>
      <c r="M85">
        <f t="shared" si="1"/>
        <v>-2.3759382957981012</v>
      </c>
      <c r="N85" s="7"/>
      <c r="O85" s="7"/>
    </row>
    <row r="86" spans="1:15" x14ac:dyDescent="0.2">
      <c r="A86" s="17" t="s">
        <v>69</v>
      </c>
      <c r="B86" s="7">
        <f>'All counties (RAW)'!B86*'FINAL COUNTIES'!$R$6</f>
        <v>44166.217040000003</v>
      </c>
      <c r="C86" s="7">
        <f>'All counties (RAW)'!C86*'FINAL COUNTIES'!$R$7</f>
        <v>43498.020051661995</v>
      </c>
      <c r="D86" s="7">
        <f>'All counties (RAW)'!D86*'FINAL COUNTIES'!$R$8</f>
        <v>42195.139516070005</v>
      </c>
      <c r="E86" s="7">
        <f>'All counties (RAW)'!E86*'FINAL COUNTIES'!$R$9</f>
        <v>46751.688999810001</v>
      </c>
      <c r="F86" s="7">
        <f>'All counties (RAW)'!F86*'FINAL COUNTIES'!$R$10</f>
        <v>46763.143762464002</v>
      </c>
      <c r="G86" s="7">
        <f>'All counties (RAW)'!G86*'FINAL COUNTIES'!$R$11</f>
        <v>44100.759329219996</v>
      </c>
      <c r="H86" s="7">
        <f>'All counties (RAW)'!H86*'FINAL COUNTIES'!$R$12</f>
        <v>45045.577796334001</v>
      </c>
      <c r="I86" s="7">
        <f>'All counties (RAW)'!I86*'FINAL COUNTIES'!$R$13</f>
        <v>43543.927568024999</v>
      </c>
      <c r="J86" s="7">
        <f>'All counties (RAW)'!J86*'FINAL COUNTIES'!$R$14</f>
        <v>42329.699667935995</v>
      </c>
      <c r="K86" s="7">
        <f>'All counties (RAW)'!K86*'FINAL COUNTIES'!$R$15</f>
        <v>44275.419019352994</v>
      </c>
      <c r="L86" s="7">
        <f>'All counties (RAW)'!L86*'FINAL COUNTIES'!$R$16</f>
        <v>43148.155104672005</v>
      </c>
      <c r="M86">
        <f t="shared" si="1"/>
        <v>-2.3050693574366359</v>
      </c>
      <c r="N86" s="7"/>
      <c r="O86" s="7"/>
    </row>
    <row r="87" spans="1:15" x14ac:dyDescent="0.2">
      <c r="A87" s="17" t="s">
        <v>49</v>
      </c>
      <c r="B87" s="7">
        <f>'All counties (RAW)'!B87*'FINAL COUNTIES'!$R$6</f>
        <v>55347.045450325008</v>
      </c>
      <c r="C87" s="7">
        <f>'All counties (RAW)'!C87*'FINAL COUNTIES'!$R$7</f>
        <v>54452.016173147997</v>
      </c>
      <c r="D87" s="7">
        <f>'All counties (RAW)'!D87*'FINAL COUNTIES'!$R$8</f>
        <v>53385.257596704003</v>
      </c>
      <c r="E87" s="7">
        <f>'All counties (RAW)'!E87*'FINAL COUNTIES'!$R$9</f>
        <v>57739.307764500001</v>
      </c>
      <c r="F87" s="7">
        <f>'All counties (RAW)'!F87*'FINAL COUNTIES'!$R$10</f>
        <v>56111.589272735997</v>
      </c>
      <c r="G87" s="7">
        <f>'All counties (RAW)'!G87*'FINAL COUNTIES'!$R$11</f>
        <v>53006.421460409998</v>
      </c>
      <c r="H87" s="7">
        <f>'All counties (RAW)'!H87*'FINAL COUNTIES'!$R$12</f>
        <v>50626.003364751996</v>
      </c>
      <c r="I87" s="7">
        <f>'All counties (RAW)'!I87*'FINAL COUNTIES'!$R$13</f>
        <v>52581.465783414002</v>
      </c>
      <c r="J87" s="7">
        <f>'All counties (RAW)'!J87*'FINAL COUNTIES'!$R$14</f>
        <v>51271.750651343995</v>
      </c>
      <c r="K87" s="7">
        <f>'All counties (RAW)'!K87*'FINAL COUNTIES'!$R$15</f>
        <v>50854.109172146993</v>
      </c>
      <c r="L87" s="7">
        <f>'All counties (RAW)'!L87*'FINAL COUNTIES'!$R$16</f>
        <v>54090.127565376002</v>
      </c>
      <c r="M87">
        <f t="shared" si="1"/>
        <v>-2.2709755773270905</v>
      </c>
      <c r="N87" s="7"/>
      <c r="O87" s="7"/>
    </row>
    <row r="88" spans="1:15" x14ac:dyDescent="0.2">
      <c r="A88" s="17" t="s">
        <v>95</v>
      </c>
      <c r="B88" s="7">
        <f>'All counties (RAW)'!B88*'FINAL COUNTIES'!$R$6</f>
        <v>42867.579692375002</v>
      </c>
      <c r="C88" s="7">
        <f>'All counties (RAW)'!C88*'FINAL COUNTIES'!$R$7</f>
        <v>39670.310793167999</v>
      </c>
      <c r="D88" s="7">
        <f>'All counties (RAW)'!D88*'FINAL COUNTIES'!$R$8</f>
        <v>42704.208766849006</v>
      </c>
      <c r="E88" s="7">
        <f>'All counties (RAW)'!E88*'FINAL COUNTIES'!$R$9</f>
        <v>43389.088917920999</v>
      </c>
      <c r="F88" s="7">
        <f>'All counties (RAW)'!F88*'FINAL COUNTIES'!$R$10</f>
        <v>43472.693499839996</v>
      </c>
      <c r="G88" s="7">
        <f>'All counties (RAW)'!G88*'FINAL COUNTIES'!$R$11</f>
        <v>42016.032317489997</v>
      </c>
      <c r="H88" s="7">
        <f>'All counties (RAW)'!H88*'FINAL COUNTIES'!$R$12</f>
        <v>42307.538839020999</v>
      </c>
      <c r="I88" s="7">
        <f>'All counties (RAW)'!I88*'FINAL COUNTIES'!$R$13</f>
        <v>41271.108408576001</v>
      </c>
      <c r="J88" s="7">
        <f>'All counties (RAW)'!J88*'FINAL COUNTIES'!$R$14</f>
        <v>39809.779735991993</v>
      </c>
      <c r="K88" s="7">
        <f>'All counties (RAW)'!K88*'FINAL COUNTIES'!$R$15</f>
        <v>39048.890823419999</v>
      </c>
      <c r="L88" s="7">
        <f>'All counties (RAW)'!L88*'FINAL COUNTIES'!$R$16</f>
        <v>41991.784147392005</v>
      </c>
      <c r="M88">
        <f t="shared" si="1"/>
        <v>-2.043025408170589</v>
      </c>
      <c r="N88" s="7"/>
      <c r="O88" s="7"/>
    </row>
    <row r="89" spans="1:15" x14ac:dyDescent="0.2">
      <c r="A89" s="17" t="s">
        <v>27</v>
      </c>
      <c r="B89" s="7">
        <f>'All counties (RAW)'!B89*'FINAL COUNTIES'!$R$6</f>
        <v>59114.975841550004</v>
      </c>
      <c r="C89" s="7">
        <f>'All counties (RAW)'!C89*'FINAL COUNTIES'!$R$7</f>
        <v>59046.723608993998</v>
      </c>
      <c r="D89" s="7">
        <f>'All counties (RAW)'!D89*'FINAL COUNTIES'!$R$8</f>
        <v>58959.154404887006</v>
      </c>
      <c r="E89" s="7">
        <f>'All counties (RAW)'!E89*'FINAL COUNTIES'!$R$9</f>
        <v>60475.350605697</v>
      </c>
      <c r="F89" s="7">
        <f>'All counties (RAW)'!F89*'FINAL COUNTIES'!$R$10</f>
        <v>61367.062525919995</v>
      </c>
      <c r="G89" s="7">
        <f>'All counties (RAW)'!G89*'FINAL COUNTIES'!$R$11</f>
        <v>57445.442728629998</v>
      </c>
      <c r="H89" s="7">
        <f>'All counties (RAW)'!H89*'FINAL COUNTIES'!$R$12</f>
        <v>58629.251019652998</v>
      </c>
      <c r="I89" s="7">
        <f>'All counties (RAW)'!I89*'FINAL COUNTIES'!$R$13</f>
        <v>58653.907515405001</v>
      </c>
      <c r="J89" s="7">
        <f>'All counties (RAW)'!J89*'FINAL COUNTIES'!$R$14</f>
        <v>56594.449204847995</v>
      </c>
      <c r="K89" s="7">
        <f>'All counties (RAW)'!K89*'FINAL COUNTIES'!$R$15</f>
        <v>58580.458231892997</v>
      </c>
      <c r="L89" s="7">
        <f>'All counties (RAW)'!L89*'FINAL COUNTIES'!$R$16</f>
        <v>58092.873095424002</v>
      </c>
      <c r="M89">
        <f t="shared" si="1"/>
        <v>-1.7290081431575226</v>
      </c>
      <c r="N89" s="7"/>
      <c r="O89" s="7"/>
    </row>
    <row r="90" spans="1:15" x14ac:dyDescent="0.2">
      <c r="A90" s="17" t="s">
        <v>72</v>
      </c>
      <c r="B90" s="7">
        <f>'All counties (RAW)'!B90*'FINAL COUNTIES'!$R$6</f>
        <v>42009.349793075002</v>
      </c>
      <c r="C90" s="7">
        <f>'All counties (RAW)'!C90*'FINAL COUNTIES'!$R$7</f>
        <v>40665.466656187993</v>
      </c>
      <c r="D90" s="7">
        <f>'All counties (RAW)'!D90*'FINAL COUNTIES'!$R$8</f>
        <v>44117.375601575004</v>
      </c>
      <c r="E90" s="7">
        <f>'All counties (RAW)'!E90*'FINAL COUNTIES'!$R$9</f>
        <v>44714.234614932</v>
      </c>
      <c r="F90" s="7">
        <f>'All counties (RAW)'!F90*'FINAL COUNTIES'!$R$10</f>
        <v>43458.382408031997</v>
      </c>
      <c r="G90" s="7">
        <f>'All counties (RAW)'!G90*'FINAL COUNTIES'!$R$11</f>
        <v>41190.758826359997</v>
      </c>
      <c r="H90" s="7">
        <f>'All counties (RAW)'!H90*'FINAL COUNTIES'!$R$12</f>
        <v>44317.318129243999</v>
      </c>
      <c r="I90" s="7">
        <f>'All counties (RAW)'!I90*'FINAL COUNTIES'!$R$13</f>
        <v>41212.101513384005</v>
      </c>
      <c r="J90" s="7">
        <f>'All counties (RAW)'!J90*'FINAL COUNTIES'!$R$14</f>
        <v>43867.872834095993</v>
      </c>
      <c r="K90" s="7">
        <f>'All counties (RAW)'!K90*'FINAL COUNTIES'!$R$15</f>
        <v>43244.764344935997</v>
      </c>
      <c r="L90" s="7">
        <f>'All counties (RAW)'!L90*'FINAL COUNTIES'!$R$16</f>
        <v>41377.055344127999</v>
      </c>
      <c r="M90">
        <f t="shared" si="1"/>
        <v>-1.5051279109567006</v>
      </c>
      <c r="N90" s="7"/>
      <c r="O90" s="7"/>
    </row>
    <row r="91" spans="1:15" x14ac:dyDescent="0.2">
      <c r="A91" s="17" t="s">
        <v>19</v>
      </c>
      <c r="B91" s="7">
        <f>'All counties (RAW)'!B91*'FINAL COUNTIES'!$R$6</f>
        <v>57227.873840750006</v>
      </c>
      <c r="C91" s="7">
        <f>'All counties (RAW)'!C91*'FINAL COUNTIES'!$R$7</f>
        <v>59401.096184605994</v>
      </c>
      <c r="D91" s="7">
        <f>'All counties (RAW)'!D91*'FINAL COUNTIES'!$R$8</f>
        <v>58292.544092666001</v>
      </c>
      <c r="E91" s="7">
        <f>'All counties (RAW)'!E91*'FINAL COUNTIES'!$R$9</f>
        <v>60785.199168156003</v>
      </c>
      <c r="F91" s="7">
        <f>'All counties (RAW)'!F91*'FINAL COUNTIES'!$R$10</f>
        <v>63493.910939231995</v>
      </c>
      <c r="G91" s="7">
        <f>'All counties (RAW)'!G91*'FINAL COUNTIES'!$R$11</f>
        <v>63164.908409459997</v>
      </c>
      <c r="H91" s="7">
        <f>'All counties (RAW)'!H91*'FINAL COUNTIES'!$R$12</f>
        <v>58649.903159465997</v>
      </c>
      <c r="I91" s="7">
        <f>'All counties (RAW)'!I91*'FINAL COUNTIES'!$R$13</f>
        <v>56440.095251147999</v>
      </c>
      <c r="J91" s="7">
        <f>'All counties (RAW)'!J91*'FINAL COUNTIES'!$R$14</f>
        <v>57161.198915063993</v>
      </c>
      <c r="K91" s="7">
        <f>'All counties (RAW)'!K91*'FINAL COUNTIES'!$R$15</f>
        <v>57974.071078928995</v>
      </c>
      <c r="L91" s="7">
        <f>'All counties (RAW)'!L91*'FINAL COUNTIES'!$R$16</f>
        <v>56864.416675872002</v>
      </c>
      <c r="M91">
        <f t="shared" si="1"/>
        <v>-0.6351051340635312</v>
      </c>
      <c r="N91" s="7"/>
      <c r="O91" s="7"/>
    </row>
    <row r="92" spans="1:15" x14ac:dyDescent="0.2">
      <c r="A92" s="17" t="s">
        <v>43</v>
      </c>
      <c r="B92" s="7">
        <f>'All counties (RAW)'!B92*'FINAL COUNTIES'!$R$6</f>
        <v>45653.062698875001</v>
      </c>
      <c r="C92" s="7">
        <f>'All counties (RAW)'!C92*'FINAL COUNTIES'!$R$7</f>
        <v>46447.079499391999</v>
      </c>
      <c r="D92" s="7">
        <f>'All counties (RAW)'!D92*'FINAL COUNTIES'!$R$8</f>
        <v>47704.373948288005</v>
      </c>
      <c r="E92" s="7">
        <f>'All counties (RAW)'!E92*'FINAL COUNTIES'!$R$9</f>
        <v>45332.788387221</v>
      </c>
      <c r="F92" s="7">
        <f>'All counties (RAW)'!F92*'FINAL COUNTIES'!$R$10</f>
        <v>48025.822401215999</v>
      </c>
      <c r="G92" s="7">
        <f>'All counties (RAW)'!G92*'FINAL COUNTIES'!$R$11</f>
        <v>47275.907941679994</v>
      </c>
      <c r="H92" s="7">
        <f>'All counties (RAW)'!H92*'FINAL COUNTIES'!$R$12</f>
        <v>44517.317799011995</v>
      </c>
      <c r="I92" s="7">
        <f>'All counties (RAW)'!I92*'FINAL COUNTIES'!$R$13</f>
        <v>42797.911821669004</v>
      </c>
      <c r="J92" s="7">
        <f>'All counties (RAW)'!J92*'FINAL COUNTIES'!$R$14</f>
        <v>46452.829618031996</v>
      </c>
      <c r="K92" s="7">
        <f>'All counties (RAW)'!K92*'FINAL COUNTIES'!$R$15</f>
        <v>46045.743929012999</v>
      </c>
      <c r="L92" s="7">
        <f>'All counties (RAW)'!L92*'FINAL COUNTIES'!$R$16</f>
        <v>45433.86497088</v>
      </c>
      <c r="M92">
        <f t="shared" si="1"/>
        <v>-0.48013805654358022</v>
      </c>
      <c r="N92" s="7"/>
      <c r="O92" s="7"/>
    </row>
    <row r="93" spans="1:15" x14ac:dyDescent="0.2">
      <c r="A93" s="17" t="s">
        <v>89</v>
      </c>
      <c r="B93" s="7">
        <f>'All counties (RAW)'!B93*'FINAL COUNTIES'!$R$6</f>
        <v>32843.605035200002</v>
      </c>
      <c r="C93" s="7">
        <f>'All counties (RAW)'!C93*'FINAL COUNTIES'!$R$7</f>
        <v>33253.982686110998</v>
      </c>
      <c r="D93" s="7">
        <f>'All counties (RAW)'!D93*'FINAL COUNTIES'!$R$8</f>
        <v>34860.074722513004</v>
      </c>
      <c r="E93" s="7">
        <f>'All counties (RAW)'!E93*'FINAL COUNTIES'!$R$9</f>
        <v>34628.721074522997</v>
      </c>
      <c r="F93" s="7">
        <f>'All counties (RAW)'!F93*'FINAL COUNTIES'!$R$10</f>
        <v>34932.274250112001</v>
      </c>
      <c r="G93" s="7">
        <f>'All counties (RAW)'!G93*'FINAL COUNTIES'!$R$11</f>
        <v>33207.591159819996</v>
      </c>
      <c r="H93" s="7">
        <f>'All counties (RAW)'!H93*'FINAL COUNTIES'!$R$12</f>
        <v>34491.247397163999</v>
      </c>
      <c r="I93" s="7">
        <f>'All counties (RAW)'!I93*'FINAL COUNTIES'!$R$13</f>
        <v>35225.009040509998</v>
      </c>
      <c r="J93" s="7">
        <f>'All counties (RAW)'!J93*'FINAL COUNTIES'!$R$14</f>
        <v>31721.466476351998</v>
      </c>
      <c r="K93" s="7">
        <f>'All counties (RAW)'!K93*'FINAL COUNTIES'!$R$15</f>
        <v>33210.888333978</v>
      </c>
      <c r="L93" s="7">
        <f>'All counties (RAW)'!L93*'FINAL COUNTIES'!$R$16</f>
        <v>32811.900764448001</v>
      </c>
      <c r="M93">
        <f t="shared" si="1"/>
        <v>-9.6531031590540675E-2</v>
      </c>
      <c r="N93" s="7"/>
      <c r="O93" s="7"/>
    </row>
    <row r="94" spans="1:15" x14ac:dyDescent="0.2">
      <c r="A94" s="17" t="s">
        <v>17</v>
      </c>
      <c r="B94" s="7">
        <f>'All counties (RAW)'!B94*'FINAL COUNTIES'!$R$6</f>
        <v>42802.334144475004</v>
      </c>
      <c r="C94" s="7">
        <f>'All counties (RAW)'!C94*'FINAL COUNTIES'!$R$7</f>
        <v>44439.777307397999</v>
      </c>
      <c r="D94" s="7">
        <f>'All counties (RAW)'!D94*'FINAL COUNTIES'!$R$8</f>
        <v>44301.957292966006</v>
      </c>
      <c r="E94" s="7">
        <f>'All counties (RAW)'!E94*'FINAL COUNTIES'!$R$9</f>
        <v>43176.425328926998</v>
      </c>
      <c r="F94" s="7">
        <f>'All counties (RAW)'!F94*'FINAL COUNTIES'!$R$10</f>
        <v>43696.166702688002</v>
      </c>
      <c r="G94" s="7">
        <f>'All counties (RAW)'!G94*'FINAL COUNTIES'!$R$11</f>
        <v>37593.582806120001</v>
      </c>
      <c r="H94" s="7">
        <f>'All counties (RAW)'!H94*'FINAL COUNTIES'!$R$12</f>
        <v>40342.324692604998</v>
      </c>
      <c r="I94" s="7">
        <f>'All counties (RAW)'!I94*'FINAL COUNTIES'!$R$13</f>
        <v>40561.971971715</v>
      </c>
      <c r="J94" s="7">
        <f>'All counties (RAW)'!J94*'FINAL COUNTIES'!$R$14</f>
        <v>40895.791931159998</v>
      </c>
      <c r="K94" s="7">
        <f>'All counties (RAW)'!K94*'FINAL COUNTIES'!$R$15</f>
        <v>37768.966262297996</v>
      </c>
      <c r="L94" s="7">
        <f>'All counties (RAW)'!L94*'FINAL COUNTIES'!$R$16</f>
        <v>42780.719484480003</v>
      </c>
      <c r="M94">
        <f t="shared" si="1"/>
        <v>-5.0498788038153636E-2</v>
      </c>
      <c r="N94" s="7"/>
      <c r="O94" s="7"/>
    </row>
    <row r="95" spans="1:15" x14ac:dyDescent="0.2">
      <c r="A95" s="17" t="s">
        <v>11</v>
      </c>
      <c r="B95" s="7">
        <f>'All counties (RAW)'!B95*'FINAL COUNTIES'!$R$6</f>
        <v>47350.701666350004</v>
      </c>
      <c r="C95" s="7">
        <f>'All counties (RAW)'!C95*'FINAL COUNTIES'!$R$7</f>
        <v>48843.948803616993</v>
      </c>
      <c r="D95" s="7">
        <f>'All counties (RAW)'!D95*'FINAL COUNTIES'!$R$8</f>
        <v>48942.364528127007</v>
      </c>
      <c r="E95" s="7">
        <f>'All counties (RAW)'!E95*'FINAL COUNTIES'!$R$9</f>
        <v>49627.220861745001</v>
      </c>
      <c r="F95" s="7">
        <f>'All counties (RAW)'!F95*'FINAL COUNTIES'!$R$10</f>
        <v>48222.875126879997</v>
      </c>
      <c r="G95" s="7">
        <f>'All counties (RAW)'!G95*'FINAL COUNTIES'!$R$11</f>
        <v>45272.934930409996</v>
      </c>
      <c r="H95" s="7">
        <f>'All counties (RAW)'!H95*'FINAL COUNTIES'!$R$12</f>
        <v>46571.662233042</v>
      </c>
      <c r="I95" s="7">
        <f>'All counties (RAW)'!I95*'FINAL COUNTIES'!$R$13</f>
        <v>43782.062537907004</v>
      </c>
      <c r="J95" s="7">
        <f>'All counties (RAW)'!J95*'FINAL COUNTIES'!$R$14</f>
        <v>44540.952635663998</v>
      </c>
      <c r="K95" s="7">
        <f>'All counties (RAW)'!K95*'FINAL COUNTIES'!$R$15</f>
        <v>46535.126849441993</v>
      </c>
      <c r="L95" s="7">
        <f>'All counties (RAW)'!L95*'FINAL COUNTIES'!$R$16</f>
        <v>47352.139216896001</v>
      </c>
      <c r="M95">
        <f t="shared" si="1"/>
        <v>3.0359646117326961E-3</v>
      </c>
      <c r="N95" s="7"/>
      <c r="O95" s="7"/>
    </row>
    <row r="96" spans="1:15" x14ac:dyDescent="0.2">
      <c r="A96" s="17" t="s">
        <v>39</v>
      </c>
      <c r="B96" s="7">
        <f>'All counties (RAW)'!B96*'FINAL COUNTIES'!$R$6</f>
        <v>49338.181433150006</v>
      </c>
      <c r="C96" s="7">
        <f>'All counties (RAW)'!C96*'FINAL COUNTIES'!$R$7</f>
        <v>52430.150724621992</v>
      </c>
      <c r="D96" s="7">
        <f>'All counties (RAW)'!D96*'FINAL COUNTIES'!$R$8</f>
        <v>51700.508782925004</v>
      </c>
      <c r="E96" s="7">
        <f>'All counties (RAW)'!E96*'FINAL COUNTIES'!$R$9</f>
        <v>51362.830152567003</v>
      </c>
      <c r="F96" s="7">
        <f>'All counties (RAW)'!F96*'FINAL COUNTIES'!$R$10</f>
        <v>53356.153673087996</v>
      </c>
      <c r="G96" s="7">
        <f>'All counties (RAW)'!G96*'FINAL COUNTIES'!$R$11</f>
        <v>51157.013395949994</v>
      </c>
      <c r="H96" s="7">
        <f>'All counties (RAW)'!H96*'FINAL COUNTIES'!$R$12</f>
        <v>49812.961228955995</v>
      </c>
      <c r="I96" s="7">
        <f>'All counties (RAW)'!I96*'FINAL COUNTIES'!$R$13</f>
        <v>51205.340691972</v>
      </c>
      <c r="J96" s="7">
        <f>'All counties (RAW)'!J96*'FINAL COUNTIES'!$R$14</f>
        <v>47800.021552151993</v>
      </c>
      <c r="K96" s="7">
        <f>'All counties (RAW)'!K96*'FINAL COUNTIES'!$R$15</f>
        <v>49528.400346119997</v>
      </c>
      <c r="L96" s="7">
        <f>'All counties (RAW)'!L96*'FINAL COUNTIES'!$R$16</f>
        <v>49400.567769792004</v>
      </c>
      <c r="M96">
        <f t="shared" si="1"/>
        <v>0.12644636431629877</v>
      </c>
      <c r="N96" s="7"/>
      <c r="O96" s="7"/>
    </row>
    <row r="97" spans="1:15" x14ac:dyDescent="0.2">
      <c r="A97" s="17" t="s">
        <v>37</v>
      </c>
      <c r="B97" s="7">
        <f>'All counties (RAW)'!B97*'FINAL COUNTIES'!$R$6</f>
        <v>47596.627193050001</v>
      </c>
      <c r="C97" s="7">
        <f>'All counties (RAW)'!C97*'FINAL COUNTIES'!$R$7</f>
        <v>47596.363160708999</v>
      </c>
      <c r="D97" s="7">
        <f>'All counties (RAW)'!D97*'FINAL COUNTIES'!$R$8</f>
        <v>47302.291537742007</v>
      </c>
      <c r="E97" s="7">
        <f>'All counties (RAW)'!E97*'FINAL COUNTIES'!$R$9</f>
        <v>50221.764228824999</v>
      </c>
      <c r="F97" s="7">
        <f>'All counties (RAW)'!F97*'FINAL COUNTIES'!$R$10</f>
        <v>49248.870324192001</v>
      </c>
      <c r="G97" s="7">
        <f>'All counties (RAW)'!G97*'FINAL COUNTIES'!$R$11</f>
        <v>47220.668752179998</v>
      </c>
      <c r="H97" s="7">
        <f>'All counties (RAW)'!H97*'FINAL COUNTIES'!$R$12</f>
        <v>46749.922808269999</v>
      </c>
      <c r="I97" s="7">
        <f>'All counties (RAW)'!I97*'FINAL COUNTIES'!$R$13</f>
        <v>43661.941358409</v>
      </c>
      <c r="J97" s="7">
        <f>'All counties (RAW)'!J97*'FINAL COUNTIES'!$R$14</f>
        <v>45704.389654631996</v>
      </c>
      <c r="K97" s="7">
        <f>'All counties (RAW)'!K97*'FINAL COUNTIES'!$R$15</f>
        <v>49033.930285145994</v>
      </c>
      <c r="L97" s="7">
        <f>'All counties (RAW)'!L97*'FINAL COUNTIES'!$R$16</f>
        <v>48470.465069088001</v>
      </c>
      <c r="M97">
        <f t="shared" si="1"/>
        <v>1.835923945816053</v>
      </c>
      <c r="N97" s="7"/>
      <c r="O97" s="7"/>
    </row>
    <row r="98" spans="1:15" x14ac:dyDescent="0.2">
      <c r="A98" s="17" t="s">
        <v>15</v>
      </c>
      <c r="B98" s="7">
        <f>'All counties (RAW)'!B98*'FINAL COUNTIES'!$R$6</f>
        <v>60684.633157375007</v>
      </c>
      <c r="C98" s="7">
        <f>'All counties (RAW)'!C98*'FINAL COUNTIES'!$R$7</f>
        <v>57195.976424718996</v>
      </c>
      <c r="D98" s="7">
        <f>'All counties (RAW)'!D98*'FINAL COUNTIES'!$R$8</f>
        <v>58474.774424931005</v>
      </c>
      <c r="E98" s="7">
        <f>'All counties (RAW)'!E98*'FINAL COUNTIES'!$R$9</f>
        <v>62986.152978981001</v>
      </c>
      <c r="F98" s="7">
        <f>'All counties (RAW)'!F98*'FINAL COUNTIES'!$R$10</f>
        <v>62114.541859583995</v>
      </c>
      <c r="G98" s="7">
        <f>'All counties (RAW)'!G98*'FINAL COUNTIES'!$R$11</f>
        <v>61851.320483149997</v>
      </c>
      <c r="H98" s="7">
        <f>'All counties (RAW)'!H98*'FINAL COUNTIES'!$R$12</f>
        <v>64697.719260493999</v>
      </c>
      <c r="I98" s="7">
        <f>'All counties (RAW)'!I98*'FINAL COUNTIES'!$R$13</f>
        <v>60179.657233941005</v>
      </c>
      <c r="J98" s="7">
        <f>'All counties (RAW)'!J98*'FINAL COUNTIES'!$R$14</f>
        <v>55294.744495991996</v>
      </c>
      <c r="K98" s="7">
        <f>'All counties (RAW)'!K98*'FINAL COUNTIES'!$R$15</f>
        <v>61592.045434532993</v>
      </c>
      <c r="L98" s="7">
        <f>'All counties (RAW)'!L98*'FINAL COUNTIES'!$R$16</f>
        <v>61803.272028480002</v>
      </c>
      <c r="M98">
        <f t="shared" si="1"/>
        <v>1.8433643130115001</v>
      </c>
      <c r="N98" s="7"/>
      <c r="O98" s="7"/>
    </row>
    <row r="99" spans="1:15" x14ac:dyDescent="0.2">
      <c r="A99" s="17" t="s">
        <v>47</v>
      </c>
      <c r="B99" s="7">
        <f>'All counties (RAW)'!B99*'FINAL COUNTIES'!$R$6</f>
        <v>43217.647151300007</v>
      </c>
      <c r="C99" s="7">
        <f>'All counties (RAW)'!C99*'FINAL COUNTIES'!$R$7</f>
        <v>47631.557697327997</v>
      </c>
      <c r="D99" s="7">
        <f>'All counties (RAW)'!D99*'FINAL COUNTIES'!$R$8</f>
        <v>44305.484331655003</v>
      </c>
      <c r="E99" s="7">
        <f>'All counties (RAW)'!E99*'FINAL COUNTIES'!$R$9</f>
        <v>47394.253177307997</v>
      </c>
      <c r="F99" s="7">
        <f>'All counties (RAW)'!F99*'FINAL COUNTIES'!$R$10</f>
        <v>44420.528118816001</v>
      </c>
      <c r="G99" s="7">
        <f>'All counties (RAW)'!G99*'FINAL COUNTIES'!$R$11</f>
        <v>45117.16041602</v>
      </c>
      <c r="H99" s="7">
        <f>'All counties (RAW)'!H99*'FINAL COUNTIES'!$R$12</f>
        <v>47477.095520632996</v>
      </c>
      <c r="I99" s="7">
        <f>'All counties (RAW)'!I99*'FINAL COUNTIES'!$R$13</f>
        <v>45211.926051756003</v>
      </c>
      <c r="J99" s="7">
        <f>'All counties (RAW)'!J99*'FINAL COUNTIES'!$R$14</f>
        <v>46162.744611527996</v>
      </c>
      <c r="K99" s="7">
        <f>'All counties (RAW)'!K99*'FINAL COUNTIES'!$R$15</f>
        <v>44753.610230582999</v>
      </c>
      <c r="L99" s="7">
        <f>'All counties (RAW)'!L99*'FINAL COUNTIES'!$R$16</f>
        <v>44227.434664799999</v>
      </c>
      <c r="M99">
        <f t="shared" si="1"/>
        <v>2.3365166316547552</v>
      </c>
      <c r="N99" s="7"/>
      <c r="O99" s="7"/>
    </row>
    <row r="100" spans="1:15" x14ac:dyDescent="0.2">
      <c r="A100" s="17" t="s">
        <v>68</v>
      </c>
      <c r="B100" s="7">
        <f>'All counties (RAW)'!B100*'FINAL COUNTIES'!$R$6</f>
        <v>58496.397858575008</v>
      </c>
      <c r="C100" s="7">
        <f>'All counties (RAW)'!C100*'FINAL COUNTIES'!$R$7</f>
        <v>55251.781677696992</v>
      </c>
      <c r="D100" s="7">
        <f>'All counties (RAW)'!D100*'FINAL COUNTIES'!$R$8</f>
        <v>56078.739475537004</v>
      </c>
      <c r="E100" s="7">
        <f>'All counties (RAW)'!E100*'FINAL COUNTIES'!$R$9</f>
        <v>62916.408468612004</v>
      </c>
      <c r="F100" s="7">
        <f>'All counties (RAW)'!F100*'FINAL COUNTIES'!$R$10</f>
        <v>61121.572258751999</v>
      </c>
      <c r="G100" s="7">
        <f>'All counties (RAW)'!G100*'FINAL COUNTIES'!$R$11</f>
        <v>57386.889187759996</v>
      </c>
      <c r="H100" s="7">
        <f>'All counties (RAW)'!H100*'FINAL COUNTIES'!$R$12</f>
        <v>55906.429428518</v>
      </c>
      <c r="I100" s="7">
        <f>'All counties (RAW)'!I100*'FINAL COUNTIES'!$R$13</f>
        <v>59841.421281144001</v>
      </c>
      <c r="J100" s="7">
        <f>'All counties (RAW)'!J100*'FINAL COUNTIES'!$R$14</f>
        <v>54740.382757583997</v>
      </c>
      <c r="K100" s="7">
        <f>'All counties (RAW)'!K100*'FINAL COUNTIES'!$R$15</f>
        <v>60508.484498447993</v>
      </c>
      <c r="L100" s="7">
        <f>'All counties (RAW)'!L100*'FINAL COUNTIES'!$R$16</f>
        <v>60375.579400704002</v>
      </c>
      <c r="M100">
        <f t="shared" si="1"/>
        <v>3.2124739486903704</v>
      </c>
      <c r="N100" s="7"/>
      <c r="O100" s="7"/>
    </row>
    <row r="101" spans="1:15" x14ac:dyDescent="0.2">
      <c r="A101" s="17" t="s">
        <v>48</v>
      </c>
      <c r="B101" s="7">
        <f>'All counties (RAW)'!B101*'FINAL COUNTIES'!$R$6</f>
        <v>35322.935855400006</v>
      </c>
      <c r="C101" s="7">
        <f>'All counties (RAW)'!C101*'FINAL COUNTIES'!$R$7</f>
        <v>38501.609456474995</v>
      </c>
      <c r="D101" s="7">
        <f>'All counties (RAW)'!D101*'FINAL COUNTIES'!$R$8</f>
        <v>36969.243858535003</v>
      </c>
      <c r="E101" s="7">
        <f>'All counties (RAW)'!E101*'FINAL COUNTIES'!$R$9</f>
        <v>37100.649458421001</v>
      </c>
      <c r="F101" s="7">
        <f>'All counties (RAW)'!F101*'FINAL COUNTIES'!$R$10</f>
        <v>38384.549935488001</v>
      </c>
      <c r="G101" s="7">
        <f>'All counties (RAW)'!G101*'FINAL COUNTIES'!$R$11</f>
        <v>36565.029097629995</v>
      </c>
      <c r="H101" s="7">
        <f>'All counties (RAW)'!H101*'FINAL COUNTIES'!$R$12</f>
        <v>38267.328118762001</v>
      </c>
      <c r="I101" s="7">
        <f>'All counties (RAW)'!I101*'FINAL COUNTIES'!$R$13</f>
        <v>37732.802086169999</v>
      </c>
      <c r="J101" s="7">
        <f>'All counties (RAW)'!J101*'FINAL COUNTIES'!$R$14</f>
        <v>36442.316066183994</v>
      </c>
      <c r="K101" s="7">
        <f>'All counties (RAW)'!K101*'FINAL COUNTIES'!$R$15</f>
        <v>37320.280466229</v>
      </c>
      <c r="L101" s="7">
        <f>'All counties (RAW)'!L101*'FINAL COUNTIES'!$R$16</f>
        <v>36934.788731616005</v>
      </c>
      <c r="M101">
        <f t="shared" si="1"/>
        <v>4.5631905649472966</v>
      </c>
      <c r="N101" s="7"/>
      <c r="O101" s="7"/>
    </row>
    <row r="102" spans="1:15" x14ac:dyDescent="0.2">
      <c r="A102" s="17" t="s">
        <v>70</v>
      </c>
      <c r="B102" s="7">
        <f>'All counties (RAW)'!B102*'FINAL COUNTIES'!$R$6</f>
        <v>42077.104785125004</v>
      </c>
      <c r="C102" s="7">
        <f>'All counties (RAW)'!C102*'FINAL COUNTIES'!$R$7</f>
        <v>43926.422514644997</v>
      </c>
      <c r="D102" s="7">
        <f>'All counties (RAW)'!D102*'FINAL COUNTIES'!$R$8</f>
        <v>45240.149584240004</v>
      </c>
      <c r="E102" s="7">
        <f>'All counties (RAW)'!E102*'FINAL COUNTIES'!$R$9</f>
        <v>44899.457740830003</v>
      </c>
      <c r="F102" s="7">
        <f>'All counties (RAW)'!F102*'FINAL COUNTIES'!$R$10</f>
        <v>47485.303472159998</v>
      </c>
      <c r="G102" s="7">
        <f>'All counties (RAW)'!G102*'FINAL COUNTIES'!$R$11</f>
        <v>43495.3378123</v>
      </c>
      <c r="H102" s="7">
        <f>'All counties (RAW)'!H102*'FINAL COUNTIES'!$R$12</f>
        <v>42805.364103986998</v>
      </c>
      <c r="I102" s="7">
        <f>'All counties (RAW)'!I102*'FINAL COUNTIES'!$R$13</f>
        <v>42422.796559376999</v>
      </c>
      <c r="J102" s="7">
        <f>'All counties (RAW)'!J102*'FINAL COUNTIES'!$R$14</f>
        <v>45355.461782039994</v>
      </c>
      <c r="K102" s="7">
        <f>'All counties (RAW)'!K102*'FINAL COUNTIES'!$R$15</f>
        <v>40792.762602245995</v>
      </c>
      <c r="L102" s="7">
        <f>'All counties (RAW)'!L102*'FINAL COUNTIES'!$R$16</f>
        <v>44648.934381696003</v>
      </c>
      <c r="M102">
        <f t="shared" si="1"/>
        <v>6.112182883552828</v>
      </c>
      <c r="N102" s="7"/>
      <c r="O102" s="7"/>
    </row>
    <row r="103" spans="1:15" x14ac:dyDescent="0.2">
      <c r="A103" s="17" t="s">
        <v>67</v>
      </c>
      <c r="B103" s="7">
        <f>'All counties (RAW)'!B103*'FINAL COUNTIES'!$R$6</f>
        <v>43908.999014625006</v>
      </c>
      <c r="C103" s="7">
        <f>'All counties (RAW)'!C103*'FINAL COUNTIES'!$R$7</f>
        <v>48473.799366761996</v>
      </c>
      <c r="D103" s="7">
        <f>'All counties (RAW)'!D103*'FINAL COUNTIES'!$R$8</f>
        <v>45237.798225114006</v>
      </c>
      <c r="E103" s="7">
        <f>'All counties (RAW)'!E103*'FINAL COUNTIES'!$R$9</f>
        <v>47790.996539571002</v>
      </c>
      <c r="F103" s="7">
        <f>'All counties (RAW)'!F103*'FINAL COUNTIES'!$R$10</f>
        <v>50844.006634175996</v>
      </c>
      <c r="G103" s="7">
        <f>'All counties (RAW)'!G103*'FINAL COUNTIES'!$R$11</f>
        <v>45474.005580189994</v>
      </c>
      <c r="H103" s="7">
        <f>'All counties (RAW)'!H103*'FINAL COUNTIES'!$R$12</f>
        <v>45618.402937462997</v>
      </c>
      <c r="I103" s="7">
        <f>'All counties (RAW)'!I103*'FINAL COUNTIES'!$R$13</f>
        <v>47873.558502738</v>
      </c>
      <c r="J103" s="7">
        <f>'All counties (RAW)'!J103*'FINAL COUNTIES'!$R$14</f>
        <v>45694.066344791994</v>
      </c>
      <c r="K103" s="7">
        <f>'All counties (RAW)'!K103*'FINAL COUNTIES'!$R$15</f>
        <v>46000.977092216999</v>
      </c>
      <c r="L103" s="7">
        <f>'All counties (RAW)'!L103*'FINAL COUNTIES'!$R$16</f>
        <v>47257.026454176004</v>
      </c>
      <c r="M103">
        <f t="shared" si="1"/>
        <v>7.6249231699311872</v>
      </c>
      <c r="N103" s="7"/>
      <c r="O103" s="7"/>
    </row>
    <row r="104" spans="1:15" x14ac:dyDescent="0.2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03" workbookViewId="0">
      <selection activeCell="A2" sqref="A2:M2"/>
    </sheetView>
  </sheetViews>
  <sheetFormatPr baseColWidth="10" defaultRowHeight="16" x14ac:dyDescent="0.2"/>
  <cols>
    <col min="1" max="1" width="40.33203125" bestFit="1" customWidth="1"/>
    <col min="2" max="13" width="11.6640625" bestFit="1" customWidth="1"/>
  </cols>
  <sheetData>
    <row r="1" spans="1:13" x14ac:dyDescent="0.2">
      <c r="A1" s="34" t="str">
        <f>'Tuition and Fees'!A19:M19</f>
        <v>ADJUSTED FOR INFLATION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x14ac:dyDescent="0.2">
      <c r="A2" s="16" t="str">
        <f>'Tuition and Fees'!A20</f>
        <v>University</v>
      </c>
      <c r="B2" s="16" t="str">
        <f>'Tuition and Fees'!B20</f>
        <v>2004-05</v>
      </c>
      <c r="C2" s="16" t="str">
        <f>'Tuition and Fees'!C20</f>
        <v>2005-06</v>
      </c>
      <c r="D2" s="16" t="str">
        <f>'Tuition and Fees'!D20</f>
        <v>2006-07</v>
      </c>
      <c r="E2" s="16" t="str">
        <f>'Tuition and Fees'!E20</f>
        <v>2007-08</v>
      </c>
      <c r="F2" s="16" t="str">
        <f>'Tuition and Fees'!F20</f>
        <v>2008-09</v>
      </c>
      <c r="G2" s="16" t="str">
        <f>'Tuition and Fees'!G20</f>
        <v>2009-10</v>
      </c>
      <c r="H2" s="16" t="str">
        <f>'Tuition and Fees'!H20</f>
        <v>2010-11</v>
      </c>
      <c r="I2" s="16" t="str">
        <f>'Tuition and Fees'!I20</f>
        <v>2011-2012</v>
      </c>
      <c r="J2" s="16" t="str">
        <f>'Tuition and Fees'!J20</f>
        <v>2012-13</v>
      </c>
      <c r="K2" s="16" t="str">
        <f>'Tuition and Fees'!K20</f>
        <v>2013-2014</v>
      </c>
      <c r="L2" s="16" t="str">
        <f>'Tuition and Fees'!L20</f>
        <v>2014-15</v>
      </c>
      <c r="M2" s="16" t="str">
        <f>'Tuition and Fees'!M20</f>
        <v>2015-2016</v>
      </c>
    </row>
    <row r="3" spans="1:13" x14ac:dyDescent="0.2">
      <c r="A3" s="16" t="str">
        <f>'Tuition and Fees'!A21</f>
        <v>North Carolina State University</v>
      </c>
      <c r="B3" s="33">
        <f>'Tuition and Fees'!B21</f>
        <v>5230.3717064584434</v>
      </c>
      <c r="C3" s="33">
        <f>'Tuition and Fees'!C21</f>
        <v>5156.6064157706096</v>
      </c>
      <c r="D3" s="33">
        <f>'Tuition and Fees'!D21</f>
        <v>5499.8289980158734</v>
      </c>
      <c r="E3" s="33">
        <f>'Tuition and Fees'!E21</f>
        <v>5719.049850458272</v>
      </c>
      <c r="F3" s="33">
        <f>'Tuition and Fees'!F21</f>
        <v>5661.6880907372397</v>
      </c>
      <c r="G3" s="33">
        <f>'Tuition and Fees'!G21</f>
        <v>5961.4133319660477</v>
      </c>
      <c r="H3" s="33">
        <f>'Tuition and Fees'!H21</f>
        <v>6949.2276575742007</v>
      </c>
      <c r="I3" s="33">
        <f>'Tuition and Fees'!I21</f>
        <v>7243.3071250427893</v>
      </c>
      <c r="J3" s="33">
        <f>'Tuition and Fees'!J21</f>
        <v>7890.6734947341838</v>
      </c>
      <c r="K3" s="33">
        <f>'Tuition and Fees'!K21</f>
        <v>8195.5360326154605</v>
      </c>
      <c r="L3" s="33">
        <f>'Tuition and Fees'!L21</f>
        <v>8143.0741760442015</v>
      </c>
      <c r="M3" s="33">
        <f>'Tuition and Fees'!M21</f>
        <v>8406.8799999999992</v>
      </c>
    </row>
    <row r="4" spans="1:13" x14ac:dyDescent="0.2">
      <c r="A4" s="16" t="str">
        <f>'Tuition and Fees'!A22</f>
        <v>The University of North Carolina at Chapel Hill</v>
      </c>
      <c r="B4" s="33">
        <f>'Tuition and Fees'!B22</f>
        <v>5469.98598115405</v>
      </c>
      <c r="C4" s="33">
        <f>'Tuition and Fees'!C22</f>
        <v>5479.4495409114188</v>
      </c>
      <c r="D4" s="33">
        <f>'Tuition and Fees'!D22</f>
        <v>5732.4019292658732</v>
      </c>
      <c r="E4" s="33">
        <f>'Tuition and Fees'!E22</f>
        <v>5918.3362136999513</v>
      </c>
      <c r="F4" s="33">
        <f>'Tuition and Fees'!F22</f>
        <v>5755.2496055791134</v>
      </c>
      <c r="G4" s="33">
        <f>'Tuition and Fees'!G22</f>
        <v>6021.24842204375</v>
      </c>
      <c r="H4" s="33">
        <f>'Tuition and Fees'!H22</f>
        <v>7051.6079233316204</v>
      </c>
      <c r="I4" s="33">
        <f>'Tuition and Fees'!I22</f>
        <v>7190.3695104895114</v>
      </c>
      <c r="J4" s="33">
        <f>'Tuition and Fees'!J22</f>
        <v>7742.2862390567707</v>
      </c>
      <c r="K4" s="33">
        <f>'Tuition and Fees'!K22</f>
        <v>8264.548181252334</v>
      </c>
      <c r="L4" s="33">
        <f>'Tuition and Fees'!L22</f>
        <v>8116.4626262165457</v>
      </c>
      <c r="M4" s="33">
        <f>'Tuition and Fees'!M22</f>
        <v>8334.19</v>
      </c>
    </row>
    <row r="5" spans="1:13" x14ac:dyDescent="0.2">
      <c r="A5" s="16" t="str">
        <f>'Tuition and Fees'!A23</f>
        <v>East Carolina University</v>
      </c>
      <c r="B5" s="33">
        <f>'Tuition and Fees'!B23</f>
        <v>4165.677289571202</v>
      </c>
      <c r="C5" s="33">
        <f>'Tuition and Fees'!C23</f>
        <v>4211.2083461341526</v>
      </c>
      <c r="D5" s="33">
        <f>'Tuition and Fees'!D23</f>
        <v>4486.3932142857147</v>
      </c>
      <c r="E5" s="33">
        <f>'Tuition and Fees'!E23</f>
        <v>4780.3573420164003</v>
      </c>
      <c r="F5" s="33">
        <f>'Tuition and Fees'!F23</f>
        <v>4567.4399938691058</v>
      </c>
      <c r="G5" s="33">
        <f>'Tuition and Fees'!G23</f>
        <v>4662.1875946806376</v>
      </c>
      <c r="H5" s="33">
        <f>'Tuition and Fees'!H23</f>
        <v>5163.0349543236598</v>
      </c>
      <c r="I5" s="33">
        <f>'Tuition and Fees'!I23</f>
        <v>5602.4939605848704</v>
      </c>
      <c r="J5" s="33">
        <f>'Tuition and Fees'!J23</f>
        <v>6000.9400114985583</v>
      </c>
      <c r="K5" s="33">
        <f>'Tuition and Fees'!K23</f>
        <v>6190.0326154612221</v>
      </c>
      <c r="L5" s="33">
        <f>'Tuition and Fees'!L23</f>
        <v>5991.1028656393619</v>
      </c>
      <c r="M5" s="33">
        <f>'Tuition and Fees'!M23</f>
        <v>6421</v>
      </c>
    </row>
    <row r="6" spans="1:13" x14ac:dyDescent="0.2">
      <c r="A6" s="16" t="str">
        <f>'Tuition and Fees'!A24</f>
        <v>North Carolina A&amp;T State University</v>
      </c>
      <c r="B6" s="33">
        <f>'Tuition and Fees'!B24</f>
        <v>3767.9303917416623</v>
      </c>
      <c r="C6" s="33">
        <f>'Tuition and Fees'!C24</f>
        <v>3699.0671582181258</v>
      </c>
      <c r="D6" s="33">
        <f>'Tuition and Fees'!D24</f>
        <v>3936.1751785714291</v>
      </c>
      <c r="E6" s="33">
        <f>'Tuition and Fees'!E24</f>
        <v>3920.5561649782917</v>
      </c>
      <c r="F6" s="33">
        <f>'Tuition and Fees'!F24</f>
        <v>3865.9212818678793</v>
      </c>
      <c r="G6" s="33">
        <f>'Tuition and Fees'!G24</f>
        <v>3976.9454488037027</v>
      </c>
      <c r="H6" s="33">
        <f>'Tuition and Fees'!H24</f>
        <v>4695.6444216164655</v>
      </c>
      <c r="I6" s="33">
        <f>'Tuition and Fees'!I24</f>
        <v>4811.6961954129793</v>
      </c>
      <c r="J6" s="33">
        <f>'Tuition and Fees'!J24</f>
        <v>5111.5868685592832</v>
      </c>
      <c r="K6" s="33">
        <f>'Tuition and Fees'!K24</f>
        <v>5407.1216855471175</v>
      </c>
      <c r="L6" s="33">
        <f>'Tuition and Fees'!L24</f>
        <v>5541.7401151071235</v>
      </c>
      <c r="M6" s="33">
        <f>'Tuition and Fees'!M24</f>
        <v>5865.17</v>
      </c>
    </row>
    <row r="7" spans="1:13" x14ac:dyDescent="0.2">
      <c r="A7" s="16" t="str">
        <f>'Tuition and Fees'!A25</f>
        <v>The University of North Carolina at Charlotte</v>
      </c>
      <c r="B7" s="33">
        <f>'Tuition and Fees'!B25</f>
        <v>4289.8947750132347</v>
      </c>
      <c r="C7" s="33">
        <f>'Tuition and Fees'!C25</f>
        <v>4241.5484639016895</v>
      </c>
      <c r="D7" s="33">
        <f>'Tuition and Fees'!D25</f>
        <v>4515.785203373016</v>
      </c>
      <c r="E7" s="33">
        <f>'Tuition and Fees'!E25</f>
        <v>4677.4556054027971</v>
      </c>
      <c r="F7" s="33">
        <f>'Tuition and Fees'!F25</f>
        <v>4652.2056915138201</v>
      </c>
      <c r="G7" s="33">
        <f>'Tuition and Fees'!G25</f>
        <v>4812.4381901490187</v>
      </c>
      <c r="H7" s="33">
        <f>'Tuition and Fees'!H25</f>
        <v>5504.3387386726345</v>
      </c>
      <c r="I7" s="33">
        <f>'Tuition and Fees'!I25</f>
        <v>5647.8028265440853</v>
      </c>
      <c r="J7" s="33">
        <f>'Tuition and Fees'!J25</f>
        <v>5963.7760960652286</v>
      </c>
      <c r="K7" s="33">
        <f>'Tuition and Fees'!K25</f>
        <v>6113.7255072824591</v>
      </c>
      <c r="L7" s="33">
        <f>'Tuition and Fees'!L25</f>
        <v>6186.3343260002703</v>
      </c>
      <c r="M7" s="33">
        <f>'Tuition and Fees'!M25</f>
        <v>6414</v>
      </c>
    </row>
    <row r="8" spans="1:13" x14ac:dyDescent="0.2">
      <c r="A8" s="16" t="str">
        <f>'Tuition and Fees'!A26</f>
        <v>The University of North Carolina at Greensboro</v>
      </c>
      <c r="B8" s="33">
        <f>'Tuition and Fees'!B26</f>
        <v>4245.9795023822126</v>
      </c>
      <c r="C8" s="33">
        <f>'Tuition and Fees'!C26</f>
        <v>4145.6736917562721</v>
      </c>
      <c r="D8" s="33">
        <f>'Tuition and Fees'!D26</f>
        <v>4422.9065178571436</v>
      </c>
      <c r="E8" s="33">
        <f>'Tuition and Fees'!E26</f>
        <v>4548.2567583212731</v>
      </c>
      <c r="F8" s="33">
        <f>'Tuition and Fees'!F26</f>
        <v>4495.8845348183722</v>
      </c>
      <c r="G8" s="33">
        <f>'Tuition and Fees'!G26</f>
        <v>4624.6249458135426</v>
      </c>
      <c r="H8" s="33">
        <f>'Tuition and Fees'!H26</f>
        <v>5353.2520315882157</v>
      </c>
      <c r="I8" s="33">
        <f>'Tuition and Fees'!I26</f>
        <v>5737.3668639053258</v>
      </c>
      <c r="J8" s="33">
        <f>'Tuition and Fees'!J26</f>
        <v>6281.7340392170527</v>
      </c>
      <c r="K8" s="33">
        <f>'Tuition and Fees'!K26</f>
        <v>6432.1805054151619</v>
      </c>
      <c r="L8" s="33">
        <f>'Tuition and Fees'!L26</f>
        <v>6392.5788430994862</v>
      </c>
      <c r="M8" s="33">
        <f>'Tuition and Fees'!M26</f>
        <v>6674</v>
      </c>
    </row>
    <row r="9" spans="1:13" x14ac:dyDescent="0.2">
      <c r="A9" s="16" t="str">
        <f>'Tuition and Fees'!A27</f>
        <v>Appalachian State University</v>
      </c>
      <c r="B9" s="33">
        <f>'Tuition and Fees'!B27</f>
        <v>3958.0207861302274</v>
      </c>
      <c r="C9" s="33">
        <f>'Tuition and Fees'!C27</f>
        <v>3925.4044367639531</v>
      </c>
      <c r="D9" s="33">
        <f>'Tuition and Fees'!D27</f>
        <v>4549.2920709325399</v>
      </c>
      <c r="E9" s="33">
        <f>'Tuition and Fees'!E27</f>
        <v>4783.787399903521</v>
      </c>
      <c r="F9" s="33">
        <f>'Tuition and Fees'!F27</f>
        <v>4705.0466458897463</v>
      </c>
      <c r="G9" s="33">
        <f>'Tuition and Fees'!G27</f>
        <v>4887.5634878832088</v>
      </c>
      <c r="H9" s="33">
        <f>'Tuition and Fees'!H27</f>
        <v>5623.6211504384191</v>
      </c>
      <c r="I9" s="33">
        <f>'Tuition and Fees'!I27</f>
        <v>5748.6835434495579</v>
      </c>
      <c r="J9" s="33">
        <f>'Tuition and Fees'!J27</f>
        <v>6154.757328153175</v>
      </c>
      <c r="K9" s="33">
        <f>'Tuition and Fees'!K27</f>
        <v>6466.7730611228681</v>
      </c>
      <c r="L9" s="33">
        <f>'Tuition and Fees'!L27</f>
        <v>6445.6417528386055</v>
      </c>
      <c r="M9" s="33">
        <f>'Tuition and Fees'!M27</f>
        <v>6719</v>
      </c>
    </row>
    <row r="10" spans="1:13" x14ac:dyDescent="0.2">
      <c r="A10" s="16" t="str">
        <f>'Tuition and Fees'!A28</f>
        <v>Fayetteville State University</v>
      </c>
      <c r="B10" s="33">
        <f>'Tuition and Fees'!B28</f>
        <v>3161.8996294335629</v>
      </c>
      <c r="C10" s="33">
        <f>'Tuition and Fees'!C28</f>
        <v>3058.2838709677421</v>
      </c>
      <c r="D10" s="33">
        <f>'Tuition and Fees'!D28</f>
        <v>3341.2813194444448</v>
      </c>
      <c r="E10" s="33">
        <f>'Tuition and Fees'!E28</f>
        <v>3452.9249397009162</v>
      </c>
      <c r="F10" s="33">
        <f>'Tuition and Fees'!F28</f>
        <v>3324.576712818679</v>
      </c>
      <c r="G10" s="33">
        <f>'Tuition and Fees'!G28</f>
        <v>3482.2785067377654</v>
      </c>
      <c r="H10" s="33">
        <f>'Tuition and Fees'!H28</f>
        <v>3751.0807636570421</v>
      </c>
      <c r="I10" s="33">
        <f>'Tuition and Fees'!I28</f>
        <v>4303.2885715682924</v>
      </c>
      <c r="J10" s="33">
        <f>'Tuition and Fees'!J28</f>
        <v>4535.8145853985734</v>
      </c>
      <c r="K10" s="33">
        <f>'Tuition and Fees'!K28</f>
        <v>4659.5765567035978</v>
      </c>
      <c r="L10" s="33">
        <f>'Tuition and Fees'!L28</f>
        <v>4635.2554149770212</v>
      </c>
      <c r="M10" s="33">
        <f>'Tuition and Fees'!M28</f>
        <v>4859.76</v>
      </c>
    </row>
    <row r="11" spans="1:13" x14ac:dyDescent="0.2">
      <c r="A11" s="16" t="str">
        <f>'Tuition and Fees'!A29</f>
        <v>North Carolina Central University</v>
      </c>
      <c r="B11" s="33">
        <f>'Tuition and Fees'!B29</f>
        <v>3815.6098305982</v>
      </c>
      <c r="C11" s="33">
        <f>'Tuition and Fees'!C29</f>
        <v>3756.106579621096</v>
      </c>
      <c r="D11" s="33">
        <f>'Tuition and Fees'!D29</f>
        <v>3991.4321180555557</v>
      </c>
      <c r="E11" s="33">
        <f>'Tuition and Fees'!E29</f>
        <v>4121.7862276893384</v>
      </c>
      <c r="F11" s="33">
        <f>'Tuition and Fees'!F29</f>
        <v>4062.0272737955347</v>
      </c>
      <c r="G11" s="33">
        <f>'Tuition and Fees'!G29</f>
        <v>4265.8022185916643</v>
      </c>
      <c r="H11" s="33">
        <f>'Tuition and Fees'!H29</f>
        <v>4868.9267442308392</v>
      </c>
      <c r="I11" s="33">
        <f>'Tuition and Fees'!I29</f>
        <v>4973.3540143772316</v>
      </c>
      <c r="J11" s="33">
        <f>'Tuition and Fees'!J29</f>
        <v>5284.5332783522217</v>
      </c>
      <c r="K11" s="33">
        <f>'Tuition and Fees'!K29</f>
        <v>5538.9701941989297</v>
      </c>
      <c r="L11" s="33">
        <f>'Tuition and Fees'!L29</f>
        <v>5450.5520053139362</v>
      </c>
      <c r="M11" s="33">
        <f>'Tuition and Fees'!M29</f>
        <v>5674.09</v>
      </c>
    </row>
    <row r="12" spans="1:13" x14ac:dyDescent="0.2">
      <c r="A12" s="16" t="str">
        <f>'Tuition and Fees'!A30</f>
        <v>The University of North Carolina at Pembroke</v>
      </c>
      <c r="B12" s="33">
        <f>'Tuition and Fees'!B30</f>
        <v>3543.3351402858657</v>
      </c>
      <c r="C12" s="33">
        <f>'Tuition and Fees'!C30</f>
        <v>3445.4237736815157</v>
      </c>
      <c r="D12" s="33">
        <f>'Tuition and Fees'!D30</f>
        <v>3786.8638740079368</v>
      </c>
      <c r="E12" s="33">
        <f>'Tuition and Fees'!E30</f>
        <v>3882.8255282199707</v>
      </c>
      <c r="F12" s="33">
        <f>'Tuition and Fees'!F30</f>
        <v>3849.6836969294436</v>
      </c>
      <c r="G12" s="33">
        <f>'Tuition and Fees'!G30</f>
        <v>4037.9847532127324</v>
      </c>
      <c r="H12" s="33">
        <f>'Tuition and Fees'!H30</f>
        <v>4411.9492378104705</v>
      </c>
      <c r="I12" s="33">
        <f>'Tuition and Fees'!I30</f>
        <v>4833.296933835396</v>
      </c>
      <c r="J12" s="33">
        <f>'Tuition and Fees'!J30</f>
        <v>4930.4127808217991</v>
      </c>
      <c r="K12" s="33">
        <f>'Tuition and Fees'!K30</f>
        <v>5151.2385161210004</v>
      </c>
      <c r="L12" s="33">
        <f>'Tuition and Fees'!L30</f>
        <v>5212.1793981481487</v>
      </c>
      <c r="M12" s="33">
        <f>'Tuition and Fees'!M30</f>
        <v>5483.4</v>
      </c>
    </row>
    <row r="13" spans="1:13" x14ac:dyDescent="0.2">
      <c r="A13" s="16" t="str">
        <f>'Tuition and Fees'!A31</f>
        <v>The University of North Carolina at Wilmington</v>
      </c>
      <c r="B13" s="33">
        <f>'Tuition and Fees'!B31</f>
        <v>4485.0040577024884</v>
      </c>
      <c r="C13" s="33">
        <f>'Tuition and Fees'!C31</f>
        <v>4416.0041410650283</v>
      </c>
      <c r="D13" s="33">
        <f>'Tuition and Fees'!D31</f>
        <v>4797.6543787202381</v>
      </c>
      <c r="E13" s="33">
        <f>'Tuition and Fees'!E31</f>
        <v>4930.5938774722617</v>
      </c>
      <c r="F13" s="33">
        <f>'Tuition and Fees'!F31</f>
        <v>4889.0542609717468</v>
      </c>
      <c r="G13" s="33">
        <f>'Tuition and Fees'!G31</f>
        <v>5383.3904529288657</v>
      </c>
      <c r="H13" s="33">
        <f>'Tuition and Fees'!H31</f>
        <v>5784.6643628242282</v>
      </c>
      <c r="I13" s="33">
        <f>'Tuition and Fees'!I31</f>
        <v>5894.9468849332488</v>
      </c>
      <c r="J13" s="33">
        <f>'Tuition and Fees'!J31</f>
        <v>6319.6205863393643</v>
      </c>
      <c r="K13" s="33">
        <f>'Tuition and Fees'!K31</f>
        <v>6375.306274119258</v>
      </c>
      <c r="L13" s="33">
        <f>'Tuition and Fees'!L31</f>
        <v>6322.1953986719382</v>
      </c>
      <c r="M13" s="33">
        <f>'Tuition and Fees'!M31</f>
        <v>6599.66</v>
      </c>
    </row>
    <row r="14" spans="1:13" x14ac:dyDescent="0.2">
      <c r="A14" s="16" t="str">
        <f>'Tuition and Fees'!A32</f>
        <v>Western Carolina University</v>
      </c>
      <c r="B14" s="33">
        <f>'Tuition and Fees'!B32</f>
        <v>4016.9927236633139</v>
      </c>
      <c r="C14" s="33">
        <f>'Tuition and Fees'!C32</f>
        <v>4018.2451971326163</v>
      </c>
      <c r="D14" s="33">
        <f>'Tuition and Fees'!D32</f>
        <v>4259.4870585317467</v>
      </c>
      <c r="E14" s="33">
        <f>'Tuition and Fees'!E32</f>
        <v>4516.2428847081519</v>
      </c>
      <c r="F14" s="33">
        <f>'Tuition and Fees'!F32</f>
        <v>4497.5358146426197</v>
      </c>
      <c r="G14" s="33">
        <f>'Tuition and Fees'!G32</f>
        <v>4655.5588919393858</v>
      </c>
      <c r="H14" s="33">
        <f>'Tuition and Fees'!H32</f>
        <v>5435.6431999119486</v>
      </c>
      <c r="I14" s="33">
        <f>'Tuition and Fees'!I32</f>
        <v>5531.8964252530686</v>
      </c>
      <c r="J14" s="33">
        <f>'Tuition and Fees'!J32</f>
        <v>5958.6144411439327</v>
      </c>
      <c r="K14" s="33">
        <f>'Tuition and Fees'!K32</f>
        <v>6202.2417527698244</v>
      </c>
      <c r="L14" s="33">
        <f>'Tuition and Fees'!L32</f>
        <v>6163.3070255474458</v>
      </c>
      <c r="M14" s="33">
        <f>'Tuition and Fees'!M32</f>
        <v>6474</v>
      </c>
    </row>
    <row r="15" spans="1:13" x14ac:dyDescent="0.2">
      <c r="A15" s="16" t="str">
        <f>'Tuition and Fees'!A33</f>
        <v>Winston-Salem State University</v>
      </c>
      <c r="B15" s="33">
        <f>'Tuition and Fees'!B33</f>
        <v>3330.0323875066174</v>
      </c>
      <c r="C15" s="33">
        <f>'Tuition and Fees'!C33</f>
        <v>3372.6074910394263</v>
      </c>
      <c r="D15" s="33">
        <f>'Tuition and Fees'!D33</f>
        <v>3654.0120833333335</v>
      </c>
      <c r="E15" s="33">
        <f>'Tuition and Fees'!E33</f>
        <v>3743.3365074770859</v>
      </c>
      <c r="F15" s="33">
        <f>'Tuition and Fees'!F33</f>
        <v>3674.6480355591889</v>
      </c>
      <c r="G15" s="33">
        <f>'Tuition and Fees'!G33</f>
        <v>3834.8813012207679</v>
      </c>
      <c r="H15" s="33">
        <f>'Tuition and Fees'!H33</f>
        <v>4366.471052023333</v>
      </c>
      <c r="I15" s="33">
        <f>'Tuition and Fees'!I33</f>
        <v>4755.4921277324074</v>
      </c>
      <c r="J15" s="33">
        <f>'Tuition and Fees'!J33</f>
        <v>5006.9704466144585</v>
      </c>
      <c r="K15" s="33">
        <f>'Tuition and Fees'!K33</f>
        <v>5470.8737308602012</v>
      </c>
      <c r="L15" s="33">
        <f>'Tuition and Fees'!L33</f>
        <v>5629.8345571438231</v>
      </c>
      <c r="M15" s="33">
        <f>'Tuition and Fees'!M33</f>
        <v>5616.16</v>
      </c>
    </row>
    <row r="16" spans="1:13" x14ac:dyDescent="0.2">
      <c r="A16" s="16" t="str">
        <f>'Tuition and Fees'!A34</f>
        <v>The University of North Carolina at Asheville</v>
      </c>
      <c r="B16" s="33">
        <f>'Tuition and Fees'!B34</f>
        <v>4167.5593726839597</v>
      </c>
      <c r="C16" s="33">
        <f>'Tuition and Fees'!C34</f>
        <v>4192.3974731182798</v>
      </c>
      <c r="D16" s="33">
        <f>'Tuition and Fees'!D34</f>
        <v>4479.9269766865082</v>
      </c>
      <c r="E16" s="33">
        <f>'Tuition and Fees'!E34</f>
        <v>4623.5465289435597</v>
      </c>
      <c r="F16" s="33">
        <f>'Tuition and Fees'!F34</f>
        <v>4595.3466228988918</v>
      </c>
      <c r="G16" s="33">
        <f>'Tuition and Fees'!G34</f>
        <v>4782.4433102448529</v>
      </c>
      <c r="H16" s="33">
        <f>'Tuition and Fees'!H34</f>
        <v>5084.2307365997722</v>
      </c>
      <c r="I16" s="33">
        <f>'Tuition and Fees'!I34</f>
        <v>5567.195192918969</v>
      </c>
      <c r="J16" s="33">
        <f>'Tuition and Fees'!J34</f>
        <v>5994.2298601008742</v>
      </c>
      <c r="K16" s="33">
        <f>'Tuition and Fees'!K34</f>
        <v>6227.6774554960784</v>
      </c>
      <c r="L16" s="33">
        <f>'Tuition and Fees'!L34</f>
        <v>6279.4447147877809</v>
      </c>
      <c r="M16" s="33">
        <f>'Tuition and Fees'!M34</f>
        <v>6485</v>
      </c>
    </row>
    <row r="17" spans="1:13" x14ac:dyDescent="0.2">
      <c r="A17" s="16" t="str">
        <f>'Tuition and Fees'!A35</f>
        <v>Elizabeth City State University</v>
      </c>
      <c r="B17" s="33">
        <f>'Tuition and Fees'!B35</f>
        <v>3103.5550529380625</v>
      </c>
      <c r="C17" s="33">
        <f>'Tuition and Fees'!C35</f>
        <v>3024.9097414234511</v>
      </c>
      <c r="D17" s="33">
        <f>'Tuition and Fees'!D35</f>
        <v>3248.9904737103179</v>
      </c>
      <c r="E17" s="33">
        <f>'Tuition and Fees'!E35</f>
        <v>3311.7208900144715</v>
      </c>
      <c r="F17" s="33">
        <f>'Tuition and Fees'!F35</f>
        <v>3215.0418178102486</v>
      </c>
      <c r="G17" s="33">
        <f>'Tuition and Fees'!G35</f>
        <v>3348.5996681225147</v>
      </c>
      <c r="H17" s="33">
        <f>'Tuition and Fees'!H35</f>
        <v>3955.8412951718824</v>
      </c>
      <c r="I17" s="33">
        <f>'Tuition and Fees'!I35</f>
        <v>4034.2382033351264</v>
      </c>
      <c r="J17" s="33">
        <f>'Tuition and Fees'!J35</f>
        <v>4283.853562070437</v>
      </c>
      <c r="K17" s="33">
        <f>'Tuition and Fees'!K35</f>
        <v>4504.7952184737951</v>
      </c>
      <c r="L17" s="33">
        <f>'Tuition and Fees'!L35</f>
        <v>4502.0775234015946</v>
      </c>
      <c r="M17" s="33">
        <f>'Tuition and Fees'!M35</f>
        <v>4656.74</v>
      </c>
    </row>
    <row r="18" spans="1:13" x14ac:dyDescent="0.2">
      <c r="A18" s="16"/>
    </row>
    <row r="19" spans="1:13" x14ac:dyDescent="0.2">
      <c r="A19" s="16"/>
    </row>
  </sheetData>
  <mergeCells count="1">
    <mergeCell ref="A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M3" sqref="M3"/>
    </sheetView>
  </sheetViews>
  <sheetFormatPr baseColWidth="10" defaultRowHeight="16" x14ac:dyDescent="0.2"/>
  <cols>
    <col min="1" max="1" width="39.33203125" bestFit="1" customWidth="1"/>
  </cols>
  <sheetData>
    <row r="1" spans="1:15" x14ac:dyDescent="0.2">
      <c r="A1" s="16" t="s">
        <v>136</v>
      </c>
      <c r="B1" s="16" t="s">
        <v>118</v>
      </c>
      <c r="C1" s="16" t="s">
        <v>119</v>
      </c>
      <c r="D1" s="16" t="s">
        <v>120</v>
      </c>
      <c r="E1" s="16" t="s">
        <v>121</v>
      </c>
      <c r="F1" s="16" t="s">
        <v>122</v>
      </c>
      <c r="G1" s="16" t="s">
        <v>123</v>
      </c>
      <c r="H1" s="16" t="s">
        <v>124</v>
      </c>
      <c r="I1" s="16" t="s">
        <v>144</v>
      </c>
      <c r="J1" s="16" t="s">
        <v>126</v>
      </c>
      <c r="K1" s="16" t="s">
        <v>145</v>
      </c>
      <c r="L1" s="16" t="s">
        <v>128</v>
      </c>
      <c r="M1" s="16" t="s">
        <v>146</v>
      </c>
    </row>
    <row r="2" spans="1:15" x14ac:dyDescent="0.2">
      <c r="A2" s="16" t="s">
        <v>104</v>
      </c>
      <c r="B2">
        <v>5469.98598115405</v>
      </c>
      <c r="C2">
        <v>5479.4495409114188</v>
      </c>
      <c r="D2">
        <v>5732.4019292658732</v>
      </c>
      <c r="E2">
        <v>5918.3362136999513</v>
      </c>
      <c r="F2">
        <v>5755.2496055791134</v>
      </c>
      <c r="G2">
        <v>6021.24842204375</v>
      </c>
      <c r="H2">
        <v>7051.6079233316204</v>
      </c>
      <c r="I2">
        <v>7190.3695104895114</v>
      </c>
      <c r="J2">
        <v>7742.2862390567707</v>
      </c>
      <c r="K2">
        <v>8264.548181252334</v>
      </c>
      <c r="L2">
        <v>8116.4626262165457</v>
      </c>
      <c r="M2">
        <v>8334.19</v>
      </c>
    </row>
    <row r="3" spans="1:15" x14ac:dyDescent="0.2">
      <c r="C3" s="36">
        <f>((C2-B2)/B2)</f>
        <v>1.7300884846824006E-3</v>
      </c>
      <c r="D3" s="36">
        <f>((D2-C2)/C2)</f>
        <v>4.6163832053900025E-2</v>
      </c>
      <c r="E3" s="36">
        <f>((E2-D2)/D2)</f>
        <v>3.2435667758190498E-2</v>
      </c>
      <c r="F3" s="36">
        <f>((F2-E2)/E2)</f>
        <v>-2.7556158053900316E-2</v>
      </c>
      <c r="G3" s="36">
        <f>((G2-F2)/F2)</f>
        <v>4.6218467433068143E-2</v>
      </c>
      <c r="H3" s="37">
        <f>((H2-G2)/G2)</f>
        <v>0.1711205765096373</v>
      </c>
      <c r="I3" s="36">
        <f>((I2-H2)/H2)</f>
        <v>1.9678006586096652E-2</v>
      </c>
      <c r="J3" s="36">
        <f>((J2-I2)/I2)</f>
        <v>7.6757769925746899E-2</v>
      </c>
      <c r="K3" s="36">
        <f>((K2-J2)/J2)</f>
        <v>6.7455778056997998E-2</v>
      </c>
      <c r="L3" s="36">
        <f>((L2-K2)/K2)</f>
        <v>-1.7918167065891406E-2</v>
      </c>
      <c r="M3" s="36">
        <f>((M2-L2)/L2)</f>
        <v>2.6825402125328027E-2</v>
      </c>
    </row>
    <row r="5" spans="1:15" x14ac:dyDescent="0.2">
      <c r="A5" s="17" t="s">
        <v>97</v>
      </c>
      <c r="B5" s="7">
        <f>'All counties (RAW)'!B5*'FINAL COUNTIES'!$R$6</f>
        <v>42814.881365225003</v>
      </c>
      <c r="C5" s="7">
        <f>'All counties (RAW)'!C5*'FINAL COUNTIES'!$R$7</f>
        <v>40637.553747834994</v>
      </c>
      <c r="D5" s="7">
        <f>'All counties (RAW)'!D5*'FINAL COUNTIES'!$R$8</f>
        <v>40318.754933522003</v>
      </c>
      <c r="E5" s="7">
        <f>'All counties (RAW)'!E5*'FINAL COUNTIES'!$R$9</f>
        <v>41092.093486259997</v>
      </c>
      <c r="F5" s="7">
        <f>'All counties (RAW)'!F5*'FINAL COUNTIES'!$R$10</f>
        <v>40051.241704512002</v>
      </c>
      <c r="G5" s="7">
        <f>'All counties (RAW)'!G5*'FINAL COUNTIES'!$R$11</f>
        <v>39440.781302999996</v>
      </c>
      <c r="H5" s="7">
        <f>'All counties (RAW)'!H5*'FINAL COUNTIES'!$R$12</f>
        <v>39248.848237243001</v>
      </c>
      <c r="I5" s="7">
        <f>'All counties (RAW)'!I5*'FINAL COUNTIES'!$R$13</f>
        <v>38108.971043019003</v>
      </c>
      <c r="J5" s="7">
        <f>'All counties (RAW)'!J5*'FINAL COUNTIES'!$R$14</f>
        <v>37452.968099519996</v>
      </c>
      <c r="K5" s="7">
        <f>'All counties (RAW)'!K5*'FINAL COUNTIES'!$R$15</f>
        <v>35154.176022167994</v>
      </c>
      <c r="L5" s="7">
        <f>'All counties (RAW)'!L5*'FINAL COUNTIES'!$R$16</f>
        <v>34829.292521088006</v>
      </c>
      <c r="N5" s="7"/>
      <c r="O5" s="7"/>
    </row>
    <row r="6" spans="1:15" x14ac:dyDescent="0.2">
      <c r="C6" s="36">
        <f>((C5-B5)/B5)</f>
        <v>-5.0854458729353673E-2</v>
      </c>
      <c r="D6" s="36">
        <f t="shared" ref="D6:M6" si="0">((D5-C5)/C5)</f>
        <v>-7.8449312252210999E-3</v>
      </c>
      <c r="E6" s="36">
        <f t="shared" si="0"/>
        <v>1.9180615919640452E-2</v>
      </c>
      <c r="F6" s="36">
        <f t="shared" si="0"/>
        <v>-2.5329733616420047E-2</v>
      </c>
      <c r="G6" s="36">
        <f t="shared" si="0"/>
        <v>-1.5241984406272077E-2</v>
      </c>
      <c r="H6" s="36">
        <f t="shared" si="0"/>
        <v>-4.8663606403353951E-3</v>
      </c>
      <c r="I6" s="36">
        <f t="shared" si="0"/>
        <v>-2.9042309403168053E-2</v>
      </c>
      <c r="J6" s="36">
        <f t="shared" si="0"/>
        <v>-1.7213871840267819E-2</v>
      </c>
      <c r="K6" s="36">
        <f t="shared" si="0"/>
        <v>-6.1378101496352797E-2</v>
      </c>
      <c r="L6" s="36">
        <f t="shared" si="0"/>
        <v>-9.2416758929328643E-3</v>
      </c>
      <c r="M6" s="36"/>
    </row>
    <row r="8" spans="1:15" x14ac:dyDescent="0.2">
      <c r="A8" s="17" t="s">
        <v>67</v>
      </c>
      <c r="B8" s="7">
        <f>'All counties (RAW)'!B8*'FINAL COUNTIES'!$R$6</f>
        <v>49206.435615275004</v>
      </c>
      <c r="C8" s="7">
        <f>'All counties (RAW)'!C8*'FINAL COUNTIES'!$R$7</f>
        <v>49363.371619924998</v>
      </c>
      <c r="D8" s="7">
        <f>'All counties (RAW)'!D8*'FINAL COUNTIES'!$R$8</f>
        <v>49191.608595483005</v>
      </c>
      <c r="E8" s="7">
        <f>'All counties (RAW)'!E8*'FINAL COUNTIES'!$R$9</f>
        <v>47931.628912938002</v>
      </c>
      <c r="F8" s="7">
        <f>'All counties (RAW)'!F8*'FINAL COUNTIES'!$R$10</f>
        <v>48183.244411104002</v>
      </c>
      <c r="G8" s="7">
        <f>'All counties (RAW)'!G8*'FINAL COUNTIES'!$R$11</f>
        <v>47619.495700369996</v>
      </c>
      <c r="H8" s="7">
        <f>'All counties (RAW)'!H8*'FINAL COUNTIES'!$R$12</f>
        <v>45129.273310313001</v>
      </c>
      <c r="I8" s="7">
        <f>'All counties (RAW)'!I8*'FINAL COUNTIES'!$R$13</f>
        <v>43592.397517647005</v>
      </c>
      <c r="J8" s="7">
        <f>'All counties (RAW)'!J8*'FINAL COUNTIES'!$R$14</f>
        <v>42732.308751695993</v>
      </c>
      <c r="K8" s="7">
        <f>'All counties (RAW)'!K8*'FINAL COUNTIES'!$R$15</f>
        <v>43750.426115108996</v>
      </c>
      <c r="L8" s="7">
        <f>'All counties (RAW)'!L8*'FINAL COUNTIES'!$R$16</f>
        <v>41345.017360896003</v>
      </c>
      <c r="N8" s="7"/>
      <c r="O8" s="7"/>
    </row>
    <row r="9" spans="1:15" x14ac:dyDescent="0.2">
      <c r="C9" s="36">
        <f>((C8-B8)/B8)</f>
        <v>3.1893390099825905E-3</v>
      </c>
      <c r="D9" s="36">
        <f t="shared" ref="D9:M9" si="1">((D8-C8)/C8)</f>
        <v>-3.4795642762104634E-3</v>
      </c>
      <c r="E9" s="36">
        <f t="shared" si="1"/>
        <v>-2.5613711739052584E-2</v>
      </c>
      <c r="F9" s="36">
        <f t="shared" si="1"/>
        <v>5.2494668733881183E-3</v>
      </c>
      <c r="G9" s="36">
        <f t="shared" si="1"/>
        <v>-1.1700098605316993E-2</v>
      </c>
      <c r="H9" s="36">
        <f t="shared" si="1"/>
        <v>-5.2294178118262737E-2</v>
      </c>
      <c r="I9" s="36">
        <f t="shared" si="1"/>
        <v>-3.405496432655359E-2</v>
      </c>
      <c r="J9" s="36">
        <f t="shared" si="1"/>
        <v>-1.9730246899194566E-2</v>
      </c>
      <c r="K9" s="36">
        <f t="shared" si="1"/>
        <v>2.38254705433531E-2</v>
      </c>
      <c r="L9" s="36">
        <f t="shared" si="1"/>
        <v>-5.4980236029799415E-2</v>
      </c>
      <c r="M9" s="36"/>
    </row>
    <row r="11" spans="1:15" x14ac:dyDescent="0.2">
      <c r="A11" s="17" t="s">
        <v>68</v>
      </c>
      <c r="B11" s="7">
        <f>'All counties (RAW)'!B11*'FINAL COUNTIES'!$R$6</f>
        <v>48272.922391475004</v>
      </c>
      <c r="C11" s="7">
        <f>'All counties (RAW)'!C11*'FINAL COUNTIES'!$R$7</f>
        <v>46004.113779876992</v>
      </c>
      <c r="D11" s="7">
        <f>'All counties (RAW)'!D11*'FINAL COUNTIES'!$R$8</f>
        <v>46943.709271027001</v>
      </c>
      <c r="E11" s="7">
        <f>'All counties (RAW)'!E11*'FINAL COUNTIES'!$R$9</f>
        <v>47028.380336028</v>
      </c>
      <c r="F11" s="7">
        <f>'All counties (RAW)'!F11*'FINAL COUNTIES'!$R$10</f>
        <v>47087.895461184002</v>
      </c>
      <c r="G11" s="7">
        <f>'All counties (RAW)'!G11*'FINAL COUNTIES'!$R$11</f>
        <v>45228.743578809997</v>
      </c>
      <c r="H11" s="7">
        <f>'All counties (RAW)'!H11*'FINAL COUNTIES'!$R$12</f>
        <v>44668.404506064995</v>
      </c>
      <c r="I11" s="7">
        <f>'All counties (RAW)'!I11*'FINAL COUNTIES'!$R$13</f>
        <v>43183.564029531</v>
      </c>
      <c r="J11" s="7">
        <f>'All counties (RAW)'!J11*'FINAL COUNTIES'!$R$14</f>
        <v>41305.627331807998</v>
      </c>
      <c r="K11" s="7">
        <f>'All counties (RAW)'!K11*'FINAL COUNTIES'!$R$15</f>
        <v>41712.517612781994</v>
      </c>
      <c r="L11" s="7">
        <f>'All counties (RAW)'!L11*'FINAL COUNTIES'!$R$16</f>
        <v>40849.429807776003</v>
      </c>
      <c r="N11" s="7"/>
      <c r="O11" s="7"/>
    </row>
    <row r="12" spans="1:15" x14ac:dyDescent="0.2">
      <c r="C12" s="36">
        <f>((C11-B11)/B11)</f>
        <v>-4.6999611774046705E-2</v>
      </c>
      <c r="D12" s="36">
        <f t="shared" ref="D12:M12" si="2">((D11-C11)/C11)</f>
        <v>2.0424162405254374E-2</v>
      </c>
      <c r="E12" s="36">
        <f t="shared" si="2"/>
        <v>1.8036722345938878E-3</v>
      </c>
      <c r="F12" s="36">
        <f t="shared" si="2"/>
        <v>1.2655150938806179E-3</v>
      </c>
      <c r="G12" s="36">
        <f t="shared" si="2"/>
        <v>-3.948258600570842E-2</v>
      </c>
      <c r="H12" s="36">
        <f t="shared" si="2"/>
        <v>-1.2389003726548914E-2</v>
      </c>
      <c r="I12" s="36">
        <f t="shared" si="2"/>
        <v>-3.3241403917446517E-2</v>
      </c>
      <c r="J12" s="36">
        <f t="shared" si="2"/>
        <v>-4.3487302169843568E-2</v>
      </c>
      <c r="K12" s="36">
        <f t="shared" si="2"/>
        <v>9.8507227043290527E-3</v>
      </c>
      <c r="L12" s="36">
        <f t="shared" si="2"/>
        <v>-2.0691338101863081E-2</v>
      </c>
      <c r="M12" s="36"/>
    </row>
    <row r="14" spans="1:15" x14ac:dyDescent="0.2">
      <c r="A14" s="17" t="s">
        <v>0</v>
      </c>
      <c r="B14" s="7">
        <f>'All counties (RAW)'!B14*'FINAL COUNTIES'!$R$6</f>
        <v>40016.851137975005</v>
      </c>
      <c r="C14" s="7">
        <f>'All counties (RAW)'!C14*'FINAL COUNTIES'!$R$7</f>
        <v>37922.720009327997</v>
      </c>
      <c r="D14" s="7">
        <f>'All counties (RAW)'!D14*'FINAL COUNTIES'!$R$8</f>
        <v>39385.265360500001</v>
      </c>
      <c r="E14" s="7">
        <f>'All counties (RAW)'!E14*'FINAL COUNTIES'!$R$9</f>
        <v>40063.076120160003</v>
      </c>
      <c r="F14" s="7">
        <f>'All counties (RAW)'!F14*'FINAL COUNTIES'!$R$10</f>
        <v>40381.497669311997</v>
      </c>
      <c r="G14" s="7">
        <f>'All counties (RAW)'!G14*'FINAL COUNTIES'!$R$11</f>
        <v>34277.021868539996</v>
      </c>
      <c r="H14" s="7">
        <f>'All counties (RAW)'!H14*'FINAL COUNTIES'!$R$12</f>
        <v>37686.894294543999</v>
      </c>
      <c r="I14" s="7">
        <f>'All counties (RAW)'!I14*'FINAL COUNTIES'!$R$13</f>
        <v>37497.828199959004</v>
      </c>
      <c r="J14" s="7">
        <f>'All counties (RAW)'!J14*'FINAL COUNTIES'!$R$14</f>
        <v>37241.340247799999</v>
      </c>
      <c r="K14" s="7">
        <f>'All counties (RAW)'!K14*'FINAL COUNTIES'!$R$15</f>
        <v>38770.115521553998</v>
      </c>
      <c r="L14" s="7">
        <f>'All counties (RAW)'!L14*'FINAL COUNTIES'!$R$16</f>
        <v>34149.486564384002</v>
      </c>
      <c r="N14" s="7"/>
      <c r="O14" s="7"/>
    </row>
    <row r="15" spans="1:15" x14ac:dyDescent="0.2">
      <c r="C15" s="36">
        <f>((C14-B14)/B14)</f>
        <v>-5.2331232195821857E-2</v>
      </c>
      <c r="D15" s="36">
        <f t="shared" ref="D15:M15" si="3">((D14-C14)/C14)</f>
        <v>3.8566467563831294E-2</v>
      </c>
      <c r="E15" s="36">
        <f t="shared" si="3"/>
        <v>1.7209754801850018E-2</v>
      </c>
      <c r="F15" s="36">
        <f t="shared" si="3"/>
        <v>7.9480054950588699E-3</v>
      </c>
      <c r="G15" s="37">
        <f t="shared" si="3"/>
        <v>-0.15117011881932033</v>
      </c>
      <c r="H15" s="36">
        <f t="shared" si="3"/>
        <v>9.9479833431318013E-2</v>
      </c>
      <c r="I15" s="36">
        <f t="shared" si="3"/>
        <v>-5.0167597549253965E-3</v>
      </c>
      <c r="J15" s="36">
        <f t="shared" si="3"/>
        <v>-6.840074864903377E-3</v>
      </c>
      <c r="K15" s="36">
        <f t="shared" si="3"/>
        <v>4.1050490223544268E-2</v>
      </c>
      <c r="L15" s="36">
        <f t="shared" si="3"/>
        <v>-0.1191801699585132</v>
      </c>
      <c r="M15" s="36"/>
    </row>
    <row r="17" spans="1:15" x14ac:dyDescent="0.2">
      <c r="A17" s="17" t="s">
        <v>101</v>
      </c>
      <c r="B17" s="7">
        <f>'All counties (RAW)'!B17*'FINAL COUNTIES'!$R$6</f>
        <v>41122.261286050001</v>
      </c>
      <c r="C17" s="7">
        <f>'All counties (RAW)'!C17*'FINAL COUNTIES'!$R$7</f>
        <v>41332.949247237993</v>
      </c>
      <c r="D17" s="7">
        <f>'All counties (RAW)'!D17*'FINAL COUNTIES'!$R$8</f>
        <v>38895.006982729006</v>
      </c>
      <c r="E17" s="7">
        <f>'All counties (RAW)'!E17*'FINAL COUNTIES'!$R$9</f>
        <v>40886.290013040001</v>
      </c>
      <c r="F17" s="7">
        <f>'All counties (RAW)'!F17*'FINAL COUNTIES'!$R$10</f>
        <v>40584.054661055998</v>
      </c>
      <c r="G17" s="7">
        <f>'All counties (RAW)'!G17*'FINAL COUNTIES'!$R$11</f>
        <v>37580.325400639995</v>
      </c>
      <c r="H17" s="7">
        <f>'All counties (RAW)'!H17*'FINAL COUNTIES'!$R$12</f>
        <v>38105.371864438996</v>
      </c>
      <c r="I17" s="7">
        <f>'All counties (RAW)'!I17*'FINAL COUNTIES'!$R$13</f>
        <v>37098.477962855999</v>
      </c>
      <c r="J17" s="7">
        <f>'All counties (RAW)'!J17*'FINAL COUNTIES'!$R$14</f>
        <v>35298.493335911997</v>
      </c>
      <c r="K17" s="7">
        <f>'All counties (RAW)'!K17*'FINAL COUNTIES'!$R$15</f>
        <v>36163.464706295999</v>
      </c>
      <c r="L17" s="7">
        <f>'All counties (RAW)'!L17*'FINAL COUNTIES'!$R$16</f>
        <v>35671.290767904</v>
      </c>
      <c r="N17" s="7"/>
      <c r="O17" s="7"/>
    </row>
    <row r="18" spans="1:15" x14ac:dyDescent="0.2">
      <c r="C18" s="36">
        <f>((C17-B17)/B17)</f>
        <v>5.1234527139066731E-3</v>
      </c>
      <c r="D18" s="36">
        <f t="shared" ref="D18:M18" si="4">((D17-C17)/C17)</f>
        <v>-5.8983022235508602E-2</v>
      </c>
      <c r="E18" s="36">
        <f t="shared" si="4"/>
        <v>5.1196366443518243E-2</v>
      </c>
      <c r="F18" s="36">
        <f t="shared" si="4"/>
        <v>-7.3920952937429774E-3</v>
      </c>
      <c r="G18" s="36">
        <f t="shared" si="4"/>
        <v>-7.4012547181451241E-2</v>
      </c>
      <c r="H18" s="36">
        <f t="shared" si="4"/>
        <v>1.3971312334354061E-2</v>
      </c>
      <c r="I18" s="36">
        <f t="shared" si="4"/>
        <v>-2.6423935847288194E-2</v>
      </c>
      <c r="J18" s="36">
        <f t="shared" si="4"/>
        <v>-4.8519096356087588E-2</v>
      </c>
      <c r="K18" s="36">
        <f t="shared" si="4"/>
        <v>2.4504484147599512E-2</v>
      </c>
      <c r="L18" s="36">
        <f t="shared" si="4"/>
        <v>-1.3609700906404378E-2</v>
      </c>
      <c r="M18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counties (RAW)</vt:lpstr>
      <vt:lpstr>Tuition and Fees</vt:lpstr>
      <vt:lpstr>rate of change</vt:lpstr>
      <vt:lpstr>inflation rates</vt:lpstr>
      <vt:lpstr>FINAL COUNTIES</vt:lpstr>
      <vt:lpstr>FINAL SCHOOL NUMS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2016-03-30T20:26:56Z</dcterms:created>
  <dcterms:modified xsi:type="dcterms:W3CDTF">2016-05-02T06:33:28Z</dcterms:modified>
</cp:coreProperties>
</file>