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0730" windowHeight="11760"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Context!$H$30:$H$48</definedName>
  </definedNames>
  <calcPr calcId="125725"/>
</workbook>
</file>

<file path=xl/calcChain.xml><?xml version="1.0" encoding="utf-8"?>
<calcChain xmlns="http://schemas.openxmlformats.org/spreadsheetml/2006/main">
  <c r="E48" i="3"/>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M10"/>
  <c r="M9"/>
  <c r="M8"/>
  <c r="M7"/>
  <c r="M6"/>
  <c r="M46"/>
  <c r="M45"/>
  <c r="M44"/>
  <c r="M43"/>
  <c r="M42"/>
  <c r="M41"/>
  <c r="M40"/>
  <c r="M39"/>
  <c r="M38"/>
  <c r="M37"/>
  <c r="M32"/>
  <c r="M31"/>
  <c r="M47"/>
  <c r="M29"/>
  <c r="M28"/>
  <c r="M27"/>
  <c r="M26"/>
  <c r="M25"/>
  <c r="M24"/>
  <c r="M23"/>
  <c r="M22"/>
  <c r="M21"/>
  <c r="M20"/>
  <c r="M19"/>
  <c r="M18"/>
  <c r="M17"/>
  <c r="M16"/>
  <c r="M15"/>
  <c r="M14"/>
  <c r="M13"/>
  <c r="M12"/>
  <c r="M11"/>
  <c r="M36"/>
  <c r="M35"/>
  <c r="M34"/>
  <c r="M33"/>
  <c r="M4"/>
  <c r="M3"/>
  <c r="M2"/>
  <c r="C21" i="2"/>
  <c r="A644" i="9"/>
  <c r="A645"/>
  <c r="A643"/>
  <c r="O3" i="3"/>
  <c r="O6"/>
  <c r="O7" s="1"/>
  <c r="O9" s="1"/>
  <c r="O10" s="1"/>
  <c r="O13" s="1"/>
  <c r="O15" s="1"/>
  <c r="O17" s="1"/>
  <c r="O18" s="1"/>
  <c r="O23" s="1"/>
  <c r="O26" s="1"/>
  <c r="O27" s="1"/>
  <c r="M48"/>
  <c r="M30"/>
  <c r="M5"/>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E161"/>
  <c r="I161" s="1"/>
  <c r="E162"/>
  <c r="E163"/>
  <c r="I163" s="1"/>
  <c r="E164"/>
  <c r="E165"/>
  <c r="I165" s="1"/>
  <c r="E166"/>
  <c r="I166" s="1"/>
  <c r="E167"/>
  <c r="E168"/>
  <c r="I168" s="1"/>
  <c r="E169"/>
  <c r="I169" s="1"/>
  <c r="E170"/>
  <c r="I170" s="1"/>
  <c r="E60"/>
  <c r="I60" s="1"/>
  <c r="E61"/>
  <c r="I61" s="1"/>
  <c r="E62"/>
  <c r="I62" s="1"/>
  <c r="E63"/>
  <c r="E64"/>
  <c r="I64" s="1"/>
  <c r="E65"/>
  <c r="I65" s="1"/>
  <c r="E66"/>
  <c r="I66" s="1"/>
  <c r="E67"/>
  <c r="I67" s="1"/>
  <c r="E68"/>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E88"/>
  <c r="E89"/>
  <c r="I89" s="1"/>
  <c r="E90"/>
  <c r="I90" s="1"/>
  <c r="E91"/>
  <c r="I91" s="1"/>
  <c r="E92"/>
  <c r="I92" s="1"/>
  <c r="E93"/>
  <c r="I93" s="1"/>
  <c r="E94"/>
  <c r="I94" s="1"/>
  <c r="E95"/>
  <c r="E96"/>
  <c r="I96" s="1"/>
  <c r="E97"/>
  <c r="I97" s="1"/>
  <c r="E98"/>
  <c r="I98" s="1"/>
  <c r="E99"/>
  <c r="I99" s="1"/>
  <c r="E100"/>
  <c r="E101"/>
  <c r="I101" s="1"/>
  <c r="E102"/>
  <c r="I102" s="1"/>
  <c r="E103"/>
  <c r="E104"/>
  <c r="I104" s="1"/>
  <c r="E105"/>
  <c r="I105" s="1"/>
  <c r="E106"/>
  <c r="I106" s="1"/>
  <c r="E107"/>
  <c r="I107" s="1"/>
  <c r="E108"/>
  <c r="I108" s="1"/>
  <c r="E109"/>
  <c r="I109" s="1"/>
  <c r="E110"/>
  <c r="I110" s="1"/>
  <c r="E111"/>
  <c r="E112"/>
  <c r="I112" s="1"/>
  <c r="E113"/>
  <c r="I113" s="1"/>
  <c r="E114"/>
  <c r="I114" s="1"/>
  <c r="E115"/>
  <c r="I115" s="1"/>
  <c r="E116"/>
  <c r="I116" s="1"/>
  <c r="E117"/>
  <c r="I117" s="1"/>
  <c r="E118"/>
  <c r="I118" s="1"/>
  <c r="E119"/>
  <c r="E120"/>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E144"/>
  <c r="I144" s="1"/>
  <c r="E145"/>
  <c r="I145" s="1"/>
  <c r="E146"/>
  <c r="I146" s="1"/>
  <c r="E147"/>
  <c r="I147" s="1"/>
  <c r="E148"/>
  <c r="I148" s="1"/>
  <c r="E149"/>
  <c r="I149" s="1"/>
  <c r="E150"/>
  <c r="I150" s="1"/>
  <c r="E151"/>
  <c r="E152"/>
  <c r="E153"/>
  <c r="I153" s="1"/>
  <c r="E154"/>
  <c r="I154" s="1"/>
  <c r="E155"/>
  <c r="I155" s="1"/>
  <c r="E54"/>
  <c r="I54" s="1"/>
  <c r="E55"/>
  <c r="I55" s="1"/>
  <c r="E56"/>
  <c r="I56" s="1"/>
  <c r="E57"/>
  <c r="I57" s="1"/>
  <c r="E58"/>
  <c r="I58" s="1"/>
  <c r="E59"/>
  <c r="I59" s="1"/>
  <c r="E53"/>
  <c r="I53" s="1"/>
  <c r="I167"/>
  <c r="I164"/>
  <c r="I162"/>
  <c r="I160"/>
  <c r="I158"/>
  <c r="I152"/>
  <c r="I151"/>
  <c r="I143"/>
  <c r="I135"/>
  <c r="I132"/>
  <c r="I127"/>
  <c r="I120"/>
  <c r="I119"/>
  <c r="I111"/>
  <c r="I103"/>
  <c r="I100"/>
  <c r="I95"/>
  <c r="I88"/>
  <c r="I87"/>
  <c r="I79"/>
  <c r="I71"/>
  <c r="I68"/>
  <c r="I63"/>
  <c r="I37"/>
  <c r="E44"/>
  <c r="I44" s="1"/>
  <c r="E45"/>
  <c r="I45" s="1"/>
  <c r="E46"/>
  <c r="I46" s="1"/>
  <c r="E47"/>
  <c r="I47" s="1"/>
  <c r="E48"/>
  <c r="I48" s="1"/>
  <c r="E49"/>
  <c r="I49" s="1"/>
  <c r="E50"/>
  <c r="I50" s="1"/>
  <c r="E51"/>
  <c r="I51" s="1"/>
  <c r="E52"/>
  <c r="I52" s="1"/>
  <c r="E43"/>
  <c r="I43" s="1"/>
  <c r="E34"/>
  <c r="I34" s="1"/>
  <c r="E35"/>
  <c r="I35" s="1"/>
  <c r="E36"/>
  <c r="I36" s="1"/>
  <c r="E37"/>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I10" s="1"/>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3"/>
  <c r="B3" i="7"/>
  <c r="B4" s="1"/>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A4" i="5" l="1"/>
  <c r="B5" i="7"/>
  <c r="K4" i="5"/>
  <c r="K3"/>
  <c r="K171"/>
  <c r="A647" i="9"/>
  <c r="A646"/>
  <c r="A648"/>
  <c r="B6" i="7" l="1"/>
  <c r="A5" i="5"/>
  <c r="K5" s="1"/>
  <c r="A649" i="9"/>
  <c r="F609"/>
  <c r="F608"/>
  <c r="B7" i="7" l="1"/>
  <c r="A6" i="5"/>
  <c r="K6" s="1"/>
  <c r="A650" i="9"/>
  <c r="A7" i="5" l="1"/>
  <c r="K7" s="1"/>
  <c r="B8" i="7"/>
  <c r="A651" i="9"/>
  <c r="A8" i="5" l="1"/>
  <c r="K8" s="1"/>
  <c r="B9" i="7"/>
  <c r="A653" i="9"/>
  <c r="A652"/>
  <c r="F170" i="7"/>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D5" i="2"/>
  <c r="D6"/>
  <c r="D8"/>
  <c r="D7"/>
  <c r="N2" i="3"/>
  <c r="R2" s="1"/>
  <c r="E3" i="7"/>
  <c r="K3" s="1"/>
  <c r="D17" i="2"/>
  <c r="D12"/>
  <c r="D3"/>
  <c r="E64" i="7"/>
  <c r="K64" s="1"/>
  <c r="E65"/>
  <c r="E66"/>
  <c r="E67"/>
  <c r="K67" s="1"/>
  <c r="E68"/>
  <c r="K68" s="1"/>
  <c r="E69"/>
  <c r="E70"/>
  <c r="E71"/>
  <c r="K71" s="1"/>
  <c r="E72"/>
  <c r="E73"/>
  <c r="E74"/>
  <c r="E75"/>
  <c r="K75" s="1"/>
  <c r="E76"/>
  <c r="E77"/>
  <c r="K77" s="1"/>
  <c r="E78"/>
  <c r="E79"/>
  <c r="K79" s="1"/>
  <c r="E80"/>
  <c r="K80" s="1"/>
  <c r="E81"/>
  <c r="D82"/>
  <c r="E82"/>
  <c r="K82" s="1"/>
  <c r="E83"/>
  <c r="E84"/>
  <c r="K84" s="1"/>
  <c r="E85"/>
  <c r="E86"/>
  <c r="K86" s="1"/>
  <c r="E87"/>
  <c r="E88"/>
  <c r="E89"/>
  <c r="E90"/>
  <c r="K90" s="1"/>
  <c r="E91"/>
  <c r="E92"/>
  <c r="E93"/>
  <c r="K93" s="1"/>
  <c r="E94"/>
  <c r="K94" s="1"/>
  <c r="E95"/>
  <c r="E96"/>
  <c r="K96" s="1"/>
  <c r="E97"/>
  <c r="D98"/>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R6" i="3"/>
  <c r="R27"/>
  <c r="R23"/>
  <c r="R26"/>
  <c r="J5" i="1"/>
  <c r="J6"/>
  <c r="J7"/>
  <c r="J4"/>
  <c r="I3"/>
  <c r="I2"/>
  <c r="R9" i="3" l="1"/>
  <c r="C70" i="7"/>
  <c r="C66"/>
  <c r="C62"/>
  <c r="C58"/>
  <c r="C54"/>
  <c r="C167"/>
  <c r="C163"/>
  <c r="C159"/>
  <c r="C155"/>
  <c r="C151"/>
  <c r="C147"/>
  <c r="C143"/>
  <c r="C139"/>
  <c r="C135"/>
  <c r="C131"/>
  <c r="C127"/>
  <c r="C123"/>
  <c r="C119"/>
  <c r="C115"/>
  <c r="C111"/>
  <c r="C107"/>
  <c r="C103"/>
  <c r="C99"/>
  <c r="C95"/>
  <c r="C91"/>
  <c r="C87"/>
  <c r="C83"/>
  <c r="C79"/>
  <c r="C75"/>
  <c r="C71"/>
  <c r="A9" i="5"/>
  <c r="K9" s="1"/>
  <c r="B10" i="7"/>
  <c r="C53"/>
  <c r="C67"/>
  <c r="C63"/>
  <c r="C59"/>
  <c r="C55"/>
  <c r="C168"/>
  <c r="C164"/>
  <c r="C160"/>
  <c r="C156"/>
  <c r="C152"/>
  <c r="C148"/>
  <c r="C144"/>
  <c r="C140"/>
  <c r="C136"/>
  <c r="C132"/>
  <c r="C128"/>
  <c r="C124"/>
  <c r="C120"/>
  <c r="C116"/>
  <c r="C112"/>
  <c r="C108"/>
  <c r="C104"/>
  <c r="C100"/>
  <c r="C96"/>
  <c r="C92"/>
  <c r="C88"/>
  <c r="C84"/>
  <c r="C80"/>
  <c r="C76"/>
  <c r="C72"/>
  <c r="R17" i="3"/>
  <c r="R13"/>
  <c r="A654" i="9"/>
  <c r="A655"/>
  <c r="A656"/>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10" i="3"/>
  <c r="R3"/>
  <c r="R7"/>
  <c r="R18"/>
  <c r="R15"/>
  <c r="D146" i="7"/>
  <c r="D13"/>
  <c r="D162"/>
  <c r="D27"/>
  <c r="D30"/>
  <c r="D15"/>
  <c r="D6"/>
  <c r="L6" s="1"/>
  <c r="D18"/>
  <c r="D59"/>
  <c r="D130"/>
  <c r="D22"/>
  <c r="D14"/>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D42"/>
  <c r="D34"/>
  <c r="D33"/>
  <c r="D35"/>
  <c r="D51"/>
  <c r="D47"/>
  <c r="D12"/>
  <c r="D8"/>
  <c r="L8" s="1"/>
  <c r="D4"/>
  <c r="L4" s="1"/>
  <c r="D20"/>
  <c r="D16"/>
  <c r="D32"/>
  <c r="D28"/>
  <c r="D24"/>
  <c r="D40"/>
  <c r="D36"/>
  <c r="D52"/>
  <c r="D48"/>
  <c r="D44"/>
  <c r="D38"/>
  <c r="D1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10" i="5" l="1"/>
  <c r="K10" s="1"/>
  <c r="B11" i="7"/>
  <c r="A657" i="9"/>
  <c r="A11" i="5" l="1"/>
  <c r="K11" s="1"/>
  <c r="B12" i="7"/>
  <c r="L11"/>
  <c r="A658" i="9"/>
  <c r="B13" i="7" l="1"/>
  <c r="A12" i="5"/>
  <c r="K12" s="1"/>
  <c r="L12" i="7"/>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13" i="5" l="1"/>
  <c r="K13" s="1"/>
  <c r="B14" i="7"/>
  <c r="M13"/>
  <c r="L13"/>
  <c r="A14" i="5" l="1"/>
  <c r="K14" s="1"/>
  <c r="L14" i="7"/>
  <c r="B15"/>
  <c r="M14"/>
  <c r="A15" i="5" l="1"/>
  <c r="K15" s="1"/>
  <c r="L15" i="7"/>
  <c r="B16"/>
  <c r="M15"/>
  <c r="A16" i="5" l="1"/>
  <c r="K16" s="1"/>
  <c r="L16" i="7"/>
  <c r="M16"/>
  <c r="B17"/>
  <c r="A17" i="5" l="1"/>
  <c r="K17" s="1"/>
  <c r="L17" i="7"/>
  <c r="B18"/>
  <c r="M17"/>
  <c r="A18" i="5" l="1"/>
  <c r="K18" s="1"/>
  <c r="L18" i="7"/>
  <c r="M18"/>
  <c r="B19"/>
  <c r="A19" i="5" l="1"/>
  <c r="K19" s="1"/>
  <c r="L19" i="7"/>
  <c r="B20"/>
  <c r="M19"/>
  <c r="A20" i="5" l="1"/>
  <c r="K20" s="1"/>
  <c r="L20" i="7"/>
  <c r="B21"/>
  <c r="M20"/>
  <c r="A21" i="5" l="1"/>
  <c r="K21" s="1"/>
  <c r="L21" i="7"/>
  <c r="B22"/>
  <c r="M21"/>
  <c r="A22" i="5" l="1"/>
  <c r="K22" s="1"/>
  <c r="L22" i="7"/>
  <c r="B23"/>
  <c r="M22"/>
  <c r="A23" i="5" l="1"/>
  <c r="K23" s="1"/>
  <c r="L23" i="7"/>
  <c r="B24"/>
  <c r="M23"/>
  <c r="A24" i="5" l="1"/>
  <c r="K24" s="1"/>
  <c r="L24" i="7"/>
  <c r="M24"/>
  <c r="B25"/>
  <c r="A25" i="5" l="1"/>
  <c r="K25" s="1"/>
  <c r="L25" i="7"/>
  <c r="B26"/>
  <c r="M25"/>
  <c r="A26" i="5" l="1"/>
  <c r="K26" s="1"/>
  <c r="L26" i="7"/>
  <c r="M26"/>
  <c r="B27"/>
  <c r="A27" i="5" l="1"/>
  <c r="K27" s="1"/>
  <c r="L27" i="7"/>
  <c r="B28"/>
  <c r="M27"/>
  <c r="A28" i="5" l="1"/>
  <c r="K28" s="1"/>
  <c r="L28" i="7"/>
  <c r="M28"/>
  <c r="B29"/>
  <c r="A29" i="5" l="1"/>
  <c r="K29" s="1"/>
  <c r="L29" i="7"/>
  <c r="B30"/>
  <c r="M29"/>
  <c r="A30" i="5" l="1"/>
  <c r="K30" s="1"/>
  <c r="L30" i="7"/>
  <c r="M30"/>
  <c r="B31"/>
  <c r="A31" i="5" l="1"/>
  <c r="K31" s="1"/>
  <c r="L31" i="7"/>
  <c r="B32"/>
  <c r="M31"/>
  <c r="A32" i="5" l="1"/>
  <c r="K32" s="1"/>
  <c r="L32" i="7"/>
  <c r="B33"/>
  <c r="M32"/>
  <c r="A33" i="5" l="1"/>
  <c r="K33" s="1"/>
  <c r="L33" i="7"/>
  <c r="B34"/>
  <c r="M33"/>
  <c r="A34" i="5" l="1"/>
  <c r="K34" s="1"/>
  <c r="L34" i="7"/>
  <c r="B35"/>
  <c r="M34"/>
  <c r="A35" i="5" l="1"/>
  <c r="K35" s="1"/>
  <c r="L35" i="7"/>
  <c r="B36"/>
  <c r="M35"/>
  <c r="A36" i="5" l="1"/>
  <c r="K36" s="1"/>
  <c r="L36" i="7"/>
  <c r="B37"/>
  <c r="M36"/>
  <c r="A37" i="5" l="1"/>
  <c r="K37" s="1"/>
  <c r="L37" i="7"/>
  <c r="B38"/>
  <c r="M37"/>
  <c r="A38" i="5" l="1"/>
  <c r="K38" s="1"/>
  <c r="L38" i="7"/>
  <c r="M38"/>
  <c r="B39"/>
  <c r="A39" i="5" l="1"/>
  <c r="K39" s="1"/>
  <c r="L39" i="7"/>
  <c r="B40"/>
  <c r="M39"/>
  <c r="A40" i="5" l="1"/>
  <c r="K40" s="1"/>
  <c r="L40" i="7"/>
  <c r="M40"/>
  <c r="B41"/>
  <c r="A41" i="5" l="1"/>
  <c r="K41" s="1"/>
  <c r="L41" i="7"/>
  <c r="B42"/>
  <c r="M41"/>
  <c r="A42" i="5" l="1"/>
  <c r="K42" s="1"/>
  <c r="L42" i="7"/>
  <c r="M42"/>
  <c r="B43"/>
  <c r="A43" i="5" l="1"/>
  <c r="K43" s="1"/>
  <c r="L43" i="7"/>
  <c r="B44"/>
  <c r="M43"/>
  <c r="A44" i="5" l="1"/>
  <c r="K44" s="1"/>
  <c r="L44" i="7"/>
  <c r="B45"/>
  <c r="M44"/>
  <c r="A45" i="5" l="1"/>
  <c r="K45" s="1"/>
  <c r="L45" i="7"/>
  <c r="B46"/>
  <c r="M45"/>
  <c r="A46" i="5" l="1"/>
  <c r="K46" s="1"/>
  <c r="L46" i="7"/>
  <c r="M46"/>
  <c r="B47"/>
  <c r="A47" i="5" l="1"/>
  <c r="K47" s="1"/>
  <c r="L47" i="7"/>
  <c r="B48"/>
  <c r="M47"/>
  <c r="A48" i="5" l="1"/>
  <c r="K48" s="1"/>
  <c r="L48" i="7"/>
  <c r="M48"/>
  <c r="B49"/>
  <c r="A49" i="5" l="1"/>
  <c r="K49" s="1"/>
  <c r="L49" i="7"/>
  <c r="B50"/>
  <c r="M49"/>
  <c r="A50" i="5" l="1"/>
  <c r="K50" s="1"/>
  <c r="L50" i="7"/>
  <c r="M50"/>
  <c r="B51"/>
  <c r="A51" i="5" l="1"/>
  <c r="K51" s="1"/>
  <c r="L51" i="7"/>
  <c r="B52"/>
  <c r="M51"/>
  <c r="A52" i="5" l="1"/>
  <c r="K52" s="1"/>
  <c r="L52" i="7"/>
  <c r="B53"/>
  <c r="M52"/>
  <c r="A53" i="5" l="1"/>
  <c r="K53" s="1"/>
  <c r="L53" i="7"/>
  <c r="B54"/>
  <c r="M53"/>
  <c r="A54" i="5" l="1"/>
  <c r="K54" s="1"/>
  <c r="L54" i="7"/>
  <c r="M54"/>
  <c r="B55"/>
  <c r="A55" i="5" l="1"/>
  <c r="K55" s="1"/>
  <c r="L55" i="7"/>
  <c r="B56"/>
  <c r="M55"/>
  <c r="A56" i="5" l="1"/>
  <c r="K56" s="1"/>
  <c r="L56" i="7"/>
  <c r="M56"/>
  <c r="B57"/>
  <c r="A57" i="5" l="1"/>
  <c r="K57" s="1"/>
  <c r="L57" i="7"/>
  <c r="B58"/>
  <c r="M57"/>
  <c r="A58" i="5" l="1"/>
  <c r="K58" s="1"/>
  <c r="L58" i="7"/>
  <c r="M58"/>
  <c r="B59"/>
  <c r="A59" i="5" l="1"/>
  <c r="K59" s="1"/>
  <c r="L59" i="7"/>
  <c r="B60"/>
  <c r="M59"/>
  <c r="A60" i="5" l="1"/>
  <c r="K60" s="1"/>
  <c r="L60" i="7"/>
  <c r="B61"/>
  <c r="M60"/>
  <c r="A61" i="5" l="1"/>
  <c r="K61" s="1"/>
  <c r="L61" i="7"/>
  <c r="B62"/>
  <c r="M61"/>
  <c r="A62" i="5" l="1"/>
  <c r="K62" s="1"/>
  <c r="L62" i="7"/>
  <c r="M62"/>
  <c r="B63"/>
  <c r="A63" i="5" l="1"/>
  <c r="K63" s="1"/>
  <c r="L63" i="7"/>
  <c r="B64"/>
  <c r="M63"/>
  <c r="A64" i="5" l="1"/>
  <c r="K64" s="1"/>
  <c r="L64" i="7"/>
  <c r="M64"/>
  <c r="B65"/>
  <c r="A65" i="5" l="1"/>
  <c r="K65" s="1"/>
  <c r="L65" i="7"/>
  <c r="B66"/>
  <c r="M65"/>
  <c r="A66" i="5" l="1"/>
  <c r="K66" s="1"/>
  <c r="L66" i="7"/>
  <c r="M66"/>
  <c r="B67"/>
  <c r="A67" i="5" l="1"/>
  <c r="K67" s="1"/>
  <c r="L67" i="7"/>
  <c r="B68"/>
  <c r="M67"/>
  <c r="A68" i="5" l="1"/>
  <c r="K68" s="1"/>
  <c r="L68" i="7"/>
  <c r="B69"/>
  <c r="M68"/>
  <c r="A69" i="5" l="1"/>
  <c r="K69" s="1"/>
  <c r="L69" i="7"/>
  <c r="B70"/>
  <c r="M69"/>
  <c r="A70" i="5" l="1"/>
  <c r="K70" s="1"/>
  <c r="L70" i="7"/>
  <c r="M70"/>
  <c r="B71"/>
  <c r="A71" i="5" l="1"/>
  <c r="K71" s="1"/>
  <c r="L71" i="7"/>
  <c r="B72"/>
  <c r="M71"/>
  <c r="A72" i="5" l="1"/>
  <c r="K72" s="1"/>
  <c r="L72" i="7"/>
  <c r="M72"/>
  <c r="B73"/>
  <c r="A73" i="5" l="1"/>
  <c r="K73" s="1"/>
  <c r="L73" i="7"/>
  <c r="B74"/>
  <c r="M73"/>
  <c r="A74" i="5" l="1"/>
  <c r="K74" s="1"/>
  <c r="L74" i="7"/>
  <c r="M74"/>
  <c r="B75"/>
  <c r="A75" i="5" l="1"/>
  <c r="K75" s="1"/>
  <c r="L75" i="7"/>
  <c r="B76"/>
  <c r="M75"/>
  <c r="A76" i="5" l="1"/>
  <c r="K76" s="1"/>
  <c r="L76" i="7"/>
  <c r="B77"/>
  <c r="M76"/>
  <c r="A77" i="5" l="1"/>
  <c r="K77" s="1"/>
  <c r="L77" i="7"/>
  <c r="B78"/>
  <c r="M77"/>
  <c r="A78" i="5" l="1"/>
  <c r="K78" s="1"/>
  <c r="L78" i="7"/>
  <c r="M78"/>
  <c r="B79"/>
  <c r="A79" i="5" l="1"/>
  <c r="K79" s="1"/>
  <c r="L79" i="7"/>
  <c r="B80"/>
  <c r="M79"/>
  <c r="A80" i="5" l="1"/>
  <c r="K80" s="1"/>
  <c r="L80" i="7"/>
  <c r="M80"/>
  <c r="B81"/>
  <c r="A81" i="5" l="1"/>
  <c r="K81" s="1"/>
  <c r="L81" i="7"/>
  <c r="B82"/>
  <c r="M81"/>
  <c r="A82" i="5" l="1"/>
  <c r="K82" s="1"/>
  <c r="L82" i="7"/>
  <c r="M82"/>
  <c r="B83"/>
  <c r="A83" i="5" l="1"/>
  <c r="K83" s="1"/>
  <c r="L83" i="7"/>
  <c r="B84"/>
  <c r="M83"/>
  <c r="A84" i="5" l="1"/>
  <c r="K84" s="1"/>
  <c r="L84" i="7"/>
  <c r="B85"/>
  <c r="M84"/>
  <c r="A85" i="5" l="1"/>
  <c r="K85" s="1"/>
  <c r="L85" i="7"/>
  <c r="B86"/>
  <c r="M85"/>
  <c r="A86" i="5" l="1"/>
  <c r="K86" s="1"/>
  <c r="L86" i="7"/>
  <c r="M86"/>
  <c r="B87"/>
  <c r="A87" i="5" l="1"/>
  <c r="K87" s="1"/>
  <c r="L87" i="7"/>
  <c r="B88"/>
  <c r="M87"/>
  <c r="A88" i="5" l="1"/>
  <c r="K88" s="1"/>
  <c r="L88" i="7"/>
  <c r="M88"/>
  <c r="B89"/>
  <c r="A89" i="5" l="1"/>
  <c r="K89" s="1"/>
  <c r="L89" i="7"/>
  <c r="B90"/>
  <c r="M89"/>
  <c r="A90" i="5" l="1"/>
  <c r="K90" s="1"/>
  <c r="L90" i="7"/>
  <c r="M90"/>
  <c r="B91"/>
  <c r="A91" i="5" l="1"/>
  <c r="K91" s="1"/>
  <c r="L91" i="7"/>
  <c r="B92"/>
  <c r="M91"/>
  <c r="A92" i="5" l="1"/>
  <c r="K92" s="1"/>
  <c r="L92" i="7"/>
  <c r="B93"/>
  <c r="M92"/>
  <c r="A93" i="5" l="1"/>
  <c r="K93" s="1"/>
  <c r="L93" i="7"/>
  <c r="B94"/>
  <c r="M93"/>
  <c r="A94" i="5" l="1"/>
  <c r="K94" s="1"/>
  <c r="L94" i="7"/>
  <c r="M94"/>
  <c r="B95"/>
  <c r="A95" i="5" l="1"/>
  <c r="K95" s="1"/>
  <c r="L95" i="7"/>
  <c r="B96"/>
  <c r="M95"/>
  <c r="A96" i="5" l="1"/>
  <c r="K96" s="1"/>
  <c r="L96" i="7"/>
  <c r="M96"/>
  <c r="B97"/>
  <c r="A97" i="5" l="1"/>
  <c r="K97" s="1"/>
  <c r="L97" i="7"/>
  <c r="B98"/>
  <c r="M97"/>
  <c r="A98" i="5" l="1"/>
  <c r="K98" s="1"/>
  <c r="L98" i="7"/>
  <c r="M98"/>
  <c r="B99"/>
  <c r="A99" i="5" l="1"/>
  <c r="K99" s="1"/>
  <c r="L99" i="7"/>
  <c r="B100"/>
  <c r="M99"/>
  <c r="A100" i="5" l="1"/>
  <c r="K100" s="1"/>
  <c r="L100" i="7"/>
  <c r="B101"/>
  <c r="M100"/>
  <c r="A101" i="5" l="1"/>
  <c r="K101" s="1"/>
  <c r="L101" i="7"/>
  <c r="B102"/>
  <c r="M101"/>
  <c r="A102" i="5" l="1"/>
  <c r="K102" s="1"/>
  <c r="L102" i="7"/>
  <c r="M102"/>
  <c r="B103"/>
  <c r="A103" i="5" l="1"/>
  <c r="K103" s="1"/>
  <c r="L103" i="7"/>
  <c r="B104"/>
  <c r="M103"/>
  <c r="A104" i="5" l="1"/>
  <c r="K104" s="1"/>
  <c r="L104" i="7"/>
  <c r="M104"/>
  <c r="B105"/>
  <c r="A105" i="5" l="1"/>
  <c r="K105" s="1"/>
  <c r="L105" i="7"/>
  <c r="B106"/>
  <c r="M105"/>
  <c r="A106" i="5" l="1"/>
  <c r="K106" s="1"/>
  <c r="L106" i="7"/>
  <c r="M106"/>
  <c r="B107"/>
  <c r="A107" i="5" l="1"/>
  <c r="K107" s="1"/>
  <c r="L107" i="7"/>
  <c r="B108"/>
  <c r="M107"/>
  <c r="A108" i="5" l="1"/>
  <c r="K108" s="1"/>
  <c r="L108" i="7"/>
  <c r="B109"/>
  <c r="M108"/>
  <c r="A109" i="5" l="1"/>
  <c r="K109" s="1"/>
  <c r="L109" i="7"/>
  <c r="B110"/>
  <c r="M109"/>
  <c r="A110" i="5" l="1"/>
  <c r="K110" s="1"/>
  <c r="L110" i="7"/>
  <c r="M110"/>
  <c r="B111"/>
  <c r="A111" i="5" l="1"/>
  <c r="K111" s="1"/>
  <c r="L111" i="7"/>
  <c r="B112"/>
  <c r="M111"/>
  <c r="A112" i="5" l="1"/>
  <c r="K112" s="1"/>
  <c r="L112" i="7"/>
  <c r="M112"/>
  <c r="B113"/>
  <c r="A113" i="5" l="1"/>
  <c r="K113" s="1"/>
  <c r="L113" i="7"/>
  <c r="B114"/>
  <c r="M113"/>
  <c r="A114" i="5" l="1"/>
  <c r="K114" s="1"/>
  <c r="L114" i="7"/>
  <c r="M114"/>
  <c r="B115"/>
  <c r="A115" i="5" l="1"/>
  <c r="K115" s="1"/>
  <c r="L115" i="7"/>
  <c r="B116"/>
  <c r="M115"/>
  <c r="A116" i="5" l="1"/>
  <c r="K116" s="1"/>
  <c r="L116" i="7"/>
  <c r="B117"/>
  <c r="M116"/>
  <c r="A117" i="5" l="1"/>
  <c r="K117" s="1"/>
  <c r="L117" i="7"/>
  <c r="B118"/>
  <c r="M117"/>
  <c r="A118" i="5" l="1"/>
  <c r="K118" s="1"/>
  <c r="L118" i="7"/>
  <c r="M118"/>
  <c r="B119"/>
  <c r="A119" i="5" l="1"/>
  <c r="K119" s="1"/>
  <c r="L119" i="7"/>
  <c r="B120"/>
  <c r="M119"/>
  <c r="A120" i="5" l="1"/>
  <c r="K120" s="1"/>
  <c r="L120" i="7"/>
  <c r="M120"/>
  <c r="B121"/>
  <c r="A121" i="5" l="1"/>
  <c r="K121" s="1"/>
  <c r="L121" i="7"/>
  <c r="B122"/>
  <c r="M121"/>
  <c r="A122" i="5" l="1"/>
  <c r="K122" s="1"/>
  <c r="L122" i="7"/>
  <c r="M122"/>
  <c r="B123"/>
  <c r="A123" i="5" l="1"/>
  <c r="K123" s="1"/>
  <c r="L123" i="7"/>
  <c r="B124"/>
  <c r="M123"/>
  <c r="A124" i="5" l="1"/>
  <c r="K124" s="1"/>
  <c r="L124" i="7"/>
  <c r="B125"/>
  <c r="M124"/>
  <c r="A125" i="5" l="1"/>
  <c r="K125" s="1"/>
  <c r="L125" i="7"/>
  <c r="B126"/>
  <c r="M125"/>
  <c r="A126" i="5" l="1"/>
  <c r="K126" s="1"/>
  <c r="L126" i="7"/>
  <c r="M126"/>
  <c r="B127"/>
  <c r="A127" i="5" l="1"/>
  <c r="K127" s="1"/>
  <c r="L127" i="7"/>
  <c r="B128"/>
  <c r="M127"/>
  <c r="A128" i="5" l="1"/>
  <c r="K128" s="1"/>
  <c r="L128" i="7"/>
  <c r="M128"/>
  <c r="B129"/>
  <c r="A129" i="5" l="1"/>
  <c r="K129" s="1"/>
  <c r="L129" i="7"/>
  <c r="B130"/>
  <c r="M129"/>
  <c r="A130" i="5" l="1"/>
  <c r="K130" s="1"/>
  <c r="L130" i="7"/>
  <c r="M130"/>
  <c r="B131"/>
  <c r="A131" i="5" l="1"/>
  <c r="K131" s="1"/>
  <c r="L131" i="7"/>
  <c r="B132"/>
  <c r="M131"/>
  <c r="A132" i="5" l="1"/>
  <c r="K132" s="1"/>
  <c r="L132" i="7"/>
  <c r="B133"/>
  <c r="M132"/>
  <c r="A133" i="5" l="1"/>
  <c r="K133" s="1"/>
  <c r="L133" i="7"/>
  <c r="B134"/>
  <c r="M133"/>
  <c r="A134" i="5" l="1"/>
  <c r="K134" s="1"/>
  <c r="L134" i="7"/>
  <c r="M134"/>
  <c r="B135"/>
  <c r="A135" i="5" l="1"/>
  <c r="K135" s="1"/>
  <c r="L135" i="7"/>
  <c r="B136"/>
  <c r="M135"/>
  <c r="A136" i="5" l="1"/>
  <c r="K136" s="1"/>
  <c r="L136" i="7"/>
  <c r="M136"/>
  <c r="B137"/>
  <c r="A137" i="5" l="1"/>
  <c r="K137" s="1"/>
  <c r="L137" i="7"/>
  <c r="B138"/>
  <c r="M137"/>
  <c r="A138" i="5" l="1"/>
  <c r="K138" s="1"/>
  <c r="L138" i="7"/>
  <c r="M138"/>
  <c r="B139"/>
  <c r="A139" i="5" l="1"/>
  <c r="K139" s="1"/>
  <c r="L139" i="7"/>
  <c r="B140"/>
  <c r="M139"/>
  <c r="A140" i="5" l="1"/>
  <c r="K140" s="1"/>
  <c r="L140" i="7"/>
  <c r="B141"/>
  <c r="M140"/>
  <c r="A141" i="5" l="1"/>
  <c r="K141" s="1"/>
  <c r="L141" i="7"/>
  <c r="B142"/>
  <c r="M141"/>
  <c r="A142" i="5" l="1"/>
  <c r="K142" s="1"/>
  <c r="L142" i="7"/>
  <c r="M142"/>
  <c r="B143"/>
  <c r="A143" i="5" l="1"/>
  <c r="K143" s="1"/>
  <c r="L143" i="7"/>
  <c r="B144"/>
  <c r="M143"/>
  <c r="A144" i="5" l="1"/>
  <c r="K144" s="1"/>
  <c r="L144" i="7"/>
  <c r="M144"/>
  <c r="B145"/>
  <c r="A145" i="5" l="1"/>
  <c r="K145" s="1"/>
  <c r="L145" i="7"/>
  <c r="B146"/>
  <c r="M145"/>
  <c r="A146" i="5" l="1"/>
  <c r="K146" s="1"/>
  <c r="L146" i="7"/>
  <c r="M146"/>
  <c r="B147"/>
  <c r="A147" i="5" l="1"/>
  <c r="K147" s="1"/>
  <c r="L147" i="7"/>
  <c r="B148"/>
  <c r="M147"/>
  <c r="A148" i="5" l="1"/>
  <c r="K148" s="1"/>
  <c r="L148" i="7"/>
  <c r="B149"/>
  <c r="M148"/>
  <c r="A149" i="5" l="1"/>
  <c r="K149" s="1"/>
  <c r="L149" i="7"/>
  <c r="B150"/>
  <c r="M149"/>
  <c r="A150" i="5" l="1"/>
  <c r="K150" s="1"/>
  <c r="L150" i="7"/>
  <c r="M150"/>
  <c r="B151"/>
  <c r="A151" i="5" l="1"/>
  <c r="K151" s="1"/>
  <c r="L151" i="7"/>
  <c r="B152"/>
  <c r="M151"/>
  <c r="A152" i="5" l="1"/>
  <c r="K152" s="1"/>
  <c r="L152" i="7"/>
  <c r="M152"/>
  <c r="B153"/>
  <c r="A153" i="5" l="1"/>
  <c r="K153" s="1"/>
  <c r="L153" i="7"/>
  <c r="B154"/>
  <c r="M153"/>
  <c r="A154" i="5" l="1"/>
  <c r="K154" s="1"/>
  <c r="L154" i="7"/>
  <c r="M154"/>
  <c r="B155"/>
  <c r="A155" i="5" l="1"/>
  <c r="K155" s="1"/>
  <c r="L155" i="7"/>
  <c r="B156"/>
  <c r="M155"/>
  <c r="A156" i="5" l="1"/>
  <c r="K156" s="1"/>
  <c r="L156" i="7"/>
  <c r="B157"/>
  <c r="M156"/>
  <c r="A157" i="5" l="1"/>
  <c r="K157" s="1"/>
  <c r="L157" i="7"/>
  <c r="B158"/>
  <c r="M157"/>
  <c r="A158" i="5" l="1"/>
  <c r="K158" s="1"/>
  <c r="L158" i="7"/>
  <c r="M158"/>
  <c r="B159"/>
  <c r="A159" i="5" l="1"/>
  <c r="K159" s="1"/>
  <c r="L159" i="7"/>
  <c r="B160"/>
  <c r="M159"/>
  <c r="A160" i="5" l="1"/>
  <c r="K160" s="1"/>
  <c r="L160" i="7"/>
  <c r="M160"/>
  <c r="B161"/>
  <c r="A161" i="5" l="1"/>
  <c r="K161" s="1"/>
  <c r="L161" i="7"/>
  <c r="M161"/>
  <c r="B162"/>
  <c r="A162" i="5" l="1"/>
  <c r="K162" s="1"/>
  <c r="L162" i="7"/>
  <c r="M162"/>
  <c r="B163"/>
  <c r="A163" i="5" l="1"/>
  <c r="K163" s="1"/>
  <c r="L163" i="7"/>
  <c r="B164"/>
  <c r="M163"/>
  <c r="A164" i="5" l="1"/>
  <c r="K164" s="1"/>
  <c r="L164" i="7"/>
  <c r="M164"/>
  <c r="B165"/>
  <c r="A165" i="5" l="1"/>
  <c r="K165" s="1"/>
  <c r="L165" i="7"/>
  <c r="B166"/>
  <c r="M165"/>
  <c r="A166" i="5" l="1"/>
  <c r="K166" s="1"/>
  <c r="L166" i="7"/>
  <c r="M166"/>
  <c r="B167"/>
  <c r="O12" i="3"/>
  <c r="R12" s="1"/>
  <c r="O16"/>
  <c r="R16" s="1"/>
  <c r="O20"/>
  <c r="R20" s="1"/>
  <c r="A167" i="5" l="1"/>
  <c r="K167" s="1"/>
  <c r="L167" i="7"/>
  <c r="B168"/>
  <c r="M167"/>
  <c r="A168" i="5" l="1"/>
  <c r="K168" s="1"/>
  <c r="L168" i="7"/>
  <c r="B169"/>
  <c r="M168"/>
  <c r="A169" i="5" l="1"/>
  <c r="K169" s="1"/>
  <c r="L169" i="7"/>
  <c r="B170"/>
  <c r="M169"/>
  <c r="A170" i="5" l="1"/>
  <c r="K170" s="1"/>
  <c r="L170" i="7"/>
  <c r="M170"/>
  <c r="O8" i="3"/>
  <c r="O28" s="1"/>
  <c r="O47"/>
  <c r="R47" s="1"/>
  <c r="O29" l="1"/>
  <c r="R29" s="1"/>
  <c r="R28"/>
  <c r="O30"/>
  <c r="O5" s="1"/>
  <c r="R5" s="1"/>
  <c r="R8"/>
  <c r="R30"/>
  <c r="O31"/>
  <c r="O32" l="1"/>
  <c r="R31"/>
  <c r="O48" l="1"/>
  <c r="R48" s="1"/>
  <c r="R32"/>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<sst xmlns="http://schemas.openxmlformats.org/spreadsheetml/2006/main" count="2189" uniqueCount="899">
  <si>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</si>
  <si>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</si>
  <si>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</si>
  <si>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</si>
  <si>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</si>
  <si>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</si>
  <si>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</si>
  <si>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</si>
  <si>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</si>
  <si>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</si>
  <si>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</si>
  <si>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</si>
  <si>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</si>
  <si>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</si>
  <si>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</si>
  <si>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</si>
  <si>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</si>
  <si>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</si>
  <si>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</si>
  <si>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</si>
  <si>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</si>
  <si>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</si>
  <si>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</si>
  <si>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</si>
  <si>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</si>
  <si>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</si>
  <si>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</si>
  <si>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</si>
  <si>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</si>
  <si>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</si>
  <si>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</si>
  <si>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</si>
  <si>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</si>
  <si>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</si>
  <si>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</si>
  <si>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</si>
  <si>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</si>
  <si>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</si>
  <si>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</si>
  <si>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</si>
  <si>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</si>
  <si>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</si>
  <si>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</si>
  <si>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</si>
  <si>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</si>
  <si>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</si>
  <si>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</si>
  <si>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</si>
  <si>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</si>
  <si>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</si>
  <si>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</si>
  <si>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</si>
  <si>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</si>
  <si>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</si>
  <si>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</si>
  <si>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</si>
  <si>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</si>
  <si>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</si>
  <si>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</si>
  <si>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</si>
  <si>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</si>
  <si>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</si>
  <si>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</si>
  <si>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</si>
  <si>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</si>
  <si>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</si>
  <si>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</si>
  <si>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</si>
  <si>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</si>
  <si>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</si>
  <si>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</si>
  <si>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</si>
  <si>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</si>
  <si>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</si>
  <si>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</si>
  <si>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</si>
  <si>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</si>
  <si>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</si>
  <si>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</si>
  <si>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</si>
  <si>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</si>
  <si>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</si>
  <si>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</si>
  <si>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</si>
  <si>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</si>
  <si>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</si>
  <si>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</si>
  <si>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</si>
  <si>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</si>
  <si>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</si>
  <si>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</si>
  <si>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</si>
  <si>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</si>
  <si>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</si>
  <si>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</si>
  <si>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</si>
  <si>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</si>
  <si>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</si>
  <si>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</si>
  <si>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</si>
  <si>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</si>
  <si>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</si>
  <si>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</si>
  <si>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</si>
  <si>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</si>
  <si>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</si>
  <si>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</si>
  <si>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</si>
  <si>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</si>
  <si>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</si>
  <si>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</si>
  <si>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</si>
  <si>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</si>
  <si>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</si>
  <si>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</si>
  <si>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</si>
  <si>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</si>
  <si>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</si>
  <si>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</si>
  <si>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</si>
  <si>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</si>
  <si>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</si>
  <si>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</si>
  <si>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</si>
  <si>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</si>
  <si>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</si>
  <si>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</si>
  <si>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</si>
  <si>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</si>
  <si>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</si>
  <si>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</si>
  <si>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</si>
  <si>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</si>
  <si>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</si>
  <si>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</si>
  <si>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</si>
  <si>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</si>
  <si>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</si>
  <si>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</si>
  <si>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</si>
  <si>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</si>
  <si>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</si>
  <si>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</si>
  <si>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</si>
  <si>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</si>
  <si>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</si>
  <si>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</si>
  <si>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</si>
  <si>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</si>
  <si>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</si>
  <si>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</si>
  <si>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</si>
  <si>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</si>
  <si>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</si>
  <si>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</si>
  <si>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</si>
  <si>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</si>
  <si>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</si>
  <si>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</si>
  <si>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</si>
  <si>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</si>
  <si>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</si>
  <si>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</si>
  <si>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</si>
  <si>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</si>
  <si>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</si>
  <si>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</si>
  <si>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</si>
  <si>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</si>
  <si>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</si>
  <si>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</si>
  <si>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</si>
  <si>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</si>
  <si>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</si>
  <si>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</si>
  <si>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</si>
  <si>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</si>
  <si>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</si>
  <si>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</si>
  <si>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</si>
  <si>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</si>
  <si>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</si>
  <si>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</si>
  <si>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</si>
  <si>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</si>
  <si>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</si>
  <si>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</si>
  <si>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</si>
  <si>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</si>
  <si>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</si>
  <si>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</si>
  <si>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</si>
  <si>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</si>
  <si>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</si>
  <si>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</si>
  <si>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</si>
  <si>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</si>
  <si>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</si>
  <si>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</si>
  <si>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</si>
  <si>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</si>
  <si>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</si>
  <si>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</si>
  <si>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</si>
  <si>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</si>
  <si>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</si>
  <si>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</si>
  <si>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</si>
  <si>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</si>
  <si>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</si>
  <si>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</si>
  <si>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</si>
  <si>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</si>
  <si>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</si>
  <si>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</si>
  <si>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</si>
  <si>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</si>
  <si>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</si>
  <si>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</si>
  <si>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</si>
  <si>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</si>
  <si>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</si>
  <si>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</si>
  <si>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</si>
  <si>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</si>
  <si>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</si>
  <si>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</si>
  <si>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</si>
  <si>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</si>
  <si>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</si>
  <si>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</si>
  <si>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</si>
  <si>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</si>
  <si>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</si>
  <si>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</si>
  <si>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</si>
  <si>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</si>
  <si>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</si>
  <si>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</si>
  <si>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</si>
  <si>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</si>
  <si>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</si>
  <si>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</si>
  <si>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</si>
  <si>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</si>
  <si>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</si>
  <si>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</si>
  <si>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</si>
  <si>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</si>
  <si>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</si>
  <si>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</si>
  <si>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</si>
  <si>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</si>
  <si>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</si>
  <si>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</si>
  <si>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</si>
  <si>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</si>
  <si>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</si>
  <si>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</si>
  <si>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</si>
  <si>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</si>
  <si>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</si>
  <si>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</si>
  <si>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</si>
  <si>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</si>
  <si>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</si>
  <si>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</si>
  <si>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</si>
  <si>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</si>
  <si>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</si>
  <si>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</si>
  <si>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</si>
  <si>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</si>
  <si>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</si>
  <si>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</si>
  <si>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</si>
  <si>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</si>
  <si>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</si>
  <si>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</si>
  <si>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</si>
  <si>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</si>
  <si>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</si>
  <si>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</si>
  <si>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</si>
  <si>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</si>
  <si>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</si>
  <si>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</si>
  <si>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</si>
  <si>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</si>
  <si>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</si>
  <si>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</si>
  <si>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</si>
  <si>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</si>
  <si>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</si>
  <si>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</si>
  <si>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</si>
  <si>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</si>
  <si>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</si>
  <si>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</si>
  <si>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</si>
  <si>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</si>
  <si>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</si>
  <si>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</si>
  <si>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</si>
  <si>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</si>
  <si>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</si>
  <si>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</si>
  <si>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</si>
  <si>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</si>
  <si>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</si>
  <si>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</si>
  <si>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</si>
  <si>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</si>
  <si>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</si>
  <si>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</si>
  <si>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</si>
  <si>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</si>
  <si>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</si>
  <si>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</si>
  <si>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</si>
  <si>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</si>
  <si>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</si>
  <si>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</si>
  <si>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</si>
  <si>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</si>
  <si>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</si>
  <si>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</si>
  <si>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</si>
  <si>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</si>
  <si>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</si>
  <si>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</si>
  <si>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</si>
  <si>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</si>
  <si>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</si>
  <si>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</si>
  <si>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</si>
  <si>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</si>
  <si>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</si>
  <si>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</si>
  <si>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</si>
  <si>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</si>
  <si>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</si>
  <si>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</si>
  <si>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</si>
  <si>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</si>
  <si>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</si>
  <si>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</si>
  <si>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</si>
  <si>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</si>
  <si>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</si>
  <si>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</si>
  <si>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</si>
  <si>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</si>
  <si>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</si>
  <si>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</si>
  <si>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</si>
  <si>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</si>
  <si>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</si>
  <si>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</si>
  <si>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</si>
  <si>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</si>
  <si>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</si>
  <si>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</si>
  <si>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</si>
  <si>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</si>
  <si>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</si>
  <si>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</si>
  <si>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</si>
  <si>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</si>
  <si>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</si>
  <si>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</si>
  <si>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</si>
  <si>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</si>
  <si>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</si>
  <si>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</si>
  <si>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</si>
  <si>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</si>
  <si>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</si>
  <si>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</si>
  <si>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</si>
  <si>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</si>
  <si>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</si>
  <si>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</si>
  <si>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</si>
  <si>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</si>
  <si>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</si>
  <si>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</si>
  <si>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</si>
  <si>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</si>
  <si>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</si>
  <si>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</si>
  <si>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</si>
  <si>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</si>
  <si>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</si>
  <si>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</si>
  <si>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</si>
  <si>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</si>
  <si>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</si>
  <si>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</si>
  <si>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</si>
  <si>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</si>
  <si>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</si>
  <si>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</si>
  <si>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</si>
  <si>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</si>
  <si>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</si>
  <si>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</si>
  <si>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</si>
  <si>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</si>
  <si>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</si>
  <si>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</si>
  <si>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</si>
  <si>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</si>
  <si>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</si>
  <si>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</si>
  <si>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</si>
  <si>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</si>
  <si>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</si>
  <si>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</si>
  <si>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</si>
  <si>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</si>
  <si>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</si>
  <si>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</si>
  <si>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</si>
  <si>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</si>
  <si>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</si>
  <si>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</si>
  <si>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</si>
  <si>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</si>
  <si>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</si>
  <si>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</si>
  <si>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</si>
  <si>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</si>
  <si>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</si>
  <si>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</si>
  <si>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</si>
  <si>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</si>
  <si>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</si>
  <si>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</si>
  <si>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</si>
  <si>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</si>
  <si>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</si>
  <si>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</si>
  <si>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</si>
  <si>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</si>
  <si>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</si>
  <si>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</si>
  <si>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</si>
  <si>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</si>
  <si>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</si>
  <si>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</si>
  <si>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</si>
  <si>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</si>
  <si>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</si>
  <si>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</si>
  <si>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</si>
  <si>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</si>
  <si>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</si>
  <si>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</si>
  <si>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</si>
  <si>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</si>
  <si>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</si>
  <si>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</si>
  <si>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</si>
  <si>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</si>
  <si>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</si>
  <si>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</si>
  <si>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</si>
  <si>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</si>
  <si>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</si>
  <si>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</si>
  <si>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</si>
  <si>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</si>
  <si>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</si>
  <si>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</si>
  <si>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</si>
  <si>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</si>
  <si>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</si>
  <si>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</si>
  <si>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</si>
  <si>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</si>
  <si>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</si>
  <si>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</si>
  <si>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</si>
  <si>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</si>
  <si>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</si>
  <si>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</si>
  <si>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</si>
  <si>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</si>
  <si>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</si>
  <si>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</si>
  <si>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</si>
  <si>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</si>
  <si>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</si>
  <si>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</si>
  <si>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</si>
  <si>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</si>
  <si>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</si>
  <si>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</si>
  <si>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</si>
  <si>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</si>
  <si>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</si>
  <si>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</si>
  <si>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</si>
  <si>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</si>
  <si>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</si>
  <si>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</si>
  <si>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</si>
  <si>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</si>
  <si>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</si>
  <si>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</si>
  <si>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</si>
  <si>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</si>
  <si>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</si>
  <si>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</si>
  <si>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</si>
  <si>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</si>
  <si>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</si>
  <si>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</si>
  <si>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</si>
  <si>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</si>
  <si>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</si>
  <si>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</si>
  <si>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</si>
  <si>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</si>
  <si>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</si>
  <si>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</si>
  <si>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</si>
  <si>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</si>
  <si>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</si>
  <si>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</si>
  <si>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</si>
  <si>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</si>
  <si>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</si>
  <si>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</si>
  <si>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</si>
  <si>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</si>
  <si>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</si>
  <si>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</si>
  <si>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</si>
  <si>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</si>
  <si>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</si>
  <si>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</si>
  <si>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</si>
  <si>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</si>
  <si>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</si>
  <si>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</si>
  <si>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</si>
  <si>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</si>
  <si>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</si>
  <si>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</si>
  <si>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</si>
  <si>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</si>
  <si>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</si>
  <si>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</si>
  <si>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</si>
  <si>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</si>
  <si>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</si>
  <si>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</si>
  <si>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</si>
  <si>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</si>
  <si>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</si>
  <si>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</si>
  <si>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</si>
  <si>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</si>
  <si>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</si>
  <si>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</si>
  <si>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</si>
  <si>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</si>
  <si>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</si>
  <si>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</si>
  <si>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</si>
  <si>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</si>
  <si>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</si>
  <si>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</si>
  <si>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</si>
  <si>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</si>
  <si>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</si>
  <si>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</si>
  <si>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</si>
  <si>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</si>
  <si>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</si>
  <si>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</si>
  <si>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</si>
  <si>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</si>
  <si>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</si>
  <si>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</si>
  <si>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</si>
  <si>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</si>
  <si>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</si>
  <si>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</si>
  <si>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</si>
  <si>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</si>
  <si>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</si>
  <si>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</si>
  <si>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</si>
  <si>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</si>
  <si>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</si>
  <si>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</si>
  <si>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</si>
  <si>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</si>
  <si>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</si>
  <si>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</si>
  <si>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</si>
  <si>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</si>
  <si>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</si>
  <si>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</si>
  <si>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</si>
  <si>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</si>
  <si>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</si>
  <si>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</si>
  <si>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</si>
  <si>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</si>
  <si>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</si>
  <si>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</si>
  <si>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</si>
  <si>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</si>
  <si>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</si>
  <si>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</si>
  <si>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</si>
  <si>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</si>
  <si>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</si>
  <si>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</si>
  <si>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</si>
  <si>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</si>
  <si>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</si>
  <si>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</si>
  <si>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</si>
  <si>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</si>
  <si>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</si>
  <si>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</si>
  <si>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</si>
  <si>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</si>
  <si>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</si>
  <si>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</si>
  <si>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</si>
  <si>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</si>
  <si>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</si>
  <si>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</si>
  <si>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</si>
  <si>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</si>
  <si>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</si>
  <si>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</si>
  <si>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</si>
  <si>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</si>
  <si>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</si>
  <si>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</si>
  <si>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</si>
  <si>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</si>
  <si>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</si>
  <si>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</si>
  <si>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</si>
  <si>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</si>
  <si>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</si>
  <si>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</si>
  <si>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</si>
  <si>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</si>
  <si>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</si>
  <si>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</si>
  <si>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</si>
  <si>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</si>
  <si>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</si>
  <si>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</si>
  <si>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</si>
  <si>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</si>
  <si>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</si>
  <si>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</si>
  <si>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</si>
  <si>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</si>
  <si>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</si>
  <si>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</si>
  <si>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</si>
  <si>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</si>
  <si>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</si>
  <si>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</si>
  <si>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</si>
  <si>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</si>
  <si>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</si>
  <si>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</si>
  <si>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</si>
  <si>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</si>
  <si>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</si>
  <si>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</si>
  <si>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</si>
  <si>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</si>
  <si>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</si>
  <si>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</si>
  <si>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</si>
  <si>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</si>
  <si>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</si>
  <si>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</si>
  <si>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</si>
  <si>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</si>
  <si>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</si>
  <si>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</si>
  <si>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</si>
  <si>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</si>
  <si>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</si>
  <si>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</si>
  <si>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</si>
  <si>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</si>
  <si>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</si>
  <si>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</si>
  <si>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</si>
  <si>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</si>
  <si>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</si>
  <si>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</si>
  <si>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</si>
  <si>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</si>
  <si>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</si>
  <si>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</si>
  <si>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</si>
  <si>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</si>
  <si>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</si>
  <si>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</si>
  <si>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</si>
  <si>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</si>
  <si>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</si>
  <si>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</si>
  <si>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</si>
  <si>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</si>
  <si>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</si>
  <si>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</si>
  <si>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</si>
  <si>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</si>
  <si>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</si>
  <si>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</si>
  <si>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</si>
  <si>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</si>
  <si>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</si>
  <si>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</si>
  <si>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</si>
  <si>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</si>
  <si>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</si>
  <si>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</si>
  <si>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</si>
  <si>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</si>
  <si>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</si>
  <si>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</si>
  <si>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</si>
  <si>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</si>
  <si>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</si>
  <si>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</si>
  <si>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</si>
  <si>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</si>
  <si>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</si>
  <si>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</si>
  <si>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</si>
  <si>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</si>
  <si>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</si>
  <si>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</si>
  <si>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</si>
  <si>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</si>
  <si>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</si>
  <si>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</si>
  <si>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</si>
  <si>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</si>
  <si>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</si>
  <si>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</si>
  <si>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</si>
  <si>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</si>
  <si>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</si>
  <si>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</si>
  <si>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</si>
  <si>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</si>
  <si>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</si>
  <si>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</si>
  <si>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</si>
  <si>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</si>
  <si>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</si>
  <si>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</si>
  <si>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</si>
  <si>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</si>
  <si>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</si>
  <si>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</si>
  <si>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</si>
  <si>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</si>
  <si>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</si>
  <si>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</si>
  <si>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</si>
  <si>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</si>
  <si>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</si>
  <si>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</si>
  <si>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</si>
  <si>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</si>
  <si>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</si>
  <si>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</si>
  <si>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</si>
  <si>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</si>
  <si>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</si>
  <si>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</si>
  <si>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</si>
  <si>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</si>
  <si>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</si>
  <si>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</si>
  <si>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</si>
  <si>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</si>
  <si>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</si>
  <si>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</si>
  <si>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</si>
  <si>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</si>
  <si>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</si>
  <si>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</si>
  <si>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</si>
  <si>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</si>
  <si>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</si>
  <si>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</si>
  <si>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</si>
  <si>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</si>
  <si>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</si>
  <si>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</si>
  <si>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</si>
  <si>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</si>
  <si>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</si>
  <si>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</si>
  <si>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</si>
  <si>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</si>
  <si>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</si>
  <si>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</si>
  <si>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</si>
  <si>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</si>
  <si>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</si>
  <si>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</si>
  <si>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</si>
  <si>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</si>
  <si>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</si>
  <si>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</si>
  <si>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</si>
  <si>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</si>
  <si>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</si>
  <si>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</si>
  <si>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</si>
  <si>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</si>
  <si>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</si>
  <si>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</si>
  <si>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</si>
  <si>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</si>
  <si>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</si>
  <si>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</si>
  <si>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</si>
  <si>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</si>
  <si>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</si>
  <si>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</si>
  <si>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</si>
  <si>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</si>
  <si>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</si>
  <si>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</si>
  <si>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</si>
  <si>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</si>
  <si>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</si>
  <si>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</si>
  <si>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</si>
  <si>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</si>
  <si>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</si>
  <si>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</si>
  <si>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</si>
  <si>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</si>
  <si>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</si>
  <si>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</si>
  <si>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</si>
  <si>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</si>
  <si>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&lt;large amounts of text, up to 2GB&gt;</t>
  </si>
  <si>
    <t>measure_ID_seq.nextval</t>
  </si>
  <si>
    <t>INS-1E</t>
  </si>
  <si>
    <t>nm</t>
  </si>
  <si>
    <t>nanometers</t>
  </si>
  <si>
    <t>IL-1b</t>
  </si>
  <si>
    <t>IFN-g</t>
  </si>
  <si>
    <t>ng/ml</t>
  </si>
  <si>
    <t>TNF-a</t>
  </si>
  <si>
    <t>Interferon Gamma</t>
  </si>
  <si>
    <t>Interleukin 1 beta</t>
  </si>
  <si>
    <t>Tumor necrosis factor alpha</t>
  </si>
  <si>
    <t>nanograms per milliliter</t>
  </si>
  <si>
    <t>Assay format</t>
  </si>
  <si>
    <t>Biology</t>
  </si>
  <si>
    <t>Nitric oxide synthase</t>
  </si>
  <si>
    <t>Griess reagent</t>
  </si>
  <si>
    <t>Reagent for colormetric detection of nitrate in media</t>
  </si>
  <si>
    <t>hr</t>
  </si>
  <si>
    <t>hours</t>
  </si>
  <si>
    <t>min</t>
  </si>
  <si>
    <t>Broad Institute</t>
  </si>
  <si>
    <t>Cytokine mediated beta cell apoptosis</t>
  </si>
  <si>
    <t>Project name</t>
  </si>
  <si>
    <t>Beta cell apoptosis</t>
  </si>
  <si>
    <t>X</t>
  </si>
  <si>
    <t>RPMI 1640</t>
  </si>
  <si>
    <t>cell culture medium</t>
  </si>
  <si>
    <t>heat-inactivated fetal calf serum</t>
  </si>
  <si>
    <t>sodium pyruvate</t>
  </si>
  <si>
    <t>mM</t>
  </si>
  <si>
    <t>2-mercaptoethanol</t>
  </si>
  <si>
    <t>glutamine</t>
  </si>
  <si>
    <t>penicillin</t>
  </si>
  <si>
    <t>streptomycin</t>
  </si>
  <si>
    <t>ug/mL</t>
  </si>
  <si>
    <t>Free</t>
  </si>
  <si>
    <t>Units/mL</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</si>
</sst>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10">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B3" sqref="B3"/>
    </sheetView>
  </sheetViews>
  <sheetFormatPr defaultRowHeight="15"/>
  <cols>
    <col min="1" max="1" width="19.28515625" style="1" customWidth="1"/>
    <col min="2" max="2" width="112.140625" style="9" customWidth="1"/>
  </cols>
  <sheetData>
    <row r="1" spans="1:4">
      <c r="A1" s="1" t="s">
        <v>0</v>
      </c>
    </row>
    <row r="2" spans="1:4">
      <c r="A2" s="5" t="s">
        <v>3</v>
      </c>
      <c r="B2" s="9" t="s">
        <v>435</v>
      </c>
    </row>
    <row r="3" spans="1:4">
      <c r="A3" s="5" t="s">
        <v>1</v>
      </c>
      <c r="B3" s="27"/>
      <c r="D3" t="str">
        <f>"insert into assay (assay_id, assay_name, description, assay_status_id, designed_by) values ("&amp;B2&amp;", '"&amp;B3&amp;"', '"&amp;B7&amp;"', 2, '"&amp;B4&amp;"');"</f>
        <v>insert into assay (assay_id, assay_name, description, assay_status_id, designed_by) values (assay_id_seq.nextval, '', '&lt;large amounts of text, up to 2GB&gt;',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c r="D6" t="str">
        <f>"insert into external_assay (external_system_id, assay_id, ext_assay_id) values ("&amp;B2&amp;", assay_id_seq.currval, '"&amp;B6&amp;"');"</f>
        <v>insert into external_assay (external_system_id, assay_id, ext_assay_id) values (assay_id_seq.nextval, assay_id_seq.currval, '');</v>
      </c>
    </row>
    <row r="7" spans="1:4">
      <c r="A7" s="5" t="s">
        <v>6</v>
      </c>
      <c r="B7" s="27" t="s">
        <v>861</v>
      </c>
      <c r="D7" t="str">
        <f>"insert into protocol (protocol_id, assay_id, protocol_name) values (1, "&amp;B2&amp;", '"&amp;B3&amp;"');"</f>
        <v>insert into protocol (protocol_id, assay_id, protocol_name) values (1, assay_id_seq.nextval, '');</v>
      </c>
    </row>
    <row r="8" spans="1:4">
      <c r="A8" s="5" t="s">
        <v>7</v>
      </c>
      <c r="B8" s="27" t="s">
        <v>861</v>
      </c>
      <c r="D8" t="str">
        <f>"update protocol set protocol_document = '"&amp;SUBSTITUTE(B8,"'","*")&amp;"' where protocol_id = "&amp;B2&amp;";"</f>
        <v>update protocol set protocol_document = '&lt;large amounts of text, up to 2GB&gt;' where protocol_id = assay_id_seq.nextval;</v>
      </c>
    </row>
    <row r="9" spans="1:4">
      <c r="A9" s="5" t="s">
        <v>860</v>
      </c>
      <c r="B9" s="27" t="s">
        <v>861</v>
      </c>
    </row>
    <row r="10" spans="1:4">
      <c r="A10" s="5"/>
    </row>
    <row r="11" spans="1:4">
      <c r="A11" s="6" t="s">
        <v>34</v>
      </c>
    </row>
    <row r="12" spans="1:4">
      <c r="A12" s="5" t="s">
        <v>39</v>
      </c>
      <c r="B12" s="9" t="s">
        <v>436</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40</v>
      </c>
      <c r="B13" s="27" t="s">
        <v>859</v>
      </c>
    </row>
    <row r="14" spans="1:4">
      <c r="A14" s="5"/>
    </row>
    <row r="15" spans="1:4">
      <c r="A15" s="5"/>
    </row>
    <row r="16" spans="1:4">
      <c r="A16" s="6" t="s">
        <v>35</v>
      </c>
    </row>
    <row r="17" spans="1:4">
      <c r="A17" s="5" t="s">
        <v>36</v>
      </c>
      <c r="B17" s="9" t="s">
        <v>432</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37</v>
      </c>
      <c r="B18" s="9" t="s">
        <v>437</v>
      </c>
    </row>
    <row r="19" spans="1:4">
      <c r="A19" s="5" t="s">
        <v>38</v>
      </c>
      <c r="B19" s="33"/>
      <c r="C19" s="47" t="str">
        <f>IF(ISNA(VLOOKUP(B19,Dictionary!$B$2:$F$700,1,FALSE)),"not in dictionary","")</f>
        <v>not in dictionary</v>
      </c>
    </row>
    <row r="20" spans="1:4">
      <c r="A20" s="5" t="s">
        <v>45</v>
      </c>
      <c r="B20" s="27" t="s">
        <v>858</v>
      </c>
      <c r="C20" s="1"/>
    </row>
    <row r="21" spans="1:4">
      <c r="A21" s="5" t="s">
        <v>46</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workbookViewId="0">
      <selection activeCell="B2" sqref="B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75</v>
      </c>
      <c r="C1" s="1" t="s">
        <v>10</v>
      </c>
      <c r="D1" s="3" t="s">
        <v>851</v>
      </c>
      <c r="E1" s="1" t="s">
        <v>11</v>
      </c>
      <c r="F1" s="1" t="s">
        <v>852</v>
      </c>
      <c r="G1" s="1" t="s">
        <v>26</v>
      </c>
      <c r="H1" s="47" t="s">
        <v>853</v>
      </c>
      <c r="I1" s="1" t="s">
        <v>427</v>
      </c>
      <c r="J1" s="1" t="s">
        <v>426</v>
      </c>
    </row>
    <row r="2" spans="1:10">
      <c r="A2" t="s">
        <v>432</v>
      </c>
      <c r="B2" s="34"/>
      <c r="C2" s="34"/>
      <c r="D2" s="46" t="s">
        <v>862</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432</v>
      </c>
      <c r="B3" s="34"/>
      <c r="C3" s="34"/>
      <c r="D3" s="46" t="s">
        <v>862</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432</v>
      </c>
      <c r="B4" s="34"/>
      <c r="C4" s="34"/>
      <c r="D4" s="46" t="s">
        <v>862</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432</v>
      </c>
      <c r="B5" s="34"/>
      <c r="C5" s="34"/>
      <c r="D5" s="46" t="s">
        <v>862</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432</v>
      </c>
      <c r="B6" s="34"/>
      <c r="C6" s="34"/>
      <c r="D6" s="46" t="s">
        <v>862</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432</v>
      </c>
      <c r="B7" s="34"/>
      <c r="C7" s="34"/>
      <c r="D7" s="46" t="s">
        <v>862</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8"/>
  <sheetViews>
    <sheetView tabSelected="1" topLeftCell="B31" zoomScaleNormal="100" workbookViewId="0">
      <selection activeCell="L42" sqref="L42"/>
    </sheetView>
  </sheetViews>
  <sheetFormatPr defaultRowHeight="12.75"/>
  <cols>
    <col min="1" max="1" width="20.28515625" style="38" hidden="1" customWidth="1"/>
    <col min="2" max="2" width="8.5703125" style="39" customWidth="1"/>
    <col min="3" max="3" width="7.140625" style="38" bestFit="1" customWidth="1"/>
    <col min="4" max="4" width="22.85546875" style="38" bestFit="1" customWidth="1"/>
    <col min="5" max="5" width="4.140625" style="36" bestFit="1" customWidth="1"/>
    <col min="6" max="6" width="8.5703125" style="38" customWidth="1"/>
    <col min="7" max="7" width="30.28515625"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27</v>
      </c>
      <c r="C1" s="36" t="s">
        <v>77</v>
      </c>
      <c r="D1" s="36" t="s">
        <v>18</v>
      </c>
      <c r="E1" s="36" t="s">
        <v>853</v>
      </c>
      <c r="F1" s="36" t="s">
        <v>19</v>
      </c>
      <c r="G1" s="36" t="s">
        <v>20</v>
      </c>
      <c r="H1" s="36" t="s">
        <v>21</v>
      </c>
      <c r="I1" s="36" t="s">
        <v>22</v>
      </c>
      <c r="J1" s="36" t="s">
        <v>23</v>
      </c>
      <c r="K1" s="36" t="s">
        <v>853</v>
      </c>
      <c r="L1" s="36" t="s">
        <v>10</v>
      </c>
      <c r="M1" s="42" t="s">
        <v>853</v>
      </c>
      <c r="N1" s="36" t="s">
        <v>24</v>
      </c>
      <c r="O1" s="38" t="s">
        <v>854</v>
      </c>
      <c r="P1" s="38" t="s">
        <v>445</v>
      </c>
      <c r="R1" s="38" t="s">
        <v>428</v>
      </c>
    </row>
    <row r="2" spans="1:18" ht="15">
      <c r="A2" s="38" t="s">
        <v>57</v>
      </c>
      <c r="B2" s="49">
        <v>1</v>
      </c>
      <c r="C2" s="40" t="s">
        <v>32</v>
      </c>
      <c r="D2" s="41" t="s">
        <v>92</v>
      </c>
      <c r="E2" s="47" t="str">
        <f>IF(ISBLANK(D2),"needs entry",IF(ISNA(VLOOKUP(D2,Dictionary!$B$2:$F$700,1,FALSE)),"not in dictionary",""))</f>
        <v/>
      </c>
      <c r="F2" s="40"/>
      <c r="G2" s="41" t="s">
        <v>863</v>
      </c>
      <c r="H2" s="41"/>
      <c r="I2" s="41"/>
      <c r="J2" s="41"/>
      <c r="K2" s="48" t="str">
        <f>IF(ISBLANK(G2),IF(AND(ISBLANK(H2),ISBLANK(I2),ISBLANK(J2)),IF(C2="Free","","need entry" ),"" ),IF(AND(ISBLANK(H2),ISBLANK(I2),ISBLANK(J2)), IF(AND(D2&lt;&gt;"Assay Component",D2&lt;&gt;"Vehicle Components"), IF(ISNA(VLOOKUP(G2,Dictionary!$B$2:$F$700,4,FALSE)),"Val not in Dict", ""  ),"ext val" ),"Too many vals" ) )</f>
        <v>Val not in Dict</v>
      </c>
      <c r="L2" s="41"/>
      <c r="M2" s="47" t="str">
        <f>IF(ISBLANK(L2),"",IF(ISNA(VLOOKUP(L2,Dictionary!$B$2:$F$700,1,FALSE)),"not in dictionary",""))</f>
        <v/>
      </c>
      <c r="N2" s="38" t="str">
        <f>G2&amp;H2&amp;I2&amp;IF(ISBLANK(J2),""," - "&amp;J2)&amp;IF(ISBLANK(L2),""," "&amp;L2)</f>
        <v>INS-1E</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"&amp;VLOOKUP(B2,$B$2:$O$48,12,FALSE)&amp;", assay_id_seq.currval, '"&amp;P2&amp;"', '"&amp;C2&amp;"', "&amp;VLOOKUP(D2,Dictionary!$B$2:$F$609,4,FALSE)&amp;", '', '"&amp;IF(ISNA(VLOOKUP(Context!G2,Dictionary!$B$2:$F$609,4,FALSE)),"",VLOOKUP(Context!G2,Dictionary!$B$2:$F$609,4,FALSE))&amp;"',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 'INS-1E', '', '', '');</v>
      </c>
    </row>
    <row r="3" spans="1:18" ht="15">
      <c r="A3" s="38" t="s">
        <v>57</v>
      </c>
      <c r="B3" s="49">
        <v>1</v>
      </c>
      <c r="C3" s="40" t="s">
        <v>32</v>
      </c>
      <c r="D3" s="41" t="s">
        <v>422</v>
      </c>
      <c r="E3" s="47" t="str">
        <f>IF(ISBLANK(D3),"needs entry",IF(ISNA(VLOOKUP(D3,Dictionary!$B$2:$F$700,1,FALSE)),"not in dictionary",""))</f>
        <v/>
      </c>
      <c r="F3" s="40"/>
      <c r="G3" s="41"/>
      <c r="H3" s="41">
        <v>10000</v>
      </c>
      <c r="I3" s="41"/>
      <c r="J3" s="41"/>
      <c r="K3" s="48" t="str">
        <f>IF(ISBLANK(G3),IF(AND(ISBLANK(H3),ISBLANK(I3),ISBLANK(J3)),IF(C3="Free","","need entry" ),"" ),IF(AND(ISBLANK(H3),ISBLANK(I3),ISBLANK(J3)), IF(AND(D3&lt;&gt;"Assay Component",D3&lt;&gt;"Vehicle Components"), IF(ISNA(VLOOKUP(G3,Dictionary!$B$2:$F$700,4,FALSE)),"Val not in Dict", ""  ),"ext val" ),"Too many vals" ) )</f>
        <v/>
      </c>
      <c r="L3" s="41" t="s">
        <v>481</v>
      </c>
      <c r="M3" s="47" t="str">
        <f>IF(ISBLANK(L3),"",IF(ISNA(VLOOKUP(L3,Dictionary!$B$2:$F$700,1,FALSE)),"not in dictionary",""))</f>
        <v/>
      </c>
      <c r="N3" s="38" t="str">
        <f t="shared" ref="N3:N48" si="0">G3&amp;H3&amp;I3&amp;IF(ISBLANK(J3),""," - "&amp;J3)&amp;IF(ISBLANK(L3),""," "&amp;L3)</f>
        <v>10000 number-per-well</v>
      </c>
      <c r="O3" s="43">
        <f>O2+1</f>
        <v>101</v>
      </c>
      <c r="P3" s="40"/>
      <c r="R3" s="38" t="str">
        <f>"insert into measure_context_item ( MEASURE_CONTEXT_ITEM_ID, GROUP_MEASURE_CONTEXT_ITEM_ID, ASSAY_ID, MEASURE_CONTEXT_ID, ATTRIBUTE_TYPE,  ATTRIBUTE_ID,  QUALIFIER,  VALUE_ID, VALUE_DISPLAY, VALUE_NUM, VALUE_MIN, VALUE_MAX) values ("&amp;O3&amp;", "&amp;VLOOKUP(B3,$B$2:$O$48,12,FALSE)&amp;", assay_id_seq.currval, '"&amp;P3&amp;"', '"&amp;C3&amp;"', "&amp;VLOOKUP(D3,Dictionary!$B$2:$F$609,4,FALSE)&amp;", '', '"&amp;IF(ISNA(VLOOKUP(Context!G3,Dictionary!$B$2:$F$609,4,FALSE)),"",VLOOKUP(Context!G3,Dictionary!$B$2:$F$609,4,FALSE))&amp;"', '"&amp;Context!N3&amp;"', '"&amp;Context!H3&amp;"', '"&amp;I3&amp;"', '"&amp;J3&amp;"');"</f>
        <v>insert into measure_context_item ( MEASURE_CONTEXT_ITEM_ID, GROUP_MEASURE_CONTEXT_ITEM_ID, ASSAY_ID, MEASURE_CONTEXT_ID, ATTRIBUTE_TYPE,  ATTRIBUTE_ID,  QUALIFIER,  VALUE_ID, VALUE_DISPLAY, VALUE_NUM, VALUE_MIN, VALUE_MAX) values (101, , assay_id_seq.currval, '', 'Fixed', Published, '', '', '10000 number-per-well', '10000', '', '');</v>
      </c>
    </row>
    <row r="4" spans="1:18" ht="15">
      <c r="B4" s="49">
        <v>1</v>
      </c>
      <c r="C4" s="40" t="s">
        <v>32</v>
      </c>
      <c r="D4" s="41" t="s">
        <v>462</v>
      </c>
      <c r="E4" s="47" t="str">
        <f>IF(ISBLANK(D4),"needs entry",IF(ISNA(VLOOKUP(D4,Dictionary!$B$2:$F$700,1,FALSE)),"not in dictionary",""))</f>
        <v/>
      </c>
      <c r="F4" s="40"/>
      <c r="G4" s="41" t="s">
        <v>527</v>
      </c>
      <c r="H4" s="41"/>
      <c r="I4" s="41"/>
      <c r="J4" s="41"/>
      <c r="K4" s="48" t="str">
        <f>IF(ISBLANK(G4),IF(AND(ISBLANK(H4),ISBLANK(I4),ISBLANK(J4)),IF(C4="Free","","need entry" ),"" ),IF(AND(ISBLANK(H4),ISBLANK(I4),ISBLANK(J4)), IF(AND(D4&lt;&gt;"Assay Component",D4&lt;&gt;"Vehicle Components"), IF(ISNA(VLOOKUP(G4,Dictionary!$B$2:$F$700,4,FALSE)),"Val not in Dict", ""  ),"ext val" ),"Too many vals" ) )</f>
        <v/>
      </c>
      <c r="L4" s="41"/>
      <c r="M4" s="47" t="str">
        <f>IF(ISBLANK(L4),"",IF(ISNA(VLOOKUP(L4,Dictionary!$B$2:$F$700,1,FALSE)),"not in dictionary",""))</f>
        <v/>
      </c>
      <c r="N4" s="38" t="str">
        <f t="shared" si="0"/>
        <v>384-well plate</v>
      </c>
      <c r="O4" s="43"/>
      <c r="P4" s="40"/>
    </row>
    <row r="5" spans="1:18" ht="15">
      <c r="A5" s="38" t="s">
        <v>57</v>
      </c>
      <c r="B5" s="49">
        <v>1</v>
      </c>
      <c r="C5" s="40" t="s">
        <v>32</v>
      </c>
      <c r="D5" s="41" t="s">
        <v>130</v>
      </c>
      <c r="E5" s="47" t="str">
        <f>IF(ISBLANK(D5),"needs entry",IF(ISNA(VLOOKUP(D5,Dictionary!$B$2:$F$700,1,FALSE)),"not in dictionary",""))</f>
        <v/>
      </c>
      <c r="F5" s="40"/>
      <c r="G5" s="41" t="s">
        <v>887</v>
      </c>
      <c r="H5" s="41"/>
      <c r="I5" s="41"/>
      <c r="J5" s="41"/>
      <c r="K5" s="48" t="str">
        <f>IF(ISBLANK(G5),IF(AND(ISBLANK(H5),ISBLANK(I5),ISBLANK(J5)),IF(C5="Free","","need entry" ),"" ),IF(AND(ISBLANK(H5),ISBLANK(I5),ISBLANK(J5)), IF(AND(D5&lt;&gt;"Assay Component",D5&lt;&gt;"Vehicle Components"), IF(ISNA(VLOOKUP(G5,Dictionary!$B$2:$F$700,4,FALSE)),"Val not in Dict", ""  ),"ext val" ),"Too many vals" ) )</f>
        <v/>
      </c>
      <c r="L5" s="41"/>
      <c r="M5" s="47" t="str">
        <f>IF(ISBLANK(L5),"",IF(ISNA(VLOOKUP(L5,Dictionary!$B$2:$F$700,1,FALSE)),"not in dictionary",""))</f>
        <v/>
      </c>
      <c r="N5" s="38" t="str">
        <f t="shared" si="0"/>
        <v>RPMI 1640</v>
      </c>
      <c r="O5" s="43" t="e">
        <f>O30+1</f>
        <v>#REF!</v>
      </c>
      <c r="P5" s="40"/>
      <c r="R5" s="38" t="e">
        <f>"insert into measure_context_item ( MEASURE_CONTEXT_ITEM_ID, GROUP_MEASURE_CONTEXT_ITEM_ID, ASSAY_ID, MEASURE_CONTEXT_ID, ATTRIBUTE_TYPE,  ATTRIBUTE_ID,  QUALIFIER,  VALUE_ID, VALUE_DISPLAY, VALUE_NUM, VALUE_MIN, VALUE_MAX) values ("&amp;O5&amp;", "&amp;VLOOKUP(B5,$B$2:$O$48,12,FALSE)&amp;", assay_id_seq.currval, '"&amp;P5&amp;"', '"&amp;C5&amp;"', "&amp;VLOOKUP(D5,Dictionary!$B$2:$F$609,4,FALSE)&amp;", '', '"&amp;IF(ISNA(VLOOKUP(Context!#REF!,Dictionary!$B$2:$F$609,4,FALSE)),"",VLOOKUP(Context!#REF!,Dictionary!$B$2:$F$609,4,FALSE))&amp;"', '"&amp;Context!#REF!&amp;"', '"&amp;Context!#REF!&amp;"', '"&amp;I5&amp;"', '"&amp;J5&amp;"');"</f>
        <v>#REF!</v>
      </c>
    </row>
    <row r="6" spans="1:18" ht="15">
      <c r="A6" s="38" t="s">
        <v>57</v>
      </c>
      <c r="B6" s="49">
        <v>2</v>
      </c>
      <c r="C6" s="40" t="s">
        <v>32</v>
      </c>
      <c r="D6" s="41" t="s">
        <v>495</v>
      </c>
      <c r="E6" s="47" t="str">
        <f>IF(ISBLANK(D6),"needs entry",IF(ISNA(VLOOKUP(D6,Dictionary!$B$2:$F$700,1,FALSE)),"not in dictionary",""))</f>
        <v/>
      </c>
      <c r="F6" s="40"/>
      <c r="G6" s="41" t="s">
        <v>167</v>
      </c>
      <c r="H6" s="41"/>
      <c r="I6" s="41"/>
      <c r="J6" s="41"/>
      <c r="K6" s="48" t="str">
        <f>IF(ISBLANK(G6),IF(AND(ISBLANK(H6),ISBLANK(I6),ISBLANK(J6)),IF(C6="Free","","need entry" ),"" ),IF(AND(ISBLANK(H6),ISBLANK(I6),ISBLANK(J6)), IF(AND(D6&lt;&gt;"Assay Component",D6&lt;&gt;"Vehicle Components"), IF(ISNA(VLOOKUP(G6,Dictionary!$B$2:$F$700,4,FALSE)),"Val not in Dict", ""  ),"ext val" ),"Too many vals" ) )</f>
        <v/>
      </c>
      <c r="L6" s="41"/>
      <c r="M6" s="47" t="str">
        <f>IF(ISBLANK(L6),"",IF(ISNA(VLOOKUP(L6,Dictionary!$B$2:$F$700,1,FALSE)),"not in dictionary",""))</f>
        <v/>
      </c>
      <c r="N6" s="38" t="str">
        <f t="shared" si="0"/>
        <v>spectrophotometry method</v>
      </c>
      <c r="O6" s="43" t="e">
        <f>#REF!+1</f>
        <v>#REF!</v>
      </c>
      <c r="P6" s="40"/>
      <c r="R6" s="38" t="e">
        <f>"insert into measure_context_item ( MEASURE_CONTEXT_ITEM_ID, GROUP_MEASURE_CONTEXT_ITEM_ID, ASSAY_ID, MEASURE_CONTEXT_ID, ATTRIBUTE_TYPE,  ATTRIBUTE_ID,  QUALIFIER,  VALUE_ID, VALUE_DISPLAY, VALUE_NUM, VALUE_MIN, VALUE_MAX) values ("&amp;O6&amp;", "&amp;VLOOKUP(B6,$B$2:$O$48,12,FALSE)&amp;", assay_id_seq.currval, '"&amp;P6&amp;"', '"&amp;C6&amp;"', "&amp;VLOOKUP(D6,Dictionary!$B$2:$F$609,4,FALSE)&amp;", '', '"&amp;IF(ISNA(VLOOKUP(Context!G20,Dictionary!$B$2:$F$609,4,FALSE)),"",VLOOKUP(Context!G20,Dictionary!$B$2:$F$609,4,FALSE))&amp;"', '"&amp;Context!N20&amp;"', '"&amp;Context!H20&amp;"', '"&amp;I6&amp;"', '"&amp;J6&amp;"');"</f>
        <v>#REF!</v>
      </c>
    </row>
    <row r="7" spans="1:18" ht="15">
      <c r="A7" s="38" t="s">
        <v>57</v>
      </c>
      <c r="B7" s="49">
        <v>2</v>
      </c>
      <c r="C7" s="40" t="s">
        <v>32</v>
      </c>
      <c r="D7" s="41" t="s">
        <v>615</v>
      </c>
      <c r="E7" s="47" t="str">
        <f>IF(ISBLANK(D7),"needs entry",IF(ISNA(VLOOKUP(D7,Dictionary!$B$2:$F$700,1,FALSE)),"not in dictionary",""))</f>
        <v/>
      </c>
      <c r="F7" s="40"/>
      <c r="G7" s="41"/>
      <c r="H7" s="41">
        <v>540</v>
      </c>
      <c r="I7" s="41"/>
      <c r="J7" s="41"/>
      <c r="K7" s="48" t="str">
        <f>IF(ISBLANK(G7),IF(AND(ISBLANK(H7),ISBLANK(I7),ISBLANK(J7)),IF(C7="Free","","need entry" ),"" ),IF(AND(ISBLANK(H7),ISBLANK(I7),ISBLANK(J7)), IF(AND(D7&lt;&gt;"Assay Component",D7&lt;&gt;"Vehicle Components"), IF(ISNA(VLOOKUP(G7,Dictionary!$B$2:$F$700,4,FALSE)),"Val not in Dict", ""  ),"ext val" ),"Too many vals" ) )</f>
        <v/>
      </c>
      <c r="L7" s="41" t="s">
        <v>864</v>
      </c>
      <c r="M7" s="47" t="str">
        <f>IF(ISBLANK(L7),"",IF(ISNA(VLOOKUP(L7,Dictionary!$B$2:$F$700,1,FALSE)),"not in dictionary",""))</f>
        <v/>
      </c>
      <c r="N7" s="38" t="str">
        <f t="shared" si="0"/>
        <v>540 nm</v>
      </c>
      <c r="O7" s="43" t="e">
        <f>O6+1</f>
        <v>#REF!</v>
      </c>
      <c r="P7" s="40"/>
      <c r="R7" s="38" t="e">
        <f>"insert into measure_context_item ( MEASURE_CONTEXT_ITEM_ID, GROUP_MEASURE_CONTEXT_ITEM_ID, ASSAY_ID, MEASURE_CONTEXT_ID, ATTRIBUTE_TYPE,  ATTRIBUTE_ID,  QUALIFIER,  VALUE_ID, VALUE_DISPLAY, VALUE_NUM, VALUE_MIN, VALUE_MAX) values ("&amp;O7&amp;", "&amp;VLOOKUP(B7,$B$2:$O$48,12,FALSE)&amp;", assay_id_seq.currval, '"&amp;P7&amp;"', '"&amp;C7&amp;"', "&amp;VLOOKUP(D7,Dictionary!$B$2:$F$609,4,FALSE)&amp;", '', '"&amp;IF(ISNA(VLOOKUP(Context!G21,Dictionary!$B$2:$F$609,4,FALSE)),"",VLOOKUP(Context!G21,Dictionary!$B$2:$F$609,4,FALSE))&amp;"', '"&amp;Context!N21&amp;"', '"&amp;Context!H21&amp;"', '"&amp;I7&amp;"', '"&amp;J7&amp;"');"</f>
        <v>#REF!</v>
      </c>
    </row>
    <row r="8" spans="1:18" ht="15">
      <c r="A8" s="38" t="s">
        <v>57</v>
      </c>
      <c r="B8" s="49">
        <v>2</v>
      </c>
      <c r="C8" s="40" t="s">
        <v>32</v>
      </c>
      <c r="D8" s="41" t="s">
        <v>453</v>
      </c>
      <c r="E8" s="47" t="str">
        <f>IF(ISBLANK(D8),"needs entry",IF(ISNA(VLOOKUP(D8,Dictionary!$B$2:$F$700,1,FALSE)),"not in dictionary",""))</f>
        <v/>
      </c>
      <c r="F8" s="40"/>
      <c r="G8" s="41" t="s">
        <v>374</v>
      </c>
      <c r="H8" s="41"/>
      <c r="I8" s="41"/>
      <c r="J8" s="41"/>
      <c r="K8" s="48" t="str">
        <f>IF(ISBLANK(G8),IF(AND(ISBLANK(H8),ISBLANK(I8),ISBLANK(J8)),IF(C8="Free","","need entry" ),"" ),IF(AND(ISBLANK(H8),ISBLANK(I8),ISBLANK(J8)), IF(AND(D8&lt;&gt;"Assay Component",D8&lt;&gt;"Vehicle Components"), IF(ISNA(VLOOKUP(G8,Dictionary!$B$2:$F$700,4,FALSE)),"Val not in Dict", ""  ),"ext val" ),"Too many vals" ) )</f>
        <v/>
      </c>
      <c r="L8" s="41"/>
      <c r="M8" s="47" t="str">
        <f>IF(ISBLANK(L8),"",IF(ISNA(VLOOKUP(L8,Dictionary!$B$2:$F$700,1,FALSE)),"not in dictionary",""))</f>
        <v/>
      </c>
      <c r="N8" s="38" t="str">
        <f t="shared" si="0"/>
        <v>endpoint assay</v>
      </c>
      <c r="O8" s="43" t="e">
        <f>#REF!+1</f>
        <v>#REF!</v>
      </c>
      <c r="P8" s="40"/>
      <c r="R8" s="38" t="e">
        <f>"insert into measure_context_item ( MEASURE_CONTEXT_ITEM_ID, GROUP_MEASURE_CONTEXT_ITEM_ID, ASSAY_ID, MEASURE_CONTEXT_ID, ATTRIBUTE_TYPE,  ATTRIBUTE_ID,  QUALIFIER,  VALUE_ID, VALUE_DISPLAY, VALUE_NUM, VALUE_MIN, VALUE_MAX) values ("&amp;O8&amp;", "&amp;VLOOKUP(B8,$B$2:$O$48,12,FALSE)&amp;", assay_id_seq.currval, '"&amp;P8&amp;"', '"&amp;C8&amp;"', "&amp;VLOOKUP(D8,Dictionary!$B$2:$F$609,4,FALSE)&amp;", '', '"&amp;IF(ISNA(VLOOKUP(Context!#REF!,Dictionary!$B$2:$F$609,4,FALSE)),"",VLOOKUP(Context!#REF!,Dictionary!$B$2:$F$609,4,FALSE))&amp;"', '"&amp;Context!#REF!&amp;"', '"&amp;Context!#REF!&amp;"', '"&amp;I8&amp;"', '"&amp;J8&amp;"');"</f>
        <v>#REF!</v>
      </c>
    </row>
    <row r="9" spans="1:18" ht="15">
      <c r="A9" s="38" t="s">
        <v>57</v>
      </c>
      <c r="B9" s="49">
        <v>3</v>
      </c>
      <c r="C9" s="40" t="s">
        <v>32</v>
      </c>
      <c r="D9" s="41" t="s">
        <v>112</v>
      </c>
      <c r="E9" s="47" t="str">
        <f>IF(ISBLANK(D9),"needs entry",IF(ISNA(VLOOKUP(D9,Dictionary!$B$2:$F$700,1,FALSE)),"not in dictionary",""))</f>
        <v/>
      </c>
      <c r="F9" s="40"/>
      <c r="G9" s="41" t="s">
        <v>869</v>
      </c>
      <c r="H9" s="41"/>
      <c r="I9" s="41"/>
      <c r="J9" s="41"/>
      <c r="K9" s="48" t="str">
        <f>IF(ISBLANK(G9),IF(AND(ISBLANK(H9),ISBLANK(I9),ISBLANK(J9)),IF(C9="Free","","need entry" ),"" ),IF(AND(ISBLANK(H9),ISBLANK(I9),ISBLANK(J9)), IF(AND(D9&lt;&gt;"Assay Component",D9&lt;&gt;"Vehicle Components"), IF(ISNA(VLOOKUP(G9,Dictionary!$B$2:$F$700,4,FALSE)),"Val not in Dict", ""  ),"ext val" ),"Too many vals" ) )</f>
        <v/>
      </c>
      <c r="L9" s="41"/>
      <c r="M9" s="47" t="str">
        <f>IF(ISBLANK(L9),"",IF(ISNA(VLOOKUP(L9,Dictionary!$B$2:$F$700,1,FALSE)),"not in dictionary",""))</f>
        <v/>
      </c>
      <c r="N9" s="38" t="str">
        <f t="shared" si="0"/>
        <v>TNF-a</v>
      </c>
      <c r="O9" s="43" t="e">
        <f>#REF!+1</f>
        <v>#REF!</v>
      </c>
      <c r="P9" s="40"/>
      <c r="R9" s="38" t="e">
        <f>"insert into measure_context_item ( MEASURE_CONTEXT_ITEM_ID, GROUP_MEASURE_CONTEXT_ITEM_ID, ASSAY_ID, MEASURE_CONTEXT_ID, ATTRIBUTE_TYPE,  ATTRIBUTE_ID,  QUALIFIER,  VALUE_ID, VALUE_DISPLAY, VALUE_NUM, VALUE_MIN, VALUE_MAX) values ("&amp;O9&amp;", "&amp;VLOOKUP(B9,$B$2:$O$48,12,FALSE)&amp;", assay_id_seq.currval, '"&amp;P9&amp;"', '"&amp;C9&amp;"', "&amp;VLOOKUP(D9,Dictionary!$B$2:$F$609,4,FALSE)&amp;", '', '"&amp;IF(ISNA(VLOOKUP(Context!G23,Dictionary!$B$2:$F$609,4,FALSE)),"",VLOOKUP(Context!G23,Dictionary!$B$2:$F$609,4,FALSE))&amp;"', '"&amp;Context!N23&amp;"', '"&amp;Context!H23&amp;"', '"&amp;I9&amp;"', '"&amp;J9&amp;"');"</f>
        <v>#REF!</v>
      </c>
    </row>
    <row r="10" spans="1:18" ht="15">
      <c r="B10" s="49">
        <v>3</v>
      </c>
      <c r="C10" s="40" t="s">
        <v>32</v>
      </c>
      <c r="D10" s="41" t="s">
        <v>422</v>
      </c>
      <c r="E10" s="47" t="str">
        <f>IF(ISBLANK(D10),"needs entry",IF(ISNA(VLOOKUP(D10,Dictionary!$B$2:$F$700,1,FALSE)),"not in dictionary",""))</f>
        <v/>
      </c>
      <c r="F10" s="40"/>
      <c r="G10" s="41"/>
      <c r="H10" s="41">
        <v>25</v>
      </c>
      <c r="I10" s="41"/>
      <c r="J10" s="41"/>
      <c r="K10" s="48" t="str">
        <f>IF(ISBLANK(G10),IF(AND(ISBLANK(H10),ISBLANK(I10),ISBLANK(J10)),IF(C10="Free","","need entry" ),"" ),IF(AND(ISBLANK(H10),ISBLANK(I10),ISBLANK(J10)), IF(AND(D10&lt;&gt;"Assay Component",D10&lt;&gt;"Vehicle Components"), IF(ISNA(VLOOKUP(G10,Dictionary!$B$2:$F$700,4,FALSE)),"Val not in Dict", ""  ),"ext val" ),"Too many vals" ) )</f>
        <v/>
      </c>
      <c r="L10" s="41" t="s">
        <v>868</v>
      </c>
      <c r="M10" s="47" t="str">
        <f>IF(ISBLANK(L10),"",IF(ISNA(VLOOKUP(L10,Dictionary!$B$2:$F$700,1,FALSE)),"not in dictionary",""))</f>
        <v/>
      </c>
      <c r="N10" s="38" t="str">
        <f t="shared" si="0"/>
        <v>25 ng/ml</v>
      </c>
      <c r="O10" s="43" t="e">
        <f>O9+1</f>
        <v>#REF!</v>
      </c>
      <c r="P10" s="40"/>
      <c r="R10" s="38" t="e">
        <f>"insert into measure_context_item ( MEASURE_CONTEXT_ITEM_ID, GROUP_MEASURE_CONTEXT_ITEM_ID, ASSAY_ID, MEASURE_CONTEXT_ID, ATTRIBUTE_TYPE,  ATTRIBUTE_ID,  QUALIFIER,  VALUE_ID, VALUE_DISPLAY, VALUE_NUM, VALUE_MIN, VALUE_MAX) values ("&amp;O10&amp;", "&amp;VLOOKUP(B10,$B$2:$O$48,12,FALSE)&amp;", assay_id_seq.currval, '"&amp;P10&amp;"', '"&amp;C10&amp;"', "&amp;VLOOKUP(D10,Dictionary!$B$2:$F$609,4,FALSE)&amp;", '', '"&amp;IF(ISNA(VLOOKUP(Context!G24,Dictionary!$B$2:$F$609,4,FALSE)),"",VLOOKUP(Context!G24,Dictionary!$B$2:$F$609,4,FALSE))&amp;"', '"&amp;Context!N24&amp;"', '"&amp;Context!H24&amp;"', '"&amp;I10&amp;"', '"&amp;J10&amp;"');"</f>
        <v>#REF!</v>
      </c>
    </row>
    <row r="11" spans="1:18" ht="15">
      <c r="B11" s="49">
        <v>3</v>
      </c>
      <c r="C11" s="40" t="s">
        <v>32</v>
      </c>
      <c r="D11" s="41" t="s">
        <v>94</v>
      </c>
      <c r="E11" s="47" t="str">
        <f>IF(ISBLANK(D11),"needs entry",IF(ISNA(VLOOKUP(D11,Dictionary!$B$2:$F$700,1,FALSE)),"not in dictionary",""))</f>
        <v/>
      </c>
      <c r="F11" s="40"/>
      <c r="G11" s="41" t="s">
        <v>120</v>
      </c>
      <c r="H11" s="41"/>
      <c r="I11" s="41"/>
      <c r="J11" s="41"/>
      <c r="K11" s="48" t="str">
        <f>IF(ISBLANK(G11),IF(AND(ISBLANK(H11),ISBLANK(I11),ISBLANK(J11)),IF(C11="Free","","need entry" ),"" ),IF(AND(ISBLANK(H11),ISBLANK(I11),ISBLANK(J11)), IF(AND(D11&lt;&gt;"Assay Component",D11&lt;&gt;"Vehicle Components"), IF(ISNA(VLOOKUP(G11,Dictionary!$B$2:$F$700,4,FALSE)),"Val not in Dict", ""  ),"ext val" ),"Too many vals" ) )</f>
        <v/>
      </c>
      <c r="L11" s="41"/>
      <c r="M11" s="47" t="str">
        <f>IF(ISBLANK(L11),"",IF(ISNA(VLOOKUP(L11,Dictionary!$B$2:$F$700,1,FALSE)),"not in dictionary",""))</f>
        <v/>
      </c>
      <c r="N11" s="38" t="str">
        <f t="shared" si="0"/>
        <v>modulator</v>
      </c>
      <c r="O11" s="43"/>
      <c r="P11" s="40"/>
    </row>
    <row r="12" spans="1:18" ht="15">
      <c r="A12" s="38" t="s">
        <v>57</v>
      </c>
      <c r="B12" s="49">
        <v>3</v>
      </c>
      <c r="C12" s="40" t="s">
        <v>32</v>
      </c>
      <c r="D12" s="41" t="s">
        <v>550</v>
      </c>
      <c r="E12" s="47" t="str">
        <f>IF(ISBLANK(D12),"needs entry",IF(ISNA(VLOOKUP(D12,Dictionary!$B$2:$F$700,1,FALSE)),"not in dictionary",""))</f>
        <v/>
      </c>
      <c r="F12" s="40"/>
      <c r="G12" s="41"/>
      <c r="H12" s="41">
        <v>48</v>
      </c>
      <c r="I12" s="41"/>
      <c r="J12" s="41"/>
      <c r="K12" s="48" t="str">
        <f>IF(ISBLANK(G12),IF(AND(ISBLANK(H12),ISBLANK(I12),ISBLANK(J12)),IF(C12="Free","","need entry" ),"" ),IF(AND(ISBLANK(H12),ISBLANK(I12),ISBLANK(J12)), IF(AND(D12&lt;&gt;"Assay Component",D12&lt;&gt;"Vehicle Components"), IF(ISNA(VLOOKUP(G12,Dictionary!$B$2:$F$700,4,FALSE)),"Val not in Dict", ""  ),"ext val" ),"Too many vals" ) )</f>
        <v/>
      </c>
      <c r="L12" s="41" t="s">
        <v>879</v>
      </c>
      <c r="M12" s="47" t="str">
        <f>IF(ISBLANK(L12),"",IF(ISNA(VLOOKUP(L12,Dictionary!$B$2:$F$700,1,FALSE)),"not in dictionary",""))</f>
        <v/>
      </c>
      <c r="N12" s="38" t="str">
        <f t="shared" si="0"/>
        <v>48 hr</v>
      </c>
      <c r="O12" s="43">
        <f>O11+1</f>
        <v>1</v>
      </c>
      <c r="P12" s="40"/>
      <c r="R12" s="38" t="str">
        <f>"insert into measure_context_item ( MEASURE_CONTEXT_ITEM_ID, GROUP_MEASURE_CONTEXT_ITEM_ID, ASSAY_ID, MEASURE_CONTEXT_ID, ATTRIBUTE_TYPE,  ATTRIBUTE_ID,  QUALIFIER,  VALUE_ID, VALUE_DISPLAY, VALUE_NUM, VALUE_MIN, VALUE_MAX) values ("&amp;O12&amp;", "&amp;VLOOKUP(B12,$B$2:$O$48,12,FALSE)&amp;", assay_id_seq.currval, '"&amp;P12&amp;"', '"&amp;C12&amp;"', "&amp;VLOOKUP(D12,Dictionary!$B$2:$F$609,4,FALSE)&amp;", '', '"&amp;IF(ISNA(VLOOKUP(Context!G22,Dictionary!$B$2:$F$609,4,FALSE)),"",VLOOKUP(Context!G22,Dictionary!$B$2:$F$609,4,FALSE))&amp;"', '"&amp;Context!N22&amp;"', '"&amp;Context!H22&amp;"', '"&amp;I12&amp;"', '"&amp;J12&amp;"');"</f>
        <v>insert into measure_context_item ( MEASURE_CONTEXT_ITEM_ID, GROUP_MEASURE_CONTEXT_ITEM_ID, ASSAY_ID, MEASURE_CONTEXT_ID, ATTRIBUTE_TYPE,  ATTRIBUTE_ID,  QUALIFIER,  VALUE_ID, VALUE_DISPLAY, VALUE_NUM, VALUE_MIN, VALUE_MAX) values (1, , assay_id_seq.currval, '', 'Fixed', Published, '', 'Published', 'dye', '', '', '');</v>
      </c>
    </row>
    <row r="13" spans="1:18" ht="15">
      <c r="B13" s="49">
        <v>4</v>
      </c>
      <c r="C13" s="40" t="s">
        <v>32</v>
      </c>
      <c r="D13" s="41" t="s">
        <v>112</v>
      </c>
      <c r="E13" s="47" t="str">
        <f>IF(ISBLANK(D13),"needs entry",IF(ISNA(VLOOKUP(D13,Dictionary!$B$2:$F$700,1,FALSE)),"not in dictionary",""))</f>
        <v/>
      </c>
      <c r="F13" s="40"/>
      <c r="G13" s="41" t="s">
        <v>866</v>
      </c>
      <c r="H13" s="41"/>
      <c r="I13" s="41"/>
      <c r="J13" s="41"/>
      <c r="K13" s="48" t="str">
        <f>IF(ISBLANK(G13),IF(AND(ISBLANK(H13),ISBLANK(I13),ISBLANK(J13)),IF(C13="Free","","need entry" ),"" ),IF(AND(ISBLANK(H13),ISBLANK(I13),ISBLANK(J13)), IF(AND(D13&lt;&gt;"Assay Component",D13&lt;&gt;"Vehicle Components"), IF(ISNA(VLOOKUP(G13,Dictionary!$B$2:$F$700,4,FALSE)),"Val not in Dict", ""  ),"ext val" ),"Too many vals" ) )</f>
        <v/>
      </c>
      <c r="L13" s="41"/>
      <c r="M13" s="47" t="str">
        <f>IF(ISBLANK(L13),"",IF(ISNA(VLOOKUP(L13,Dictionary!$B$2:$F$700,1,FALSE)),"not in dictionary",""))</f>
        <v/>
      </c>
      <c r="N13" s="38" t="str">
        <f t="shared" si="0"/>
        <v>IL-1b</v>
      </c>
      <c r="O13" s="43" t="e">
        <f>#REF!+1</f>
        <v>#REF!</v>
      </c>
      <c r="P13" s="40"/>
      <c r="R13" s="38" t="e">
        <f>"insert into measure_context_item ( MEASURE_CONTEXT_ITEM_ID, GROUP_MEASURE_CONTEXT_ITEM_ID, ASSAY_ID, MEASURE_CONTEXT_ID, ATTRIBUTE_TYPE,  ATTRIBUTE_ID,  QUALIFIER,  VALUE_ID, VALUE_DISPLAY, VALUE_NUM, VALUE_MIN, VALUE_MAX) values ("&amp;O13&amp;", "&amp;VLOOKUP(B13,$B$2:$O$48,12,FALSE)&amp;", assay_id_seq.currval, '"&amp;P13&amp;"', '"&amp;C13&amp;"', "&amp;VLOOKUP(D13,Dictionary!$B$2:$F$609,4,FALSE)&amp;", '', '"&amp;IF(ISNA(VLOOKUP(Context!G26,Dictionary!$B$2:$F$609,4,FALSE)),"",VLOOKUP(Context!G26,Dictionary!$B$2:$F$609,4,FALSE))&amp;"', '"&amp;Context!N26&amp;"', '"&amp;Context!H26&amp;"', '"&amp;I13&amp;"', '"&amp;J13&amp;"');"</f>
        <v>#REF!</v>
      </c>
    </row>
    <row r="14" spans="1:18" ht="15">
      <c r="B14" s="49">
        <v>4</v>
      </c>
      <c r="C14" s="40" t="s">
        <v>32</v>
      </c>
      <c r="D14" s="41" t="s">
        <v>94</v>
      </c>
      <c r="E14" s="47" t="str">
        <f>IF(ISBLANK(D14),"needs entry",IF(ISNA(VLOOKUP(D14,Dictionary!$B$2:$F$700,1,FALSE)),"not in dictionary",""))</f>
        <v/>
      </c>
      <c r="F14" s="40"/>
      <c r="G14" s="41" t="s">
        <v>120</v>
      </c>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
      </c>
      <c r="L14" s="41"/>
      <c r="M14" s="47" t="str">
        <f>IF(ISBLANK(L14),"",IF(ISNA(VLOOKUP(L14,Dictionary!$B$2:$F$700,1,FALSE)),"not in dictionary",""))</f>
        <v/>
      </c>
      <c r="N14" s="38" t="str">
        <f t="shared" si="0"/>
        <v>modulator</v>
      </c>
      <c r="O14" s="43"/>
      <c r="P14" s="40"/>
    </row>
    <row r="15" spans="1:18" ht="15">
      <c r="B15" s="49">
        <v>4</v>
      </c>
      <c r="C15" s="40" t="s">
        <v>32</v>
      </c>
      <c r="D15" s="41" t="s">
        <v>422</v>
      </c>
      <c r="E15" s="47" t="str">
        <f>IF(ISBLANK(D15),"needs entry",IF(ISNA(VLOOKUP(D15,Dictionary!$B$2:$F$700,1,FALSE)),"not in dictionary",""))</f>
        <v/>
      </c>
      <c r="F15" s="40"/>
      <c r="G15" s="41"/>
      <c r="H15" s="41">
        <v>10</v>
      </c>
      <c r="I15" s="41"/>
      <c r="J15" s="41"/>
      <c r="K15" s="48" t="str">
        <f>IF(ISBLANK(G15),IF(AND(ISBLANK(H15),ISBLANK(I15),ISBLANK(J15)),IF(C15="Free","","need entry" ),"" ),IF(AND(ISBLANK(H15),ISBLANK(I15),ISBLANK(J15)), IF(AND(D15&lt;&gt;"Assay Component",D15&lt;&gt;"Vehicle Components"), IF(ISNA(VLOOKUP(G15,Dictionary!$B$2:$F$700,4,FALSE)),"Val not in Dict", ""  ),"ext val" ),"Too many vals" ) )</f>
        <v/>
      </c>
      <c r="L15" s="41" t="s">
        <v>868</v>
      </c>
      <c r="M15" s="47" t="str">
        <f>IF(ISBLANK(L15),"",IF(ISNA(VLOOKUP(L15,Dictionary!$B$2:$F$700,1,FALSE)),"not in dictionary",""))</f>
        <v/>
      </c>
      <c r="N15" s="38" t="str">
        <f t="shared" si="0"/>
        <v>10 ng/ml</v>
      </c>
      <c r="O15" s="43" t="e">
        <f>O13+1</f>
        <v>#REF!</v>
      </c>
      <c r="P15" s="40"/>
      <c r="R15" s="38" t="e">
        <f>"insert into measure_context_item ( MEASURE_CONTEXT_ITEM_ID, GROUP_MEASURE_CONTEXT_ITEM_ID, ASSAY_ID, MEASURE_CONTEXT_ID, ATTRIBUTE_TYPE,  ATTRIBUTE_ID,  QUALIFIER,  VALUE_ID, VALUE_DISPLAY, VALUE_NUM, VALUE_MIN, VALUE_MAX) values ("&amp;O15&amp;", "&amp;VLOOKUP(B15,$B$2:$O$48,12,FALSE)&amp;", assay_id_seq.currval, '"&amp;P15&amp;"', '"&amp;C15&amp;"', "&amp;VLOOKUP(D15,Dictionary!$B$2:$F$609,4,FALSE)&amp;", '', '"&amp;IF(ISNA(VLOOKUP(Context!G28,Dictionary!$B$2:$F$609,4,FALSE)),"",VLOOKUP(Context!G28,Dictionary!$B$2:$F$609,4,FALSE))&amp;"', '"&amp;Context!N28&amp;"', '"&amp;Context!H28&amp;"', '"&amp;I15&amp;"', '"&amp;J15&amp;"');"</f>
        <v>#REF!</v>
      </c>
    </row>
    <row r="16" spans="1:18" ht="15">
      <c r="A16" s="38" t="s">
        <v>57</v>
      </c>
      <c r="B16" s="49">
        <v>4</v>
      </c>
      <c r="C16" s="40" t="s">
        <v>32</v>
      </c>
      <c r="D16" s="41" t="s">
        <v>550</v>
      </c>
      <c r="E16" s="47" t="str">
        <f>IF(ISBLANK(D16),"needs entry",IF(ISNA(VLOOKUP(D16,Dictionary!$B$2:$F$700,1,FALSE)),"not in dictionary",""))</f>
        <v/>
      </c>
      <c r="F16" s="40"/>
      <c r="G16" s="41"/>
      <c r="H16" s="41">
        <v>48</v>
      </c>
      <c r="I16" s="41"/>
      <c r="J16" s="41"/>
      <c r="K16" s="48" t="str">
        <f>IF(ISBLANK(G16),IF(AND(ISBLANK(H16),ISBLANK(I16),ISBLANK(J16)),IF(C16="Free","","need entry" ),"" ),IF(AND(ISBLANK(H16),ISBLANK(I16),ISBLANK(J16)), IF(AND(D16&lt;&gt;"Assay Component",D16&lt;&gt;"Vehicle Components"), IF(ISNA(VLOOKUP(G16,Dictionary!$B$2:$F$700,4,FALSE)),"Val not in Dict", ""  ),"ext val" ),"Too many vals" ) )</f>
        <v/>
      </c>
      <c r="L16" s="41" t="s">
        <v>879</v>
      </c>
      <c r="M16" s="47" t="str">
        <f>IF(ISBLANK(L16),"",IF(ISNA(VLOOKUP(L16,Dictionary!$B$2:$F$700,1,FALSE)),"not in dictionary",""))</f>
        <v/>
      </c>
      <c r="N16" s="38" t="str">
        <f t="shared" si="0"/>
        <v>48 hr</v>
      </c>
      <c r="O16" s="43" t="e">
        <f>O15+1</f>
        <v>#REF!</v>
      </c>
      <c r="P16" s="40"/>
      <c r="R16" s="38" t="e">
        <f>"insert into measure_context_item ( MEASURE_CONTEXT_ITEM_ID, GROUP_MEASURE_CONTEXT_ITEM_ID, ASSAY_ID, MEASURE_CONTEXT_ID, ATTRIBUTE_TYPE,  ATTRIBUTE_ID,  QUALIFIER,  VALUE_ID, VALUE_DISPLAY, VALUE_NUM, VALUE_MIN, VALUE_MAX) values ("&amp;O16&amp;", "&amp;VLOOKUP(B16,$B$2:$O$48,12,FALSE)&amp;", assay_id_seq.currval, '"&amp;P16&amp;"', '"&amp;C16&amp;"', "&amp;VLOOKUP(D16,Dictionary!$B$2:$F$609,4,FALSE)&amp;", '', '"&amp;IF(ISNA(VLOOKUP(Context!G31,Dictionary!$B$2:$F$609,4,FALSE)),"",VLOOKUP(Context!G31,Dictionary!$B$2:$F$609,4,FALSE))&amp;"', '"&amp;Context!N31&amp;"', '"&amp;Context!H31&amp;"', '"&amp;I16&amp;"', '"&amp;J16&amp;"');"</f>
        <v>#REF!</v>
      </c>
    </row>
    <row r="17" spans="1:18" ht="15">
      <c r="A17" s="38" t="s">
        <v>57</v>
      </c>
      <c r="B17" s="49">
        <v>5</v>
      </c>
      <c r="C17" s="40" t="s">
        <v>32</v>
      </c>
      <c r="D17" s="41" t="s">
        <v>112</v>
      </c>
      <c r="E17" s="47" t="str">
        <f>IF(ISBLANK(D17),"needs entry",IF(ISNA(VLOOKUP(D17,Dictionary!$B$2:$F$700,1,FALSE)),"not in dictionary",""))</f>
        <v/>
      </c>
      <c r="F17" s="40"/>
      <c r="G17" s="41" t="s">
        <v>867</v>
      </c>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
      </c>
      <c r="L17" s="41"/>
      <c r="M17" s="47" t="str">
        <f>IF(ISBLANK(L17),"",IF(ISNA(VLOOKUP(L17,Dictionary!$B$2:$F$700,1,FALSE)),"not in dictionary",""))</f>
        <v/>
      </c>
      <c r="N17" s="38" t="str">
        <f t="shared" si="0"/>
        <v>IFN-g</v>
      </c>
      <c r="O17" s="43" t="e">
        <f>#REF!+1</f>
        <v>#REF!</v>
      </c>
      <c r="P17" s="40"/>
      <c r="R17" s="38" t="e">
        <f>"insert into measure_context_item ( MEASURE_CONTEXT_ITEM_ID, GROUP_MEASURE_CONTEXT_ITEM_ID, ASSAY_ID, MEASURE_CONTEXT_ID, ATTRIBUTE_TYPE,  ATTRIBUTE_ID,  QUALIFIER,  VALUE_ID, VALUE_DISPLAY, VALUE_NUM, VALUE_MIN, VALUE_MAX) values ("&amp;O17&amp;", "&amp;VLOOKUP(B17,$B$2:$O$48,12,FALSE)&amp;", assay_id_seq.currval, '"&amp;P17&amp;"', '"&amp;C17&amp;"', "&amp;VLOOKUP(D17,Dictionary!$B$2:$F$609,4,FALSE)&amp;", '', '"&amp;IF(ISNA(VLOOKUP(Context!G29,Dictionary!$B$2:$F$609,4,FALSE)),"",VLOOKUP(Context!G29,Dictionary!$B$2:$F$609,4,FALSE))&amp;"', '"&amp;Context!N29&amp;"', '"&amp;Context!H29&amp;"', '"&amp;I17&amp;"', '"&amp;J17&amp;"');"</f>
        <v>#REF!</v>
      </c>
    </row>
    <row r="18" spans="1:18" ht="15">
      <c r="A18" s="38" t="s">
        <v>57</v>
      </c>
      <c r="B18" s="49">
        <v>5</v>
      </c>
      <c r="C18" s="40" t="s">
        <v>32</v>
      </c>
      <c r="D18" s="41" t="s">
        <v>422</v>
      </c>
      <c r="E18" s="47" t="str">
        <f>IF(ISBLANK(D18),"needs entry",IF(ISNA(VLOOKUP(D18,Dictionary!$B$2:$F$700,1,FALSE)),"not in dictionary",""))</f>
        <v/>
      </c>
      <c r="F18" s="40"/>
      <c r="G18" s="41"/>
      <c r="H18" s="41">
        <v>50</v>
      </c>
      <c r="I18" s="41"/>
      <c r="J18" s="41"/>
      <c r="K18" s="48" t="str">
        <f>IF(ISBLANK(G18),IF(AND(ISBLANK(H18),ISBLANK(I18),ISBLANK(J18)),IF(C18="Free","","need entry" ),"" ),IF(AND(ISBLANK(H18),ISBLANK(I18),ISBLANK(J18)), IF(AND(D18&lt;&gt;"Assay Component",D18&lt;&gt;"Vehicle Components"), IF(ISNA(VLOOKUP(G18,Dictionary!$B$2:$F$700,4,FALSE)),"Val not in Dict", ""  ),"ext val" ),"Too many vals" ) )</f>
        <v/>
      </c>
      <c r="L18" s="41" t="s">
        <v>868</v>
      </c>
      <c r="M18" s="47" t="str">
        <f>IF(ISBLANK(L18),"",IF(ISNA(VLOOKUP(L18,Dictionary!$B$2:$F$700,1,FALSE)),"not in dictionary",""))</f>
        <v/>
      </c>
      <c r="N18" s="38" t="str">
        <f t="shared" si="0"/>
        <v>50 ng/ml</v>
      </c>
      <c r="O18" s="43" t="e">
        <f>O17+1</f>
        <v>#REF!</v>
      </c>
      <c r="P18" s="40"/>
      <c r="R18" s="38" t="e">
        <f>"insert into measure_context_item ( MEASURE_CONTEXT_ITEM_ID, GROUP_MEASURE_CONTEXT_ITEM_ID, ASSAY_ID, MEASURE_CONTEXT_ID, ATTRIBUTE_TYPE,  ATTRIBUTE_ID,  QUALIFIER,  VALUE_ID, VALUE_DISPLAY, VALUE_NUM, VALUE_MIN, VALUE_MAX) values ("&amp;O18&amp;", "&amp;VLOOKUP(B18,$B$2:$O$48,12,FALSE)&amp;", assay_id_seq.currval, '"&amp;P18&amp;"', '"&amp;C18&amp;"', "&amp;VLOOKUP(D18,Dictionary!$B$2:$F$609,4,FALSE)&amp;", '', '"&amp;IF(ISNA(VLOOKUP(Context!#REF!,Dictionary!$B$2:$F$609,4,FALSE)),"",VLOOKUP(Context!#REF!,Dictionary!$B$2:$F$609,4,FALSE))&amp;"', '"&amp;Context!#REF!&amp;"', '"&amp;Context!#REF!&amp;"', '"&amp;I18&amp;"', '"&amp;J18&amp;"');"</f>
        <v>#REF!</v>
      </c>
    </row>
    <row r="19" spans="1:18" ht="15">
      <c r="B19" s="49">
        <v>5</v>
      </c>
      <c r="C19" s="40" t="s">
        <v>32</v>
      </c>
      <c r="D19" s="41" t="s">
        <v>94</v>
      </c>
      <c r="E19" s="47" t="str">
        <f>IF(ISBLANK(D19),"needs entry",IF(ISNA(VLOOKUP(D19,Dictionary!$B$2:$F$700,1,FALSE)),"not in dictionary",""))</f>
        <v/>
      </c>
      <c r="F19" s="40"/>
      <c r="G19" s="41" t="s">
        <v>120</v>
      </c>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
      </c>
      <c r="L19" s="41"/>
      <c r="M19" s="47" t="str">
        <f>IF(ISBLANK(L19),"",IF(ISNA(VLOOKUP(L19,Dictionary!$B$2:$F$700,1,FALSE)),"not in dictionary",""))</f>
        <v/>
      </c>
      <c r="N19" s="38" t="str">
        <f t="shared" si="0"/>
        <v>modulator</v>
      </c>
      <c r="O19" s="43"/>
      <c r="P19" s="40"/>
    </row>
    <row r="20" spans="1:18" ht="15">
      <c r="A20" s="38" t="s">
        <v>57</v>
      </c>
      <c r="B20" s="49">
        <v>5</v>
      </c>
      <c r="C20" s="40" t="s">
        <v>32</v>
      </c>
      <c r="D20" s="41" t="s">
        <v>550</v>
      </c>
      <c r="E20" s="47" t="str">
        <f>IF(ISBLANK(D20),"needs entry",IF(ISNA(VLOOKUP(D20,Dictionary!$B$2:$F$700,1,FALSE)),"not in dictionary",""))</f>
        <v/>
      </c>
      <c r="F20" s="40"/>
      <c r="G20" s="41"/>
      <c r="H20" s="41">
        <v>48</v>
      </c>
      <c r="I20" s="41"/>
      <c r="J20" s="41"/>
      <c r="K20" s="48" t="str">
        <f>IF(ISBLANK(G20),IF(AND(ISBLANK(H20),ISBLANK(I20),ISBLANK(J20)),IF(C20="Free","","need entry" ),"" ),IF(AND(ISBLANK(H20),ISBLANK(I20),ISBLANK(J20)), IF(AND(D20&lt;&gt;"Assay Component",D20&lt;&gt;"Vehicle Components"), IF(ISNA(VLOOKUP(G20,Dictionary!$B$2:$F$700,4,FALSE)),"Val not in Dict", ""  ),"ext val" ),"Too many vals" ) )</f>
        <v/>
      </c>
      <c r="L20" s="41" t="s">
        <v>879</v>
      </c>
      <c r="M20" s="47" t="str">
        <f>IF(ISBLANK(L20),"",IF(ISNA(VLOOKUP(L20,Dictionary!$B$2:$F$700,1,FALSE)),"not in dictionary",""))</f>
        <v/>
      </c>
      <c r="N20" s="38" t="str">
        <f t="shared" si="0"/>
        <v>48 hr</v>
      </c>
      <c r="O20" s="43">
        <f>O19+1</f>
        <v>1</v>
      </c>
      <c r="P20" s="40"/>
      <c r="R20" s="38" t="str">
        <f>"insert into measure_context_item ( MEASURE_CONTEXT_ITEM_ID, GROUP_MEASURE_CONTEXT_ITEM_ID, ASSAY_ID, MEASURE_CONTEXT_ID, ATTRIBUTE_TYPE,  ATTRIBUTE_ID,  QUALIFIER,  VALUE_ID, VALUE_DISPLAY, VALUE_NUM, VALUE_MIN, VALUE_MAX) values ("&amp;O20&amp;", "&amp;VLOOKUP(B20,$B$2:$O$48,12,FALSE)&amp;", assay_id_seq.currval, '"&amp;P20&amp;"', '"&amp;C20&amp;"', "&amp;VLOOKUP(D20,Dictionary!$B$2:$F$609,4,FALSE)&amp;", '', '"&amp;IF(ISNA(VLOOKUP(Context!G32,Dictionary!$B$2:$F$609,4,FALSE)),"",VLOOKUP(Context!G32,Dictionary!$B$2:$F$609,4,FALSE))&amp;"', '"&amp;Context!N32&amp;"', '"&amp;Context!H32&amp;"', '"&amp;I20&amp;"', '"&amp;J20&amp;"');"</f>
        <v>insert into measure_context_item ( MEASURE_CONTEXT_ITEM_ID, GROUP_MEASURE_CONTEXT_ITEM_ID, ASSAY_ID, MEASURE_CONTEXT_ID, ATTRIBUTE_TYPE,  ATTRIBUTE_ID,  QUALIFIER,  VALUE_ID, VALUE_DISPLAY, VALUE_NUM, VALUE_MIN, VALUE_MAX) values (1, , assay_id_seq.currval, '', 'Fixed', Published, '', '', 'Beta cell apoptosis', '', '', '');</v>
      </c>
    </row>
    <row r="21" spans="1:18" ht="15">
      <c r="B21" s="49">
        <v>6</v>
      </c>
      <c r="C21" s="40" t="s">
        <v>32</v>
      </c>
      <c r="D21" s="41" t="s">
        <v>94</v>
      </c>
      <c r="E21" s="47" t="str">
        <f>IF(ISBLANK(D21),"needs entry",IF(ISNA(VLOOKUP(D21,Dictionary!$B$2:$F$700,1,FALSE)),"not in dictionary",""))</f>
        <v/>
      </c>
      <c r="F21" s="40"/>
      <c r="G21" s="41" t="s">
        <v>102</v>
      </c>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
      </c>
      <c r="L21" s="41"/>
      <c r="M21" s="47" t="str">
        <f>IF(ISBLANK(L21),"",IF(ISNA(VLOOKUP(L21,Dictionary!$B$2:$F$700,1,FALSE)),"not in dictionary",""))</f>
        <v/>
      </c>
      <c r="N21" s="38" t="str">
        <f t="shared" si="0"/>
        <v>detector role</v>
      </c>
      <c r="O21" s="43"/>
      <c r="P21" s="40"/>
    </row>
    <row r="22" spans="1:18" ht="15">
      <c r="B22" s="49">
        <v>6</v>
      </c>
      <c r="C22" s="40" t="s">
        <v>32</v>
      </c>
      <c r="D22" s="41" t="s">
        <v>102</v>
      </c>
      <c r="E22" s="47" t="str">
        <f>IF(ISBLANK(D22),"needs entry",IF(ISNA(VLOOKUP(D22,Dictionary!$B$2:$F$700,1,FALSE)),"not in dictionary",""))</f>
        <v/>
      </c>
      <c r="F22" s="40"/>
      <c r="G22" s="41" t="s">
        <v>104</v>
      </c>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
      </c>
      <c r="L22" s="41"/>
      <c r="M22" s="47" t="str">
        <f>IF(ISBLANK(L22),"",IF(ISNA(VLOOKUP(L22,Dictionary!$B$2:$F$700,1,FALSE)),"not in dictionary",""))</f>
        <v/>
      </c>
      <c r="N22" s="38" t="str">
        <f t="shared" si="0"/>
        <v>dye</v>
      </c>
      <c r="O22" s="43"/>
      <c r="P22" s="40"/>
    </row>
    <row r="23" spans="1:18" ht="15">
      <c r="A23" s="38" t="s">
        <v>17</v>
      </c>
      <c r="B23" s="49">
        <v>6</v>
      </c>
      <c r="C23" s="40" t="s">
        <v>32</v>
      </c>
      <c r="D23" s="41" t="s">
        <v>104</v>
      </c>
      <c r="E23" s="47" t="str">
        <f>IF(ISBLANK(D23),"needs entry",IF(ISNA(VLOOKUP(D23,Dictionary!$B$2:$F$700,1,FALSE)),"not in dictionary",""))</f>
        <v/>
      </c>
      <c r="F23" s="40"/>
      <c r="G23" s="41" t="s">
        <v>877</v>
      </c>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
      </c>
      <c r="L23" s="41"/>
      <c r="M23" s="47" t="str">
        <f>IF(ISBLANK(L23),"",IF(ISNA(VLOOKUP(L23,Dictionary!$B$2:$F$700,1,FALSE)),"not in dictionary",""))</f>
        <v/>
      </c>
      <c r="N23" s="38" t="str">
        <f t="shared" si="0"/>
        <v>Griess reagent</v>
      </c>
      <c r="O23" s="43">
        <f>O19+1</f>
        <v>1</v>
      </c>
      <c r="P23" s="40"/>
      <c r="R23" s="38" t="e">
        <f>"insert into measure_context_item ( MEASURE_CONTEXT_ITEM_ID, GROUP_MEASURE_CONTEXT_ITEM_ID, ASSAY_ID, MEASURE_CONTEXT_ID, ATTRIBUTE_TYPE,  ATTRIBUTE_ID,  QUALIFIER,  VALUE_ID, VALUE_DISPLAY, VALUE_NUM, VALUE_MIN, VALUE_MAX) values ("&amp;O23&amp;", "&amp;VLOOKUP(B23,$B$2:$O$48,12,FALSE)&amp;", assay_id_seq.currval, '"&amp;P23&amp;"', '"&amp;C23&amp;"', "&amp;VLOOKUP(D23,Dictionary!$B$2:$F$609,4,FALSE)&amp;", '', '"&amp;IF(ISNA(VLOOKUP(Context!#REF!,Dictionary!$B$2:$F$609,4,FALSE)),"",VLOOKUP(Context!#REF!,Dictionary!$B$2:$F$609,4,FALSE))&amp;"', '"&amp;Context!#REF!&amp;"', '"&amp;Context!#REF!&amp;"', '"&amp;I23&amp;"', '"&amp;J23&amp;"');"</f>
        <v>#REF!</v>
      </c>
    </row>
    <row r="24" spans="1:18" ht="15">
      <c r="B24" s="49">
        <v>6</v>
      </c>
      <c r="C24" s="40" t="s">
        <v>32</v>
      </c>
      <c r="D24" s="41" t="s">
        <v>422</v>
      </c>
      <c r="E24" s="47" t="str">
        <f>IF(ISBLANK(D24),"needs entry",IF(ISNA(VLOOKUP(D24,Dictionary!$B$2:$F$700,1,FALSE)),"not in dictionary",""))</f>
        <v/>
      </c>
      <c r="F24" s="40"/>
      <c r="G24" s="41"/>
      <c r="H24" s="41">
        <v>1</v>
      </c>
      <c r="I24" s="41"/>
      <c r="J24" s="41"/>
      <c r="K24" s="48" t="str">
        <f>IF(ISBLANK(G24),IF(AND(ISBLANK(H24),ISBLANK(I24),ISBLANK(J24)),IF(C24="Free","","need entry" ),"" ),IF(AND(ISBLANK(H24),ISBLANK(I24),ISBLANK(J24)), IF(AND(D24&lt;&gt;"Assay Component",D24&lt;&gt;"Vehicle Components"), IF(ISNA(VLOOKUP(G24,Dictionary!$B$2:$F$700,4,FALSE)),"Val not in Dict", ""  ),"ext val" ),"Too many vals" ) )</f>
        <v/>
      </c>
      <c r="L24" s="41" t="s">
        <v>886</v>
      </c>
      <c r="M24" s="47" t="str">
        <f>IF(ISBLANK(L24),"",IF(ISNA(VLOOKUP(L24,Dictionary!$B$2:$F$700,1,FALSE)),"not in dictionary",""))</f>
        <v/>
      </c>
      <c r="N24" s="38" t="str">
        <f t="shared" si="0"/>
        <v>1 X</v>
      </c>
      <c r="O24" s="43"/>
      <c r="P24" s="40"/>
    </row>
    <row r="25" spans="1:18" ht="15">
      <c r="B25" s="49">
        <v>6</v>
      </c>
      <c r="C25" s="40" t="s">
        <v>32</v>
      </c>
      <c r="D25" s="41" t="s">
        <v>370</v>
      </c>
      <c r="E25" s="47" t="str">
        <f>IF(ISBLANK(D25),"needs entry",IF(ISNA(VLOOKUP(D25,Dictionary!$B$2:$F$700,1,FALSE)),"not in dictionary",""))</f>
        <v/>
      </c>
      <c r="F25" s="40"/>
      <c r="G25" s="41"/>
      <c r="H25" s="41">
        <v>5</v>
      </c>
      <c r="I25" s="41"/>
      <c r="J25" s="41"/>
      <c r="K25" s="48" t="str">
        <f>IF(ISBLANK(G25),IF(AND(ISBLANK(H25),ISBLANK(I25),ISBLANK(J25)),IF(C25="Free","","need entry" ),"" ),IF(AND(ISBLANK(H25),ISBLANK(I25),ISBLANK(J25)), IF(AND(D25&lt;&gt;"Assay Component",D25&lt;&gt;"Vehicle Components"), IF(ISNA(VLOOKUP(G25,Dictionary!$B$2:$F$700,4,FALSE)),"Val not in Dict", ""  ),"ext val" ),"Too many vals" ) )</f>
        <v/>
      </c>
      <c r="L25" s="41" t="s">
        <v>881</v>
      </c>
      <c r="M25" s="47" t="str">
        <f>IF(ISBLANK(L25),"",IF(ISNA(VLOOKUP(L25,Dictionary!$B$2:$F$700,1,FALSE)),"not in dictionary",""))</f>
        <v/>
      </c>
      <c r="N25" s="38" t="str">
        <f t="shared" si="0"/>
        <v>5 min</v>
      </c>
      <c r="O25" s="43"/>
      <c r="P25" s="40"/>
    </row>
    <row r="26" spans="1:18" ht="15">
      <c r="A26" s="38" t="s">
        <v>17</v>
      </c>
      <c r="B26" s="49">
        <v>7</v>
      </c>
      <c r="C26" s="40" t="s">
        <v>32</v>
      </c>
      <c r="D26" s="41" t="s">
        <v>874</v>
      </c>
      <c r="E26" s="47" t="str">
        <f>IF(ISBLANK(D26),"needs entry",IF(ISNA(VLOOKUP(D26,Dictionary!$B$2:$F$700,1,FALSE)),"not in dictionary",""))</f>
        <v/>
      </c>
      <c r="F26" s="40"/>
      <c r="G26" s="41" t="s">
        <v>152</v>
      </c>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
      </c>
      <c r="L26" s="41"/>
      <c r="M26" s="47" t="str">
        <f>IF(ISBLANK(L26),"",IF(ISNA(VLOOKUP(L26,Dictionary!$B$2:$F$700,1,FALSE)),"not in dictionary",""))</f>
        <v/>
      </c>
      <c r="N26" s="38" t="str">
        <f t="shared" si="0"/>
        <v>cell-based format</v>
      </c>
      <c r="O26" s="43">
        <f>O23+1</f>
        <v>2</v>
      </c>
      <c r="P26" s="40"/>
      <c r="R26" s="38" t="e">
        <f>"insert into measure_context_item ( MEASURE_CONTEXT_ITEM_ID, GROUP_MEASURE_CONTEXT_ITEM_ID, ASSAY_ID, MEASURE_CONTEXT_ID, ATTRIBUTE_TYPE,  ATTRIBUTE_ID,  QUALIFIER,  VALUE_ID, VALUE_DISPLAY, VALUE_NUM, VALUE_MIN, VALUE_MAX) values ("&amp;O26&amp;", "&amp;VLOOKUP(B26,$B$2:$O$48,12,FALSE)&amp;", assay_id_seq.currval, '"&amp;P26&amp;"', '"&amp;C26&amp;"', "&amp;VLOOKUP(D26,Dictionary!$B$2:$F$609,4,FALSE)&amp;", '', '"&amp;IF(ISNA(VLOOKUP(Context!#REF!,Dictionary!$B$2:$F$609,4,FALSE)),"",VLOOKUP(Context!#REF!,Dictionary!$B$2:$F$609,4,FALSE))&amp;"', '"&amp;Context!#REF!&amp;"', '"&amp;Context!#REF!&amp;"', '"&amp;I26&amp;"', '"&amp;J26&amp;"');"</f>
        <v>#REF!</v>
      </c>
    </row>
    <row r="27" spans="1:18" ht="15">
      <c r="A27" s="38" t="s">
        <v>57</v>
      </c>
      <c r="B27" s="49">
        <v>8</v>
      </c>
      <c r="C27" s="40" t="s">
        <v>32</v>
      </c>
      <c r="D27" s="41" t="s">
        <v>875</v>
      </c>
      <c r="E27" s="47" t="str">
        <f>IF(ISBLANK(D27),"needs entry",IF(ISNA(VLOOKUP(D27,Dictionary!$B$2:$F$700,1,FALSE)),"not in dictionary",""))</f>
        <v/>
      </c>
      <c r="F27" s="40"/>
      <c r="G27" s="41" t="s">
        <v>876</v>
      </c>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Val not in Dict</v>
      </c>
      <c r="L27" s="41"/>
      <c r="M27" s="47" t="str">
        <f>IF(ISBLANK(L27),"",IF(ISNA(VLOOKUP(L27,Dictionary!$B$2:$F$700,1,FALSE)),"not in dictionary",""))</f>
        <v/>
      </c>
      <c r="N27" s="38" t="str">
        <f t="shared" si="0"/>
        <v>Nitric oxide synthase</v>
      </c>
      <c r="O27" s="43">
        <f>O26+1</f>
        <v>3</v>
      </c>
      <c r="P27" s="40"/>
      <c r="R27" s="38" t="e">
        <f>"insert into measure_context_item ( MEASURE_CONTEXT_ITEM_ID, GROUP_MEASURE_CONTEXT_ITEM_ID, ASSAY_ID, MEASURE_CONTEXT_ID, ATTRIBUTE_TYPE,  ATTRIBUTE_ID,  QUALIFIER,  VALUE_ID, VALUE_DISPLAY, VALUE_NUM, VALUE_MIN, VALUE_MAX) values ("&amp;O27&amp;", "&amp;VLOOKUP(B27,$B$2:$O$48,12,FALSE)&amp;", assay_id_seq.currval, '"&amp;P27&amp;"', '"&amp;C27&amp;"', "&amp;VLOOKUP(D27,Dictionary!$B$2:$F$609,4,FALSE)&amp;", '', '"&amp;IF(ISNA(VLOOKUP(Context!#REF!,Dictionary!$B$2:$F$609,4,FALSE)),"",VLOOKUP(Context!#REF!,Dictionary!$B$2:$F$609,4,FALSE))&amp;"', '"&amp;Context!#REF!&amp;"', '"&amp;Context!#REF!&amp;"', '"&amp;I27&amp;"', '"&amp;J27&amp;"');"</f>
        <v>#REF!</v>
      </c>
    </row>
    <row r="28" spans="1:18" ht="15">
      <c r="A28" s="38" t="s">
        <v>57</v>
      </c>
      <c r="B28" s="49">
        <v>9</v>
      </c>
      <c r="C28" s="40" t="s">
        <v>32</v>
      </c>
      <c r="D28" s="41" t="s">
        <v>266</v>
      </c>
      <c r="E28" s="47" t="str">
        <f>IF(ISBLANK(D28),"needs entry",IF(ISNA(VLOOKUP(D28,Dictionary!$B$2:$F$700,1,FALSE)),"not in dictionary",""))</f>
        <v/>
      </c>
      <c r="F28" s="40"/>
      <c r="G28" s="41" t="s">
        <v>882</v>
      </c>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Val not in Dict</v>
      </c>
      <c r="L28" s="41"/>
      <c r="M28" s="47" t="str">
        <f>IF(ISBLANK(L28),"",IF(ISNA(VLOOKUP(L28,Dictionary!$B$2:$F$700,1,FALSE)),"not in dictionary",""))</f>
        <v/>
      </c>
      <c r="N28" s="38" t="str">
        <f t="shared" si="0"/>
        <v>Broad Institute</v>
      </c>
      <c r="O28" s="43" t="e">
        <f>O8+1</f>
        <v>#REF!</v>
      </c>
      <c r="P28" s="40"/>
      <c r="R28" s="38" t="e">
        <f>"insert into measure_context_item ( MEASURE_CONTEXT_ITEM_ID, GROUP_MEASURE_CONTEXT_ITEM_ID, ASSAY_ID, MEASURE_CONTEXT_ID, ATTRIBUTE_TYPE,  ATTRIBUTE_ID,  QUALIFIER,  VALUE_ID, VALUE_DISPLAY, VALUE_NUM, VALUE_MIN, VALUE_MAX) values ("&amp;O28&amp;", "&amp;VLOOKUP(B28,$B$2:$O$48,12,FALSE)&amp;", assay_id_seq.currval, '"&amp;P28&amp;"', '"&amp;C28&amp;"', "&amp;VLOOKUP(D28,Dictionary!$B$2:$F$609,4,FALSE)&amp;", '', '"&amp;IF(ISNA(VLOOKUP(Context!G33,Dictionary!$B$2:$F$609,4,FALSE)),"",VLOOKUP(Context!G33,Dictionary!$B$2:$F$609,4,FALSE))&amp;"', '"&amp;Context!N33&amp;"', '"&amp;Context!H33&amp;"', '"&amp;I28&amp;"', '"&amp;J28&amp;"');"</f>
        <v>#REF!</v>
      </c>
    </row>
    <row r="29" spans="1:18" ht="15">
      <c r="A29" s="38" t="s">
        <v>57</v>
      </c>
      <c r="B29" s="49">
        <v>10</v>
      </c>
      <c r="C29" s="40" t="s">
        <v>32</v>
      </c>
      <c r="D29" s="41" t="s">
        <v>263</v>
      </c>
      <c r="E29" s="47" t="str">
        <f>IF(ISBLANK(D29),"needs entry",IF(ISNA(VLOOKUP(D29,Dictionary!$B$2:$F$700,1,FALSE)),"not in dictionary",""))</f>
        <v/>
      </c>
      <c r="F29" s="40"/>
      <c r="G29" s="41" t="s">
        <v>349</v>
      </c>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
      </c>
      <c r="L29" s="41"/>
      <c r="M29" s="47" t="str">
        <f>IF(ISBLANK(L29),"",IF(ISNA(VLOOKUP(L29,Dictionary!$B$2:$F$700,1,FALSE)),"not in dictionary",""))</f>
        <v/>
      </c>
      <c r="N29" s="38" t="str">
        <f t="shared" si="0"/>
        <v>alternate confirmatory assay</v>
      </c>
      <c r="O29" s="43" t="e">
        <f>O28+1</f>
        <v>#REF!</v>
      </c>
      <c r="P29" s="40"/>
      <c r="R29" s="38" t="e">
        <f>"insert into measure_context_item ( MEASURE_CONTEXT_ITEM_ID, GROUP_MEASURE_CONTEXT_ITEM_ID, ASSAY_ID, MEASURE_CONTEXT_ID, ATTRIBUTE_TYPE,  ATTRIBUTE_ID,  QUALIFIER,  VALUE_ID, VALUE_DISPLAY, VALUE_NUM, VALUE_MIN, VALUE_MAX) values ("&amp;O29&amp;", "&amp;VLOOKUP(B29,$B$2:$O$48,12,FALSE)&amp;", assay_id_seq.currval, '"&amp;P29&amp;"', '"&amp;C29&amp;"', "&amp;VLOOKUP(D29,Dictionary!$B$2:$F$609,4,FALSE)&amp;", '', '"&amp;IF(ISNA(VLOOKUP(Context!G34,Dictionary!$B$2:$F$609,4,FALSE)),"",VLOOKUP(Context!G34,Dictionary!$B$2:$F$609,4,FALSE))&amp;"', '"&amp;Context!N34&amp;"', '"&amp;Context!H34&amp;"', '"&amp;I29&amp;"', '"&amp;J29&amp;"');"</f>
        <v>#REF!</v>
      </c>
    </row>
    <row r="30" spans="1:18" ht="15">
      <c r="A30" s="38" t="s">
        <v>57</v>
      </c>
      <c r="B30" s="49">
        <v>11</v>
      </c>
      <c r="C30" s="40" t="s">
        <v>32</v>
      </c>
      <c r="D30" s="41" t="s">
        <v>174</v>
      </c>
      <c r="E30" s="47" t="str">
        <f>IF(ISBLANK(D30),"needs entry",IF(ISNA(VLOOKUP(D30,Dictionary!$B$2:$F$700,1,FALSE)),"not in dictionary",""))</f>
        <v/>
      </c>
      <c r="F30" s="40"/>
      <c r="G30" s="41" t="s">
        <v>238</v>
      </c>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
      </c>
      <c r="L30" s="41"/>
      <c r="M30" s="47" t="str">
        <f>IF(ISBLANK(L30),"",IF(ISNA(VLOOKUP(L30,Dictionary!$B$2:$F$700,1,FALSE)),"not in dictionary",""))</f>
        <v/>
      </c>
      <c r="N30" s="38" t="str">
        <f t="shared" si="0"/>
        <v>cellular metabolic process assay</v>
      </c>
      <c r="O30" s="43" t="e">
        <f>O29+1</f>
        <v>#REF!</v>
      </c>
      <c r="P30" s="40"/>
      <c r="R30" s="38" t="e">
        <f>"insert into measure_context_item ( MEASURE_CONTEXT_ITEM_ID, GROUP_MEASURE_CONTEXT_ITEM_ID, ASSAY_ID, MEASURE_CONTEXT_ID, ATTRIBUTE_TYPE,  ATTRIBUTE_ID,  QUALIFIER,  VALUE_ID, VALUE_DISPLAY, VALUE_NUM, VALUE_MIN, VALUE_MAX) values ("&amp;O30&amp;", "&amp;VLOOKUP(B30,$B$2:$O$48,12,FALSE)&amp;", assay_id_seq.currval, '"&amp;P30&amp;"', '"&amp;C30&amp;"', "&amp;VLOOKUP(D30,Dictionary!$B$2:$F$609,4,FALSE)&amp;", '', '"&amp;IF(ISNA(VLOOKUP(Context!G30,Dictionary!$B$2:$F$609,4,FALSE)),"",VLOOKUP(Context!G30,Dictionary!$B$2:$F$609,4,FALSE))&amp;"', '"&amp;Context!N30&amp;"', '"&amp;Context!H30&amp;"', '"&amp;I30&amp;"', '"&amp;J30&amp;"');"</f>
        <v>#REF!</v>
      </c>
    </row>
    <row r="31" spans="1:18" ht="15">
      <c r="B31" s="49">
        <v>12</v>
      </c>
      <c r="C31" s="40" t="s">
        <v>32</v>
      </c>
      <c r="D31" s="41" t="s">
        <v>269</v>
      </c>
      <c r="E31" s="47" t="str">
        <f>IF(ISBLANK(D31),"needs entry",IF(ISNA(VLOOKUP(D31,Dictionary!$B$2:$F$700,1,FALSE)),"not in dictionary",""))</f>
        <v/>
      </c>
      <c r="F31" s="40"/>
      <c r="G31" s="41" t="s">
        <v>883</v>
      </c>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Val not in Dict</v>
      </c>
      <c r="L31" s="41"/>
      <c r="M31" s="47" t="str">
        <f>IF(ISBLANK(L31),"",IF(ISNA(VLOOKUP(L31,Dictionary!$B$2:$F$700,1,FALSE)),"not in dictionary",""))</f>
        <v/>
      </c>
      <c r="N31" s="38" t="str">
        <f t="shared" si="0"/>
        <v>Cytokine mediated beta cell apoptosis</v>
      </c>
      <c r="O31" s="43" t="e">
        <f>O30+1</f>
        <v>#REF!</v>
      </c>
      <c r="P31" s="40"/>
      <c r="R31" s="38" t="e">
        <f>"insert into measure_context_item ( MEASURE_CONTEXT_ITEM_ID, GROUP_MEASURE_CONTEXT_ITEM_ID, ASSAY_ID, MEASURE_CONTEXT_ID, ATTRIBUTE_TYPE,  ATTRIBUTE_ID,  QUALIFIER,  VALUE_ID, VALUE_DISPLAY, VALUE_NUM, VALUE_MIN, VALUE_MAX) values ("&amp;O31&amp;", "&amp;VLOOKUP(B31,$B$2:$O$48,12,FALSE)&amp;", assay_id_seq.currval, '"&amp;P31&amp;"', '"&amp;C31&amp;"', "&amp;VLOOKUP(D31,Dictionary!$B$2:$F$609,4,FALSE)&amp;", '', '"&amp;IF(ISNA(VLOOKUP(Context!G36,Dictionary!$B$2:$F$609,4,FALSE)),"",VLOOKUP(Context!G36,Dictionary!$B$2:$F$609,4,FALSE))&amp;"', '"&amp;Context!N36&amp;"', '"&amp;Context!H36&amp;"', '"&amp;I31&amp;"', '"&amp;J31&amp;"');"</f>
        <v>#REF!</v>
      </c>
    </row>
    <row r="32" spans="1:18" ht="15">
      <c r="B32" s="49">
        <v>12</v>
      </c>
      <c r="C32" s="40" t="s">
        <v>32</v>
      </c>
      <c r="D32" s="41" t="s">
        <v>884</v>
      </c>
      <c r="E32" s="47" t="str">
        <f>IF(ISBLANK(D32),"needs entry",IF(ISNA(VLOOKUP(D32,Dictionary!$B$2:$F$700,1,FALSE)),"not in dictionary",""))</f>
        <v/>
      </c>
      <c r="F32" s="40"/>
      <c r="G32" s="41" t="s">
        <v>885</v>
      </c>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Val not in Dict</v>
      </c>
      <c r="L32" s="41"/>
      <c r="M32" s="47" t="str">
        <f>IF(ISBLANK(L32),"",IF(ISNA(VLOOKUP(L32,Dictionary!$B$2:$F$700,1,FALSE)),"not in dictionary",""))</f>
        <v/>
      </c>
      <c r="N32" s="38" t="str">
        <f t="shared" si="0"/>
        <v>Beta cell apoptosis</v>
      </c>
      <c r="O32" s="43" t="e">
        <f>O31+1</f>
        <v>#REF!</v>
      </c>
      <c r="P32" s="40"/>
      <c r="R32" s="38" t="e">
        <f>"insert into measure_context_item ( MEASURE_CONTEXT_ITEM_ID, GROUP_MEASURE_CONTEXT_ITEM_ID, ASSAY_ID, MEASURE_CONTEXT_ID, ATTRIBUTE_TYPE,  ATTRIBUTE_ID,  QUALIFIER,  VALUE_ID, VALUE_DISPLAY, VALUE_NUM, VALUE_MIN, VALUE_MAX) values ("&amp;O32&amp;", "&amp;VLOOKUP(B32,$B$2:$O$48,12,FALSE)&amp;", assay_id_seq.currval, '"&amp;P32&amp;"', '"&amp;C32&amp;"', "&amp;VLOOKUP(D32,Dictionary!$B$2:$F$609,4,FALSE)&amp;", '', '"&amp;IF(ISNA(VLOOKUP(Context!G37,Dictionary!$B$2:$F$609,4,FALSE)),"",VLOOKUP(Context!G37,Dictionary!$B$2:$F$609,4,FALSE))&amp;"', '"&amp;Context!N37&amp;"', '"&amp;Context!H37&amp;"', '"&amp;I32&amp;"', '"&amp;J32&amp;"');"</f>
        <v>#REF!</v>
      </c>
    </row>
    <row r="33" spans="1:18" ht="15">
      <c r="B33" s="49">
        <v>13</v>
      </c>
      <c r="C33" s="40" t="s">
        <v>32</v>
      </c>
      <c r="D33" s="41" t="s">
        <v>402</v>
      </c>
      <c r="E33" s="47" t="str">
        <f>IF(ISBLANK(D33),"needs entry",IF(ISNA(VLOOKUP(D33,Dictionary!$B$2:$F$700,1,FALSE)),"not in dictionary",""))</f>
        <v/>
      </c>
      <c r="F33" s="40"/>
      <c r="G33" s="41" t="s">
        <v>889</v>
      </c>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Val not in Dict</v>
      </c>
      <c r="L33" s="41"/>
      <c r="M33" s="47" t="str">
        <f>IF(ISBLANK(L33),"",IF(ISNA(VLOOKUP(L33,Dictionary!$B$2:$F$700,1,FALSE)),"not in dictionary",""))</f>
        <v/>
      </c>
      <c r="N33" s="38" t="str">
        <f t="shared" si="0"/>
        <v>heat-inactivated fetal calf serum</v>
      </c>
      <c r="O33" s="43"/>
      <c r="P33" s="40"/>
    </row>
    <row r="34" spans="1:18" ht="15">
      <c r="B34" s="49">
        <v>13</v>
      </c>
      <c r="C34" s="40" t="s">
        <v>32</v>
      </c>
      <c r="D34" s="41" t="s">
        <v>422</v>
      </c>
      <c r="E34" s="47" t="str">
        <f>IF(ISBLANK(D34),"needs entry",IF(ISNA(VLOOKUP(D34,Dictionary!$B$2:$F$700,1,FALSE)),"not in dictionary",""))</f>
        <v/>
      </c>
      <c r="F34" s="40"/>
      <c r="G34" s="41"/>
      <c r="H34" s="41">
        <v>5</v>
      </c>
      <c r="I34" s="41"/>
      <c r="J34" s="41"/>
      <c r="K34" s="48" t="str">
        <f>IF(ISBLANK(G34),IF(AND(ISBLANK(H34),ISBLANK(I34),ISBLANK(J34)),IF(C34="Free","","need entry" ),"" ),IF(AND(ISBLANK(H34),ISBLANK(I34),ISBLANK(J34)), IF(AND(D34&lt;&gt;"Assay Component",D34&lt;&gt;"Vehicle Components"), IF(ISNA(VLOOKUP(G34,Dictionary!$B$2:$F$700,4,FALSE)),"Val not in Dict", ""  ),"ext val" ),"Too many vals" ) )</f>
        <v/>
      </c>
      <c r="L34" s="41" t="s">
        <v>15</v>
      </c>
      <c r="M34" s="47" t="str">
        <f>IF(ISBLANK(L34),"",IF(ISNA(VLOOKUP(L34,Dictionary!$B$2:$F$700,1,FALSE)),"not in dictionary",""))</f>
        <v/>
      </c>
      <c r="N34" s="38" t="str">
        <f t="shared" si="0"/>
        <v>5 %</v>
      </c>
      <c r="O34" s="43"/>
      <c r="P34" s="40"/>
    </row>
    <row r="35" spans="1:18" ht="15">
      <c r="B35" s="49">
        <v>14</v>
      </c>
      <c r="C35" s="40" t="s">
        <v>32</v>
      </c>
      <c r="D35" s="41" t="s">
        <v>130</v>
      </c>
      <c r="E35" s="47" t="str">
        <f>IF(ISBLANK(D35),"needs entry",IF(ISNA(VLOOKUP(D35,Dictionary!$B$2:$F$700,1,FALSE)),"not in dictionary",""))</f>
        <v/>
      </c>
      <c r="F35" s="40"/>
      <c r="G35" s="41" t="s">
        <v>890</v>
      </c>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Val not in Dict</v>
      </c>
      <c r="L35" s="41"/>
      <c r="M35" s="47" t="str">
        <f>IF(ISBLANK(L35),"",IF(ISNA(VLOOKUP(L35,Dictionary!$B$2:$F$700,1,FALSE)),"not in dictionary",""))</f>
        <v/>
      </c>
      <c r="N35" s="38" t="str">
        <f t="shared" si="0"/>
        <v>sodium pyruvate</v>
      </c>
      <c r="O35" s="43"/>
      <c r="P35" s="40"/>
    </row>
    <row r="36" spans="1:18" ht="15">
      <c r="B36" s="49">
        <v>14</v>
      </c>
      <c r="C36" s="40" t="s">
        <v>32</v>
      </c>
      <c r="D36" s="41" t="s">
        <v>422</v>
      </c>
      <c r="E36" s="47" t="str">
        <f>IF(ISBLANK(D36),"needs entry",IF(ISNA(VLOOKUP(D36,Dictionary!$B$2:$F$700,1,FALSE)),"not in dictionary",""))</f>
        <v/>
      </c>
      <c r="F36" s="40"/>
      <c r="G36" s="41"/>
      <c r="H36" s="41">
        <v>1</v>
      </c>
      <c r="I36" s="41"/>
      <c r="J36" s="41"/>
      <c r="K36" s="48" t="str">
        <f>IF(ISBLANK(G36),IF(AND(ISBLANK(H36),ISBLANK(I36),ISBLANK(J36)),IF(C36="Free","","need entry" ),"" ),IF(AND(ISBLANK(H36),ISBLANK(I36),ISBLANK(J36)), IF(AND(D36&lt;&gt;"Assay Component",D36&lt;&gt;"Vehicle Components"), IF(ISNA(VLOOKUP(G36,Dictionary!$B$2:$F$700,4,FALSE)),"Val not in Dict", ""  ),"ext val" ),"Too many vals" ) )</f>
        <v/>
      </c>
      <c r="L36" s="41" t="s">
        <v>891</v>
      </c>
      <c r="M36" s="47" t="str">
        <f>IF(ISBLANK(L36),"",IF(ISNA(VLOOKUP(L36,Dictionary!$B$2:$F$700,1,FALSE)),"not in dictionary",""))</f>
        <v/>
      </c>
      <c r="N36" s="38" t="str">
        <f t="shared" si="0"/>
        <v>1 mM</v>
      </c>
      <c r="O36" s="43"/>
      <c r="P36" s="40"/>
    </row>
    <row r="37" spans="1:18" ht="15">
      <c r="B37" s="49">
        <v>15</v>
      </c>
      <c r="C37" s="40" t="s">
        <v>32</v>
      </c>
      <c r="D37" s="41" t="s">
        <v>130</v>
      </c>
      <c r="E37" s="47" t="str">
        <f>IF(ISBLANK(D37),"needs entry",IF(ISNA(VLOOKUP(D37,Dictionary!$B$2:$F$700,1,FALSE)),"not in dictionary",""))</f>
        <v/>
      </c>
      <c r="F37" s="40"/>
      <c r="G37" s="41" t="s">
        <v>892</v>
      </c>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Val not in Dict</v>
      </c>
      <c r="L37" s="41"/>
      <c r="M37" s="47" t="str">
        <f>IF(ISBLANK(L37),"",IF(ISNA(VLOOKUP(L37,Dictionary!$B$2:$F$700,1,FALSE)),"not in dictionary",""))</f>
        <v/>
      </c>
      <c r="N37" s="38" t="str">
        <f t="shared" si="0"/>
        <v>2-mercaptoethanol</v>
      </c>
      <c r="O37" s="43"/>
      <c r="P37" s="40"/>
    </row>
    <row r="38" spans="1:18" ht="15">
      <c r="B38" s="49">
        <v>15</v>
      </c>
      <c r="C38" s="40" t="s">
        <v>32</v>
      </c>
      <c r="D38" s="41" t="s">
        <v>422</v>
      </c>
      <c r="E38" s="47" t="str">
        <f>IF(ISBLANK(D38),"needs entry",IF(ISNA(VLOOKUP(D38,Dictionary!$B$2:$F$700,1,FALSE)),"not in dictionary",""))</f>
        <v/>
      </c>
      <c r="F38" s="40"/>
      <c r="G38" s="41"/>
      <c r="H38" s="41">
        <v>50</v>
      </c>
      <c r="I38" s="41"/>
      <c r="J38" s="41"/>
      <c r="K38" s="48" t="str">
        <f>IF(ISBLANK(G38),IF(AND(ISBLANK(H38),ISBLANK(I38),ISBLANK(J38)),IF(C38="Free","","need entry" ),"" ),IF(AND(ISBLANK(H38),ISBLANK(I38),ISBLANK(J38)), IF(AND(D38&lt;&gt;"Assay Component",D38&lt;&gt;"Vehicle Components"), IF(ISNA(VLOOKUP(G38,Dictionary!$B$2:$F$700,4,FALSE)),"Val not in Dict", ""  ),"ext val" ),"Too many vals" ) )</f>
        <v/>
      </c>
      <c r="L38" s="41" t="s">
        <v>16</v>
      </c>
      <c r="M38" s="47" t="str">
        <f>IF(ISBLANK(L38),"",IF(ISNA(VLOOKUP(L38,Dictionary!$B$2:$F$700,1,FALSE)),"not in dictionary",""))</f>
        <v/>
      </c>
      <c r="N38" s="38" t="str">
        <f t="shared" si="0"/>
        <v>50 uM</v>
      </c>
      <c r="O38" s="43"/>
      <c r="P38" s="40"/>
    </row>
    <row r="39" spans="1:18" ht="15">
      <c r="B39" s="49">
        <v>16</v>
      </c>
      <c r="C39" s="40" t="s">
        <v>32</v>
      </c>
      <c r="D39" s="41" t="s">
        <v>130</v>
      </c>
      <c r="E39" s="47" t="str">
        <f>IF(ISBLANK(D39),"needs entry",IF(ISNA(VLOOKUP(D39,Dictionary!$B$2:$F$700,1,FALSE)),"not in dictionary",""))</f>
        <v/>
      </c>
      <c r="F39" s="40"/>
      <c r="G39" s="41" t="s">
        <v>893</v>
      </c>
      <c r="H39" s="41"/>
      <c r="I39" s="41"/>
      <c r="J39" s="41"/>
      <c r="K39" s="48" t="str">
        <f>IF(ISBLANK(G39),IF(AND(ISBLANK(H39),ISBLANK(I39),ISBLANK(J39)),IF(C39="Free","","need entry" ),"" ),IF(AND(ISBLANK(H39),ISBLANK(I39),ISBLANK(J39)), IF(AND(D39&lt;&gt;"Assay Component",D39&lt;&gt;"Vehicle Components"), IF(ISNA(VLOOKUP(G39,Dictionary!$B$2:$F$700,4,FALSE)),"Val not in Dict", ""  ),"ext val" ),"Too many vals" ) )</f>
        <v>Val not in Dict</v>
      </c>
      <c r="L39" s="41"/>
      <c r="M39" s="47" t="str">
        <f>IF(ISBLANK(L39),"",IF(ISNA(VLOOKUP(L39,Dictionary!$B$2:$F$700,1,FALSE)),"not in dictionary",""))</f>
        <v/>
      </c>
      <c r="N39" s="38" t="str">
        <f t="shared" si="0"/>
        <v>glutamine</v>
      </c>
      <c r="O39" s="43"/>
      <c r="P39" s="40"/>
    </row>
    <row r="40" spans="1:18" ht="15">
      <c r="B40" s="49">
        <v>16</v>
      </c>
      <c r="C40" s="40" t="s">
        <v>32</v>
      </c>
      <c r="D40" s="41" t="s">
        <v>422</v>
      </c>
      <c r="E40" s="47" t="str">
        <f>IF(ISBLANK(D40),"needs entry",IF(ISNA(VLOOKUP(D40,Dictionary!$B$2:$F$700,1,FALSE)),"not in dictionary",""))</f>
        <v/>
      </c>
      <c r="F40" s="40"/>
      <c r="G40" s="41"/>
      <c r="H40" s="41">
        <v>2</v>
      </c>
      <c r="I40" s="41"/>
      <c r="J40" s="41"/>
      <c r="K40" s="48" t="str">
        <f>IF(ISBLANK(G40),IF(AND(ISBLANK(H40),ISBLANK(I40),ISBLANK(J40)),IF(C40="Free","","need entry" ),"" ),IF(AND(ISBLANK(H40),ISBLANK(I40),ISBLANK(J40)), IF(AND(D40&lt;&gt;"Assay Component",D40&lt;&gt;"Vehicle Components"), IF(ISNA(VLOOKUP(G40,Dictionary!$B$2:$F$700,4,FALSE)),"Val not in Dict", ""  ),"ext val" ),"Too many vals" ) )</f>
        <v/>
      </c>
      <c r="L40" s="41" t="s">
        <v>891</v>
      </c>
      <c r="M40" s="47" t="str">
        <f>IF(ISBLANK(L40),"",IF(ISNA(VLOOKUP(L40,Dictionary!$B$2:$F$700,1,FALSE)),"not in dictionary",""))</f>
        <v/>
      </c>
      <c r="N40" s="38" t="str">
        <f t="shared" si="0"/>
        <v>2 mM</v>
      </c>
      <c r="O40" s="43"/>
      <c r="P40" s="40"/>
    </row>
    <row r="41" spans="1:18" ht="15">
      <c r="B41" s="49">
        <v>17</v>
      </c>
      <c r="C41" s="40" t="s">
        <v>32</v>
      </c>
      <c r="D41" s="41" t="s">
        <v>130</v>
      </c>
      <c r="E41" s="47" t="str">
        <f>IF(ISBLANK(D41),"needs entry",IF(ISNA(VLOOKUP(D41,Dictionary!$B$2:$F$700,1,FALSE)),"not in dictionary",""))</f>
        <v/>
      </c>
      <c r="F41" s="40"/>
      <c r="G41" s="41" t="s">
        <v>69</v>
      </c>
      <c r="H41" s="41"/>
      <c r="I41" s="41"/>
      <c r="J41" s="41"/>
      <c r="K41" s="48" t="str">
        <f>IF(ISBLANK(G41),IF(AND(ISBLANK(H41),ISBLANK(I41),ISBLANK(J41)),IF(C41="Free","","need entry" ),"" ),IF(AND(ISBLANK(H41),ISBLANK(I41),ISBLANK(J41)), IF(AND(D41&lt;&gt;"Assay Component",D41&lt;&gt;"Vehicle Components"), IF(ISNA(VLOOKUP(G41,Dictionary!$B$2:$F$700,4,FALSE)),"Val not in Dict", ""  ),"ext val" ),"Too many vals" ) )</f>
        <v/>
      </c>
      <c r="L41" s="41"/>
      <c r="M41" s="47" t="str">
        <f>IF(ISBLANK(L41),"",IF(ISNA(VLOOKUP(L41,Dictionary!$B$2:$F$700,1,FALSE)),"not in dictionary",""))</f>
        <v/>
      </c>
      <c r="N41" s="38" t="str">
        <f t="shared" si="0"/>
        <v>HEPES</v>
      </c>
      <c r="O41" s="43"/>
      <c r="P41" s="40"/>
    </row>
    <row r="42" spans="1:18" ht="15">
      <c r="B42" s="49">
        <v>17</v>
      </c>
      <c r="C42" s="40" t="s">
        <v>32</v>
      </c>
      <c r="D42" s="41" t="s">
        <v>422</v>
      </c>
      <c r="E42" s="47" t="str">
        <f>IF(ISBLANK(D42),"needs entry",IF(ISNA(VLOOKUP(D42,Dictionary!$B$2:$F$700,1,FALSE)),"not in dictionary",""))</f>
        <v/>
      </c>
      <c r="F42" s="40"/>
      <c r="G42" s="41"/>
      <c r="H42" s="41">
        <v>10</v>
      </c>
      <c r="I42" s="41"/>
      <c r="J42" s="41"/>
      <c r="K42" s="48" t="str">
        <f>IF(ISBLANK(G42),IF(AND(ISBLANK(H42),ISBLANK(I42),ISBLANK(J42)),IF(C42="Free","","need entry" ),"" ),IF(AND(ISBLANK(H42),ISBLANK(I42),ISBLANK(J42)), IF(AND(D42&lt;&gt;"Assay Component",D42&lt;&gt;"Vehicle Components"), IF(ISNA(VLOOKUP(G42,Dictionary!$B$2:$F$700,4,FALSE)),"Val not in Dict", ""  ),"ext val" ),"Too many vals" ) )</f>
        <v/>
      </c>
      <c r="L42" s="41" t="s">
        <v>891</v>
      </c>
      <c r="M42" s="47" t="str">
        <f>IF(ISBLANK(L42),"",IF(ISNA(VLOOKUP(L42,Dictionary!$B$2:$F$700,1,FALSE)),"not in dictionary",""))</f>
        <v/>
      </c>
      <c r="N42" s="38" t="str">
        <f t="shared" si="0"/>
        <v>10 mM</v>
      </c>
      <c r="O42" s="43"/>
      <c r="P42" s="40"/>
    </row>
    <row r="43" spans="1:18" ht="15">
      <c r="B43" s="49">
        <v>18</v>
      </c>
      <c r="C43" s="40" t="s">
        <v>32</v>
      </c>
      <c r="D43" s="41" t="s">
        <v>130</v>
      </c>
      <c r="E43" s="47" t="str">
        <f>IF(ISBLANK(D43),"needs entry",IF(ISNA(VLOOKUP(D43,Dictionary!$B$2:$F$700,1,FALSE)),"not in dictionary",""))</f>
        <v/>
      </c>
      <c r="F43" s="40"/>
      <c r="G43" s="41" t="s">
        <v>894</v>
      </c>
      <c r="H43" s="41"/>
      <c r="I43" s="41"/>
      <c r="J43" s="41"/>
      <c r="K43" s="48" t="str">
        <f>IF(ISBLANK(G43),IF(AND(ISBLANK(H43),ISBLANK(I43),ISBLANK(J43)),IF(C43="Free","","need entry" ),"" ),IF(AND(ISBLANK(H43),ISBLANK(I43),ISBLANK(J43)), IF(AND(D43&lt;&gt;"Assay Component",D43&lt;&gt;"Vehicle Components"), IF(ISNA(VLOOKUP(G43,Dictionary!$B$2:$F$700,4,FALSE)),"Val not in Dict", ""  ),"ext val" ),"Too many vals" ) )</f>
        <v>Val not in Dict</v>
      </c>
      <c r="L43" s="41"/>
      <c r="M43" s="47" t="str">
        <f>IF(ISBLANK(L43),"",IF(ISNA(VLOOKUP(L43,Dictionary!$B$2:$F$700,1,FALSE)),"not in dictionary",""))</f>
        <v/>
      </c>
      <c r="N43" s="38" t="str">
        <f t="shared" si="0"/>
        <v>penicillin</v>
      </c>
      <c r="O43" s="43"/>
      <c r="P43" s="40"/>
    </row>
    <row r="44" spans="1:18" ht="15">
      <c r="B44" s="49">
        <v>18</v>
      </c>
      <c r="C44" s="40" t="s">
        <v>32</v>
      </c>
      <c r="D44" s="41" t="s">
        <v>422</v>
      </c>
      <c r="E44" s="47" t="str">
        <f>IF(ISBLANK(D44),"needs entry",IF(ISNA(VLOOKUP(D44,Dictionary!$B$2:$F$700,1,FALSE)),"not in dictionary",""))</f>
        <v/>
      </c>
      <c r="F44" s="40"/>
      <c r="G44" s="41"/>
      <c r="H44" s="41">
        <v>100</v>
      </c>
      <c r="I44" s="41"/>
      <c r="J44" s="41"/>
      <c r="K44" s="48" t="str">
        <f>IF(ISBLANK(G44),IF(AND(ISBLANK(H44),ISBLANK(I44),ISBLANK(J44)),IF(C44="Free","","need entry" ),"" ),IF(AND(ISBLANK(H44),ISBLANK(I44),ISBLANK(J44)), IF(AND(D44&lt;&gt;"Assay Component",D44&lt;&gt;"Vehicle Components"), IF(ISNA(VLOOKUP(G44,Dictionary!$B$2:$F$700,4,FALSE)),"Val not in Dict", ""  ),"ext val" ),"Too many vals" ) )</f>
        <v/>
      </c>
      <c r="L44" s="41" t="s">
        <v>898</v>
      </c>
      <c r="M44" s="47" t="str">
        <f>IF(ISBLANK(L44),"",IF(ISNA(VLOOKUP(L44,Dictionary!$B$2:$F$700,1,FALSE)),"not in dictionary",""))</f>
        <v/>
      </c>
      <c r="N44" s="38" t="str">
        <f t="shared" si="0"/>
        <v>100 Units/mL</v>
      </c>
      <c r="O44" s="43"/>
      <c r="P44" s="40"/>
    </row>
    <row r="45" spans="1:18" ht="15">
      <c r="B45" s="49">
        <v>19</v>
      </c>
      <c r="C45" s="40" t="s">
        <v>32</v>
      </c>
      <c r="D45" s="41" t="s">
        <v>130</v>
      </c>
      <c r="E45" s="47" t="str">
        <f>IF(ISBLANK(D45),"needs entry",IF(ISNA(VLOOKUP(D45,Dictionary!$B$2:$F$700,1,FALSE)),"not in dictionary",""))</f>
        <v/>
      </c>
      <c r="F45" s="40"/>
      <c r="G45" s="41" t="s">
        <v>895</v>
      </c>
      <c r="H45" s="41"/>
      <c r="I45" s="41"/>
      <c r="J45" s="41"/>
      <c r="K45" s="48" t="str">
        <f>IF(ISBLANK(G45),IF(AND(ISBLANK(H45),ISBLANK(I45),ISBLANK(J45)),IF(C45="Free","","need entry" ),"" ),IF(AND(ISBLANK(H45),ISBLANK(I45),ISBLANK(J45)), IF(AND(D45&lt;&gt;"Assay Component",D45&lt;&gt;"Vehicle Components"), IF(ISNA(VLOOKUP(G45,Dictionary!$B$2:$F$700,4,FALSE)),"Val not in Dict", ""  ),"ext val" ),"Too many vals" ) )</f>
        <v>Val not in Dict</v>
      </c>
      <c r="L45" s="41"/>
      <c r="M45" s="47" t="str">
        <f>IF(ISBLANK(L45),"",IF(ISNA(VLOOKUP(L45,Dictionary!$B$2:$F$700,1,FALSE)),"not in dictionary",""))</f>
        <v/>
      </c>
      <c r="N45" s="38" t="str">
        <f t="shared" si="0"/>
        <v>streptomycin</v>
      </c>
      <c r="O45" s="43"/>
      <c r="P45" s="40"/>
    </row>
    <row r="46" spans="1:18" ht="15">
      <c r="B46" s="49">
        <v>19</v>
      </c>
      <c r="C46" s="40" t="s">
        <v>32</v>
      </c>
      <c r="D46" s="41" t="s">
        <v>422</v>
      </c>
      <c r="E46" s="47" t="str">
        <f>IF(ISBLANK(D46),"needs entry",IF(ISNA(VLOOKUP(D46,Dictionary!$B$2:$F$700,1,FALSE)),"not in dictionary",""))</f>
        <v/>
      </c>
      <c r="F46" s="40"/>
      <c r="G46" s="41"/>
      <c r="H46" s="41">
        <v>100</v>
      </c>
      <c r="I46" s="41"/>
      <c r="J46" s="41"/>
      <c r="K46" s="48" t="str">
        <f>IF(ISBLANK(G46),IF(AND(ISBLANK(H46),ISBLANK(I46),ISBLANK(J46)),IF(C46="Free","","need entry" ),"" ),IF(AND(ISBLANK(H46),ISBLANK(I46),ISBLANK(J46)), IF(AND(D46&lt;&gt;"Assay Component",D46&lt;&gt;"Vehicle Components"), IF(ISNA(VLOOKUP(G46,Dictionary!$B$2:$F$700,4,FALSE)),"Val not in Dict", ""  ),"ext val" ),"Too many vals" ) )</f>
        <v/>
      </c>
      <c r="L46" s="41" t="s">
        <v>896</v>
      </c>
      <c r="M46" s="47" t="str">
        <f>IF(ISBLANK(L46),"",IF(ISNA(VLOOKUP(L46,Dictionary!$B$2:$F$700,1,FALSE)),"not in dictionary",""))</f>
        <v/>
      </c>
      <c r="N46" s="38" t="str">
        <f t="shared" si="0"/>
        <v>100 ug/mL</v>
      </c>
      <c r="O46" s="43"/>
      <c r="P46" s="40"/>
    </row>
    <row r="47" spans="1:18" ht="15">
      <c r="B47" s="49">
        <v>20</v>
      </c>
      <c r="C47" s="40" t="s">
        <v>897</v>
      </c>
      <c r="D47" s="41" t="s">
        <v>596</v>
      </c>
      <c r="E47" s="47" t="str">
        <f>IF(ISBLANK(D47),"needs entry",IF(ISNA(VLOOKUP(D47,Dictionary!$B$2:$F$700,1,FALSE)),"not in dictionary",""))</f>
        <v/>
      </c>
      <c r="F47" s="40"/>
      <c r="G47" s="41"/>
      <c r="H47" s="41"/>
      <c r="I47" s="41"/>
      <c r="J47" s="41"/>
      <c r="K47" s="48" t="str">
        <f>IF(ISBLANK(G47),IF(AND(ISBLANK(H47),ISBLANK(I47),ISBLANK(J47)),IF(C47="Free","","need entry" ),"" ),IF(AND(ISBLANK(H47),ISBLANK(I47),ISBLANK(J47)), IF(AND(D47&lt;&gt;"Assay Component",D47&lt;&gt;"Vehicle Components"), IF(ISNA(VLOOKUP(G47,Dictionary!$B$2:$F$700,4,FALSE)),"Val not in Dict", ""  ),"ext val" ),"Too many vals" ) )</f>
        <v/>
      </c>
      <c r="L47" s="41"/>
      <c r="M47" s="47" t="str">
        <f>IF(ISBLANK(L47),"",IF(ISNA(VLOOKUP(L47,Dictionary!$B$2:$F$700,1,FALSE)),"not in dictionary",""))</f>
        <v/>
      </c>
      <c r="N47" s="38" t="str">
        <f t="shared" si="0"/>
        <v/>
      </c>
      <c r="O47" s="43" t="e">
        <f>#REF!+1</f>
        <v>#REF!</v>
      </c>
      <c r="P47" s="40"/>
      <c r="R47" s="38" t="e">
        <f>"insert into measure_context_item ( MEASURE_CONTEXT_ITEM_ID, GROUP_MEASURE_CONTEXT_ITEM_ID, ASSAY_ID, MEASURE_CONTEXT_ID, ATTRIBUTE_TYPE,  ATTRIBUTE_ID,  QUALIFIER,  VALUE_ID, VALUE_DISPLAY, VALUE_NUM, VALUE_MIN, VALUE_MAX) values ("&amp;O47&amp;", "&amp;VLOOKUP(B47,$B$2:$O$48,12,FALSE)&amp;", assay_id_seq.currval, '"&amp;P47&amp;"', '"&amp;C47&amp;"', "&amp;VLOOKUP(D47,Dictionary!$B$2:$F$609,4,FALSE)&amp;", '', '"&amp;IF(ISNA(VLOOKUP(Context!G35,Dictionary!$B$2:$F$609,4,FALSE)),"",VLOOKUP(Context!G35,Dictionary!$B$2:$F$609,4,FALSE))&amp;"', '"&amp;Context!N35&amp;"', '"&amp;Context!H35&amp;"', '"&amp;I47&amp;"', '"&amp;J47&amp;"');"</f>
        <v>#REF!</v>
      </c>
    </row>
    <row r="48" spans="1:18" ht="15">
      <c r="A48" s="38" t="s">
        <v>57</v>
      </c>
      <c r="B48" s="49">
        <v>21</v>
      </c>
      <c r="C48" s="40" t="s">
        <v>32</v>
      </c>
      <c r="D48" s="41" t="s">
        <v>310</v>
      </c>
      <c r="E48" s="47" t="str">
        <f>IF(ISBLANK(D48),"needs entry",IF(ISNA(VLOOKUP(D48,Dictionary!$B$2:$F$700,1,FALSE)),"not in dictionary",""))</f>
        <v/>
      </c>
      <c r="F48" s="40"/>
      <c r="G48" s="41" t="s">
        <v>312</v>
      </c>
      <c r="H48" s="41"/>
      <c r="I48" s="41"/>
      <c r="J48" s="41"/>
      <c r="K48" s="48" t="str">
        <f>IF(ISBLANK(G48),IF(AND(ISBLANK(H48),ISBLANK(I48),ISBLANK(J48)),IF(C48="Free","","need entry" ),"" ),IF(AND(ISBLANK(H48),ISBLANK(I48),ISBLANK(J48)), IF(AND(D48&lt;&gt;"Assay Component",D48&lt;&gt;"Vehicle Components"), IF(ISNA(VLOOKUP(G48,Dictionary!$B$2:$F$700,4,FALSE)),"Val not in Dict", ""  ),"ext val" ),"Too many vals" ) )</f>
        <v/>
      </c>
      <c r="L48" s="41"/>
      <c r="M48" s="47" t="str">
        <f>IF(ISBLANK(L48),"",IF(ISNA(VLOOKUP(L48,Dictionary!$B$2:$F$700,1,FALSE)),"not in dictionary",""))</f>
        <v/>
      </c>
      <c r="N48" s="38" t="str">
        <f t="shared" si="0"/>
        <v>Perkin Elmer Envision</v>
      </c>
      <c r="O48" s="43" t="e">
        <f>O47+1</f>
        <v>#REF!</v>
      </c>
      <c r="P48" s="40"/>
      <c r="R48" s="38" t="e">
        <f>"insert into measure_context_item ( MEASURE_CONTEXT_ITEM_ID, GROUP_MEASURE_CONTEXT_ITEM_ID, ASSAY_ID, MEASURE_CONTEXT_ID, ATTRIBUTE_TYPE,  ATTRIBUTE_ID,  QUALIFIER,  VALUE_ID, VALUE_DISPLAY, VALUE_NUM, VALUE_MIN, VALUE_MAX) values ("&amp;O48&amp;", "&amp;VLOOKUP(B48,$B$2:$O$48,12,FALSE)&amp;", assay_id_seq.currval, '"&amp;P48&amp;"', '"&amp;C48&amp;"', "&amp;VLOOKUP(D48,Dictionary!$B$2:$F$609,4,FALSE)&amp;", '', '"&amp;IF(ISNA(VLOOKUP(Context!G5,Dictionary!$B$2:$F$609,4,FALSE)),"",VLOOKUP(Context!G5,Dictionary!$B$2:$F$609,4,FALSE))&amp;"', '"&amp;Context!N5&amp;"', '"&amp;Context!H5&amp;"', '"&amp;I48&amp;"', '"&amp;J48&amp;"');"</f>
        <v>#REF!</v>
      </c>
    </row>
  </sheetData>
  <sortState ref="A2:S59">
    <sortCondition ref="B2:B59"/>
  </sortState>
  <conditionalFormatting sqref="A2:P48">
    <cfRule type="expression" dxfId="9" priority="12">
      <formula>(MOD($B2,2)=0)</formula>
    </cfRule>
  </conditionalFormatting>
  <conditionalFormatting sqref="O2:O48">
    <cfRule type="expression" dxfId="8" priority="4">
      <formula>(MOD($B2,2)=0)</formula>
    </cfRule>
  </conditionalFormatting>
  <conditionalFormatting sqref="O2">
    <cfRule type="expression" dxfId="7" priority="1">
      <formula>(MOD($B2,2)=0)</formula>
    </cfRule>
  </conditionalFormatting>
  <dataValidations count="2">
    <dataValidation type="list" allowBlank="1" showInputMessage="1" showErrorMessage="1" sqref="C2:C48">
      <formula1>"Fixed, Range, List, Free"</formula1>
    </dataValidation>
    <dataValidation type="list" allowBlank="1" showInputMessage="1" showErrorMessage="1" sqref="F2:F48">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41</v>
      </c>
      <c r="I1" t="s">
        <v>428</v>
      </c>
    </row>
    <row r="2" spans="1:9">
      <c r="A2" t="s">
        <v>42</v>
      </c>
      <c r="B2" t="s">
        <v>446</v>
      </c>
    </row>
    <row r="3" spans="1:9" ht="60">
      <c r="A3" t="s">
        <v>855</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 1', to_date('01/00/1900', 'MM/DD/YYYY'), to_date('01/00/1900', 'MM/DD/YYYY'), '', '', 2, '');</v>
      </c>
    </row>
    <row r="4" spans="1:9">
      <c r="A4" t="s">
        <v>856</v>
      </c>
      <c r="B4" s="44"/>
      <c r="I4" s="10"/>
    </row>
    <row r="5" spans="1:9">
      <c r="A5" t="s">
        <v>43</v>
      </c>
      <c r="B5" s="45"/>
    </row>
    <row r="6" spans="1:9">
      <c r="A6" t="s">
        <v>44</v>
      </c>
      <c r="B6" t="str">
        <f>Assay!B3&amp;": 1"</f>
        <v>: 1</v>
      </c>
    </row>
    <row r="7" spans="1:9">
      <c r="A7" t="s">
        <v>76</v>
      </c>
      <c r="B7" s="44"/>
    </row>
    <row r="8" spans="1:9">
      <c r="A8" t="s">
        <v>857</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50</v>
      </c>
      <c r="C1" t="str">
        <f>Experiment!B2</f>
        <v>experiment_id_seq.nextval</v>
      </c>
    </row>
    <row r="2" spans="1:16">
      <c r="B2" t="s">
        <v>51</v>
      </c>
      <c r="D2" s="8"/>
    </row>
    <row r="3" spans="1:16">
      <c r="B3" t="s">
        <v>43</v>
      </c>
      <c r="D3" s="8"/>
    </row>
    <row r="4" spans="1:16">
      <c r="B4" t="s">
        <v>52</v>
      </c>
      <c r="C4" t="str">
        <f>Experiment!B6</f>
        <v>: 1</v>
      </c>
    </row>
    <row r="5" spans="1:16">
      <c r="B5" t="s">
        <v>370</v>
      </c>
      <c r="C5">
        <v>28</v>
      </c>
      <c r="D5" t="s">
        <v>758</v>
      </c>
    </row>
    <row r="7" spans="1:16" s="7" customFormat="1" ht="30">
      <c r="A7" s="7" t="s">
        <v>54</v>
      </c>
      <c r="B7" s="7" t="s">
        <v>53</v>
      </c>
      <c r="C7" s="7" t="s">
        <v>55</v>
      </c>
      <c r="D7" s="7">
        <f>Measures!B2</f>
        <v>0</v>
      </c>
      <c r="E7" s="7">
        <f>Measures!B3</f>
        <v>0</v>
      </c>
      <c r="F7" s="7">
        <f>Measures!B4</f>
        <v>0</v>
      </c>
      <c r="G7" s="7">
        <f>Measures!B5</f>
        <v>0</v>
      </c>
      <c r="H7" s="7">
        <f>Measures!B6</f>
        <v>0</v>
      </c>
      <c r="I7" s="7">
        <f>Measures!B7</f>
        <v>0</v>
      </c>
      <c r="J7" s="7" t="s">
        <v>25</v>
      </c>
      <c r="K7" s="7" t="s">
        <v>48</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759</v>
      </c>
      <c r="B1">
        <v>600</v>
      </c>
      <c r="L1" s="50"/>
      <c r="M1" s="50"/>
      <c r="N1" s="50"/>
      <c r="O1" s="50"/>
    </row>
    <row r="2" spans="1:15" ht="30">
      <c r="A2" s="7" t="s">
        <v>53</v>
      </c>
      <c r="B2" s="7" t="s">
        <v>62</v>
      </c>
      <c r="C2" s="7" t="s">
        <v>55</v>
      </c>
      <c r="D2" s="7" t="s">
        <v>58</v>
      </c>
      <c r="E2" s="7" t="s">
        <v>60</v>
      </c>
      <c r="F2" s="7" t="s">
        <v>59</v>
      </c>
      <c r="G2" s="7" t="s">
        <v>22</v>
      </c>
      <c r="H2" s="7" t="s">
        <v>23</v>
      </c>
      <c r="I2" s="7" t="s">
        <v>10</v>
      </c>
      <c r="J2" s="7" t="s">
        <v>61</v>
      </c>
      <c r="K2" s="7" t="s">
        <v>24</v>
      </c>
      <c r="L2" s="7" t="s">
        <v>279</v>
      </c>
      <c r="M2" s="7" t="s">
        <v>429</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431</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431</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431</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431</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431</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431</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431</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431</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431</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431</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431</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431</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431</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431</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431</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431</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431</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431</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431</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431</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431</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431</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431</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431</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431</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431</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431</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431</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431</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431</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431</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431</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431</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431</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431</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431</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431</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431</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431</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431</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430</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430</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430</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430</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430</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430</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430</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430</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430</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430</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430</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430</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430</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430</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430</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430</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430</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430</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430</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430</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430</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430</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430</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430</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430</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430</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430</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430</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430</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430</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430</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430</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430</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430</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430</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430</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430</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430</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430</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430</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430</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430</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430</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430</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430</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430</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430</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430</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430</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430</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430</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430</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430</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430</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430</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430</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430</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430</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430</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430</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430</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430</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430</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430</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430</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430</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430</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430</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430</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430</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430</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430</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430</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430</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430</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430</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430</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430</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430</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430</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430</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430</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430</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430</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430</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430</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430</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430</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430</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430</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430</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430</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430</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430</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430</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430</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430</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430</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430</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430</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430</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430</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430</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430</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430</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430</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430</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430</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430</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430</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430</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430</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430</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430</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430</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430</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430</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430</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66</v>
      </c>
    </row>
    <row r="2" spans="1:11">
      <c r="A2" s="1" t="s">
        <v>62</v>
      </c>
      <c r="B2" s="3" t="s">
        <v>65</v>
      </c>
      <c r="C2" s="1" t="s">
        <v>63</v>
      </c>
      <c r="D2" s="1" t="s">
        <v>64</v>
      </c>
      <c r="E2" s="1" t="s">
        <v>21</v>
      </c>
      <c r="F2" s="1" t="s">
        <v>22</v>
      </c>
      <c r="G2" s="1" t="s">
        <v>23</v>
      </c>
      <c r="H2" s="1" t="s">
        <v>19</v>
      </c>
      <c r="I2" s="1" t="s">
        <v>24</v>
      </c>
      <c r="K2" s="1" t="s">
        <v>428</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25</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25</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25</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25</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25</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25</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25</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25</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25</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25</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25</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25</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25</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25</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25</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25</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25</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25</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25</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25</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25</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25</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25</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25</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25</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25</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25</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25</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25</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25</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25</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25</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25</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25</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25</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25</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25</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25</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25</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25</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25</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25</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25</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25</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25</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25</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25</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25</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25</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25</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25</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25</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25</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25</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25</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25</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25</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25</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25</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25</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25</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25</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25</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25</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25</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25</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25</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25</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25</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25</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25</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25</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25</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25</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25</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25</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25</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25</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25</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25</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25</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25</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25</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25</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25</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25</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25</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25</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25</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25</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25</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25</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25</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25</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25</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25</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25</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25</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25</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25</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25</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25</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25</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25</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25</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25</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25</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25</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25</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25</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25</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25</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25</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25</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25</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25</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25</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9" workbookViewId="0">
      <selection activeCell="B655" sqref="B655"/>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755</v>
      </c>
      <c r="C1" s="22" t="s">
        <v>6</v>
      </c>
      <c r="D1" s="22" t="s">
        <v>10</v>
      </c>
      <c r="E1" s="15" t="s">
        <v>850</v>
      </c>
      <c r="F1" s="14" t="s">
        <v>756</v>
      </c>
      <c r="I1" s="16"/>
      <c r="J1" s="16"/>
      <c r="K1" s="16"/>
      <c r="L1" s="16" t="s">
        <v>406</v>
      </c>
      <c r="R1" s="19" t="s">
        <v>407</v>
      </c>
      <c r="S1" s="20"/>
    </row>
    <row r="2" spans="1:19">
      <c r="A2" s="11">
        <v>383</v>
      </c>
      <c r="B2" s="23" t="s">
        <v>15</v>
      </c>
      <c r="C2" s="9"/>
      <c r="E2" s="13" t="s">
        <v>849</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81</v>
      </c>
      <c r="S2" s="29" t="s">
        <v>408</v>
      </c>
    </row>
    <row r="3" spans="1:19">
      <c r="A3" s="11">
        <v>387</v>
      </c>
      <c r="B3" s="24" t="s">
        <v>517</v>
      </c>
      <c r="C3" s="9"/>
      <c r="E3" s="13" t="s">
        <v>849</v>
      </c>
      <c r="F3" s="11">
        <f t="shared" ref="F3:F66" si="1">A3</f>
        <v>387</v>
      </c>
      <c r="I3" s="11"/>
      <c r="J3" s="11"/>
      <c r="K3" s="11"/>
      <c r="L3" s="11" t="str">
        <f t="shared" ca="1" si="0"/>
        <v>insert into element (element_id, label, description, element_status_id) values (387, '0.5-uL tube', '', 2);</v>
      </c>
      <c r="R3" s="30" t="s">
        <v>243</v>
      </c>
      <c r="S3" s="31" t="s">
        <v>409</v>
      </c>
    </row>
    <row r="4" spans="1:19">
      <c r="A4" s="11">
        <v>388</v>
      </c>
      <c r="B4" s="24" t="s">
        <v>518</v>
      </c>
      <c r="C4" s="9"/>
      <c r="E4" s="13" t="s">
        <v>849</v>
      </c>
      <c r="F4" s="11">
        <f t="shared" si="1"/>
        <v>388</v>
      </c>
      <c r="I4" s="11"/>
      <c r="J4" s="11"/>
      <c r="K4" s="11"/>
      <c r="L4" s="11" t="str">
        <f t="shared" ca="1" si="0"/>
        <v>insert into element (element_id, label, description, element_status_id) values (388, '1.5-uL tube', '', 2);</v>
      </c>
      <c r="R4" s="30" t="s">
        <v>247</v>
      </c>
      <c r="S4" s="31" t="s">
        <v>410</v>
      </c>
    </row>
    <row r="5" spans="1:19">
      <c r="A5" s="11">
        <v>390</v>
      </c>
      <c r="B5" s="24" t="s">
        <v>522</v>
      </c>
      <c r="C5" s="9"/>
      <c r="E5" s="13" t="s">
        <v>849</v>
      </c>
      <c r="F5" s="11">
        <f t="shared" si="1"/>
        <v>390</v>
      </c>
      <c r="I5" s="11"/>
      <c r="J5" s="11"/>
      <c r="K5" s="11"/>
      <c r="L5" s="11" t="str">
        <f t="shared" ca="1" si="0"/>
        <v>insert into element (element_id, label, description, element_status_id) values (390, '15-mL conical tube', '', 2);</v>
      </c>
      <c r="R5" s="30" t="s">
        <v>279</v>
      </c>
      <c r="S5" s="31" t="s">
        <v>411</v>
      </c>
    </row>
    <row r="6" spans="1:19">
      <c r="A6" s="11">
        <v>389</v>
      </c>
      <c r="B6" s="24" t="s">
        <v>521</v>
      </c>
      <c r="C6" s="9"/>
      <c r="E6" s="13" t="s">
        <v>849</v>
      </c>
      <c r="F6" s="11">
        <f t="shared" si="1"/>
        <v>389</v>
      </c>
      <c r="I6" s="11"/>
      <c r="J6" s="11"/>
      <c r="K6" s="11"/>
      <c r="L6" s="11" t="str">
        <f t="shared" ca="1" si="0"/>
        <v>insert into element (element_id, label, description, element_status_id) values (389, '1536-well plate', '', 2);</v>
      </c>
      <c r="R6" s="30" t="s">
        <v>266</v>
      </c>
      <c r="S6" s="31" t="s">
        <v>433</v>
      </c>
    </row>
    <row r="7" spans="1:19">
      <c r="A7" s="11">
        <v>391</v>
      </c>
      <c r="B7" s="24" t="s">
        <v>523</v>
      </c>
      <c r="C7" s="9"/>
      <c r="E7" s="13" t="s">
        <v>849</v>
      </c>
      <c r="F7" s="11">
        <f t="shared" si="1"/>
        <v>391</v>
      </c>
      <c r="I7" s="11"/>
      <c r="J7" s="11"/>
      <c r="K7" s="11"/>
      <c r="L7" s="11" t="str">
        <f t="shared" ca="1" si="0"/>
        <v>insert into element (element_id, label, description, element_status_id) values (391, '2.0-uL tube', '', 2);</v>
      </c>
      <c r="R7" s="30" t="s">
        <v>255</v>
      </c>
      <c r="S7" s="31" t="s">
        <v>434</v>
      </c>
    </row>
    <row r="8" spans="1:19">
      <c r="A8" s="11">
        <v>392</v>
      </c>
      <c r="B8" s="24" t="s">
        <v>524</v>
      </c>
      <c r="C8" s="9"/>
      <c r="E8" s="13" t="s">
        <v>849</v>
      </c>
      <c r="F8" s="11">
        <f t="shared" si="1"/>
        <v>392</v>
      </c>
      <c r="I8" s="11"/>
      <c r="J8" s="11"/>
      <c r="K8" s="11"/>
      <c r="L8" s="11" t="str">
        <f t="shared" ca="1" si="0"/>
        <v>insert into element (element_id, label, description, element_status_id) values (392, '24-well plate', '', 2);</v>
      </c>
      <c r="R8" s="30" t="s">
        <v>366</v>
      </c>
      <c r="S8" s="31" t="s">
        <v>412</v>
      </c>
    </row>
    <row r="9" spans="1:19">
      <c r="A9" s="11">
        <v>393</v>
      </c>
      <c r="B9" s="24" t="s">
        <v>525</v>
      </c>
      <c r="C9" s="9"/>
      <c r="E9" s="13" t="s">
        <v>849</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526</v>
      </c>
      <c r="C10" s="9"/>
      <c r="E10" s="13" t="s">
        <v>849</v>
      </c>
      <c r="F10" s="11">
        <f t="shared" si="1"/>
        <v>394</v>
      </c>
      <c r="I10" s="11"/>
      <c r="J10" s="11"/>
      <c r="K10" s="11"/>
      <c r="L10" s="11" t="str">
        <f t="shared" ca="1" si="0"/>
        <v>insert into element (element_id, label, description, element_status_id) values (394, '3456-well plate', '', 2);_x000D_
COMMIT;</v>
      </c>
    </row>
    <row r="11" spans="1:19">
      <c r="A11" s="11">
        <v>395</v>
      </c>
      <c r="B11" s="24" t="s">
        <v>527</v>
      </c>
      <c r="C11" s="9"/>
      <c r="E11" s="13" t="s">
        <v>849</v>
      </c>
      <c r="F11" s="11">
        <f t="shared" si="1"/>
        <v>395</v>
      </c>
      <c r="I11" s="11"/>
      <c r="J11" s="11"/>
      <c r="K11" s="11"/>
      <c r="L11" s="11" t="str">
        <f t="shared" ca="1" si="0"/>
        <v>insert into element (element_id, label, description, element_status_id) values (395, '384-well plate', '', 2);</v>
      </c>
    </row>
    <row r="12" spans="1:19">
      <c r="A12" s="11">
        <v>396</v>
      </c>
      <c r="B12" s="24" t="s">
        <v>528</v>
      </c>
      <c r="C12" s="9"/>
      <c r="E12" s="13" t="s">
        <v>849</v>
      </c>
      <c r="F12" s="11">
        <f t="shared" si="1"/>
        <v>396</v>
      </c>
      <c r="I12" s="11"/>
      <c r="J12" s="11"/>
      <c r="K12" s="11"/>
      <c r="L12" s="11" t="str">
        <f t="shared" ca="1" si="0"/>
        <v>insert into element (element_id, label, description, element_status_id) values (396, '48-well plate', '', 2);</v>
      </c>
    </row>
    <row r="13" spans="1:19">
      <c r="A13" s="11">
        <v>397</v>
      </c>
      <c r="B13" s="24" t="s">
        <v>529</v>
      </c>
      <c r="C13" s="9"/>
      <c r="E13" s="13" t="s">
        <v>849</v>
      </c>
      <c r="F13" s="11">
        <f t="shared" si="1"/>
        <v>397</v>
      </c>
      <c r="I13" s="11"/>
      <c r="J13" s="11"/>
      <c r="K13" s="11"/>
      <c r="L13" s="11" t="str">
        <f t="shared" ca="1" si="0"/>
        <v>insert into element (element_id, label, description, element_status_id) values (397, '50-mL conical tube', '', 2);</v>
      </c>
    </row>
    <row r="14" spans="1:19">
      <c r="A14" s="11">
        <v>398</v>
      </c>
      <c r="B14" s="24" t="s">
        <v>532</v>
      </c>
      <c r="C14" s="9"/>
      <c r="E14" s="13" t="s">
        <v>849</v>
      </c>
      <c r="F14" s="11">
        <f t="shared" si="1"/>
        <v>398</v>
      </c>
      <c r="I14" s="11"/>
      <c r="J14" s="11"/>
      <c r="K14" s="11"/>
      <c r="L14" s="11" t="str">
        <f t="shared" ca="1" si="0"/>
        <v>insert into element (element_id, label, description, element_status_id) values (398, '6-well plate', '', 2);</v>
      </c>
    </row>
    <row r="15" spans="1:19">
      <c r="A15" s="11">
        <v>399</v>
      </c>
      <c r="B15" s="24" t="s">
        <v>533</v>
      </c>
      <c r="C15" s="9"/>
      <c r="E15" s="13" t="s">
        <v>849</v>
      </c>
      <c r="F15" s="11">
        <f t="shared" si="1"/>
        <v>399</v>
      </c>
      <c r="I15" s="11"/>
      <c r="J15" s="11"/>
      <c r="K15" s="11"/>
      <c r="L15" s="11" t="str">
        <f t="shared" ca="1" si="0"/>
        <v>insert into element (element_id, label, description, element_status_id) values (399, '96-well plate', '', 2);</v>
      </c>
    </row>
    <row r="16" spans="1:19" ht="30">
      <c r="A16" s="11">
        <v>670</v>
      </c>
      <c r="B16" s="24" t="s">
        <v>760</v>
      </c>
      <c r="C16" s="9" t="s">
        <v>761</v>
      </c>
      <c r="E16" s="13" t="s">
        <v>849</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762</v>
      </c>
      <c r="C17" s="9" t="s">
        <v>763</v>
      </c>
      <c r="E17" s="13" t="s">
        <v>849</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764</v>
      </c>
      <c r="C18" s="9" t="s">
        <v>765</v>
      </c>
      <c r="E18" s="13" t="s">
        <v>849</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766</v>
      </c>
      <c r="C19" s="9" t="s">
        <v>767</v>
      </c>
      <c r="E19" s="13" t="s">
        <v>849</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438</v>
      </c>
      <c r="C20" s="9"/>
      <c r="E20" s="13" t="s">
        <v>849</v>
      </c>
      <c r="F20" s="11">
        <f t="shared" si="1"/>
        <v>655</v>
      </c>
      <c r="I20" s="11"/>
      <c r="J20" s="11"/>
      <c r="K20" s="11"/>
      <c r="L20" s="11" t="str">
        <f t="shared" ca="1" si="0"/>
        <v>insert into element (element_id, label, description, element_status_id) values (655, 'AC50', '', 2);_x000D_
COMMIT;</v>
      </c>
    </row>
    <row r="21" spans="1:12" ht="30">
      <c r="A21" s="11">
        <v>675</v>
      </c>
      <c r="B21" s="24" t="s">
        <v>768</v>
      </c>
      <c r="C21" s="9" t="s">
        <v>769</v>
      </c>
      <c r="E21" s="13" t="s">
        <v>849</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534</v>
      </c>
      <c r="C22" s="9"/>
      <c r="E22" s="13" t="s">
        <v>849</v>
      </c>
      <c r="F22" s="11">
        <f t="shared" si="1"/>
        <v>400</v>
      </c>
      <c r="I22" s="11"/>
      <c r="J22" s="11"/>
      <c r="K22" s="11"/>
      <c r="L22" s="11" t="str">
        <f t="shared" ca="1" si="0"/>
        <v>insert into element (element_id, label, description, element_status_id) values (400, 'academic chemist', '', 2);</v>
      </c>
    </row>
    <row r="23" spans="1:12">
      <c r="A23" s="11">
        <v>171</v>
      </c>
      <c r="B23" s="24" t="s">
        <v>342</v>
      </c>
      <c r="C23" s="9"/>
      <c r="E23" s="13" t="s">
        <v>849</v>
      </c>
      <c r="F23" s="11">
        <f t="shared" si="1"/>
        <v>171</v>
      </c>
      <c r="I23" s="11"/>
      <c r="J23" s="11"/>
      <c r="K23" s="11"/>
      <c r="L23" s="11" t="str">
        <f t="shared" ca="1" si="0"/>
        <v>insert into element (element_id, label, description, element_status_id) values (171, 'acetylation assay', '', 2);</v>
      </c>
    </row>
    <row r="24" spans="1:12">
      <c r="A24" s="11">
        <v>172</v>
      </c>
      <c r="B24" s="24" t="s">
        <v>205</v>
      </c>
      <c r="C24" s="32"/>
      <c r="D24" s="25"/>
      <c r="E24" s="13" t="s">
        <v>849</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770</v>
      </c>
      <c r="C25" s="9" t="s">
        <v>771</v>
      </c>
      <c r="E25" s="13" t="s">
        <v>849</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124</v>
      </c>
      <c r="C26" s="9"/>
      <c r="E26" s="13" t="s">
        <v>849</v>
      </c>
      <c r="F26" s="11">
        <f t="shared" si="1"/>
        <v>319</v>
      </c>
      <c r="I26" s="11"/>
      <c r="J26" s="11"/>
      <c r="K26" s="11"/>
      <c r="L26" s="11" t="str">
        <f t="shared" ca="1" si="0"/>
        <v>insert into element (element_id, label, description, element_status_id) values (319, 'activator', '', 2);</v>
      </c>
    </row>
    <row r="27" spans="1:12">
      <c r="A27" s="11">
        <v>401</v>
      </c>
      <c r="B27" s="24" t="s">
        <v>536</v>
      </c>
      <c r="C27" s="9"/>
      <c r="E27" s="13" t="s">
        <v>849</v>
      </c>
      <c r="F27" s="11">
        <f t="shared" si="1"/>
        <v>401</v>
      </c>
      <c r="I27" s="11"/>
      <c r="J27" s="11"/>
      <c r="K27" s="11"/>
      <c r="L27" s="11" t="str">
        <f t="shared" ca="1" si="0"/>
        <v>insert into element (element_id, label, description, element_status_id) values (401, 'activity threshold', '', 2);</v>
      </c>
    </row>
    <row r="28" spans="1:12">
      <c r="A28" s="11">
        <v>180</v>
      </c>
      <c r="B28" s="24" t="s">
        <v>184</v>
      </c>
      <c r="C28" s="9"/>
      <c r="E28" s="13" t="s">
        <v>849</v>
      </c>
      <c r="F28" s="11">
        <f t="shared" si="1"/>
        <v>180</v>
      </c>
      <c r="I28" s="11"/>
      <c r="J28" s="11"/>
      <c r="K28" s="11"/>
      <c r="L28" s="11" t="str">
        <f t="shared" ca="1" si="0"/>
        <v>insert into element (element_id, label, description, element_status_id) values (180, 'acute toxicity assay', '', 2);</v>
      </c>
    </row>
    <row r="29" spans="1:12">
      <c r="A29" s="11">
        <v>402</v>
      </c>
      <c r="B29" s="24" t="s">
        <v>537</v>
      </c>
      <c r="C29" s="9"/>
      <c r="E29" s="13" t="s">
        <v>849</v>
      </c>
      <c r="F29" s="11">
        <f t="shared" si="1"/>
        <v>402</v>
      </c>
      <c r="I29" s="11"/>
      <c r="J29" s="11"/>
      <c r="K29" s="11"/>
      <c r="L29" s="11" t="str">
        <f t="shared" ca="1" si="0"/>
        <v>insert into element (element_id, label, description, element_status_id) values (402, 'adenoid', '', 2);</v>
      </c>
    </row>
    <row r="30" spans="1:12">
      <c r="A30" s="11">
        <v>403</v>
      </c>
      <c r="B30" s="24" t="s">
        <v>538</v>
      </c>
      <c r="C30" s="9"/>
      <c r="E30" s="13" t="s">
        <v>849</v>
      </c>
      <c r="F30" s="11">
        <f t="shared" si="1"/>
        <v>403</v>
      </c>
      <c r="I30" s="11"/>
      <c r="J30" s="11"/>
      <c r="K30" s="11"/>
      <c r="L30" s="11" t="str">
        <f t="shared" ca="1" si="0"/>
        <v>insert into element (element_id, label, description, element_status_id) values (403, 'adherent', '', 2);_x000D_
COMMIT;</v>
      </c>
    </row>
    <row r="31" spans="1:12">
      <c r="A31" s="11">
        <v>404</v>
      </c>
      <c r="B31" s="24" t="s">
        <v>539</v>
      </c>
      <c r="C31" s="9"/>
      <c r="E31" s="13" t="s">
        <v>849</v>
      </c>
      <c r="F31" s="11">
        <f t="shared" si="1"/>
        <v>404</v>
      </c>
      <c r="I31" s="11"/>
      <c r="J31" s="11"/>
      <c r="K31" s="11"/>
      <c r="L31" s="11" t="str">
        <f t="shared" ca="1" si="0"/>
        <v>insert into element (element_id, label, description, element_status_id) values (404, 'adrenal gland', '', 2);</v>
      </c>
    </row>
    <row r="32" spans="1:12">
      <c r="A32" s="11">
        <v>283</v>
      </c>
      <c r="B32" s="24" t="s">
        <v>122</v>
      </c>
      <c r="C32" s="9"/>
      <c r="E32" s="13" t="s">
        <v>849</v>
      </c>
      <c r="F32" s="11">
        <f t="shared" si="1"/>
        <v>283</v>
      </c>
      <c r="I32" s="11"/>
      <c r="J32" s="11"/>
      <c r="K32" s="11"/>
      <c r="L32" s="11" t="str">
        <f t="shared" ca="1" si="0"/>
        <v>insert into element (element_id, label, description, element_status_id) values (283, 'agonist', '', 2);</v>
      </c>
    </row>
    <row r="33" spans="1:12">
      <c r="A33" s="11">
        <v>231</v>
      </c>
      <c r="B33" s="24" t="s">
        <v>455</v>
      </c>
      <c r="C33" s="9"/>
      <c r="E33" s="13" t="s">
        <v>849</v>
      </c>
      <c r="F33" s="11">
        <f t="shared" si="1"/>
        <v>231</v>
      </c>
      <c r="I33" s="11"/>
      <c r="J33" s="11"/>
      <c r="K33" s="11"/>
      <c r="L33" s="11" t="str">
        <f t="shared" ca="1" si="0"/>
        <v>insert into element (element_id, label, description, element_status_id) values (231, 'alternate assay component', '', 2);</v>
      </c>
    </row>
    <row r="34" spans="1:12">
      <c r="A34" s="11">
        <v>232</v>
      </c>
      <c r="B34" s="24" t="s">
        <v>382</v>
      </c>
      <c r="C34" s="9"/>
      <c r="E34" s="13" t="s">
        <v>849</v>
      </c>
      <c r="F34" s="11">
        <f t="shared" si="1"/>
        <v>232</v>
      </c>
      <c r="I34" s="11"/>
      <c r="J34" s="11"/>
      <c r="K34" s="11"/>
      <c r="L34" s="11" t="str">
        <f t="shared" ca="1" si="0"/>
        <v>insert into element (element_id, label, description, element_status_id) values (232, 'alternate assay format', '', 2);</v>
      </c>
    </row>
    <row r="35" spans="1:12">
      <c r="A35" s="11">
        <v>280</v>
      </c>
      <c r="B35" s="24" t="s">
        <v>456</v>
      </c>
      <c r="C35" s="9"/>
      <c r="E35" s="13" t="s">
        <v>849</v>
      </c>
      <c r="F35" s="11">
        <f t="shared" si="1"/>
        <v>280</v>
      </c>
      <c r="I35" s="11"/>
      <c r="J35" s="11"/>
      <c r="K35" s="11"/>
      <c r="L35" s="11" t="str">
        <f t="shared" ca="1" si="0"/>
        <v>insert into element (element_id, label, description, element_status_id) values (280, 'alternate assay parameter', '', 2);</v>
      </c>
    </row>
    <row r="36" spans="1:12">
      <c r="A36" s="11">
        <v>233</v>
      </c>
      <c r="B36" s="24" t="s">
        <v>383</v>
      </c>
      <c r="C36" s="9"/>
      <c r="E36" s="13" t="s">
        <v>849</v>
      </c>
      <c r="F36" s="11">
        <f t="shared" si="1"/>
        <v>233</v>
      </c>
      <c r="I36" s="11"/>
      <c r="J36" s="11"/>
      <c r="K36" s="11"/>
      <c r="L36" s="11" t="str">
        <f t="shared" ca="1" si="0"/>
        <v>insert into element (element_id, label, description, element_status_id) values (233, 'alternate assay type', '', 2);</v>
      </c>
    </row>
    <row r="37" spans="1:12">
      <c r="A37" s="11">
        <v>228</v>
      </c>
      <c r="B37" s="24" t="s">
        <v>349</v>
      </c>
      <c r="C37" s="9"/>
      <c r="E37" s="13" t="s">
        <v>849</v>
      </c>
      <c r="F37" s="11">
        <f t="shared" si="1"/>
        <v>228</v>
      </c>
      <c r="I37" s="11"/>
      <c r="J37" s="11"/>
      <c r="K37" s="11"/>
      <c r="L37" s="11" t="str">
        <f t="shared" ca="1" si="0"/>
        <v>insert into element (element_id, label, description, element_status_id) values (228, 'alternate confirmatory assay', '', 2);</v>
      </c>
    </row>
    <row r="38" spans="1:12">
      <c r="A38" s="11">
        <v>236</v>
      </c>
      <c r="B38" s="24" t="s">
        <v>386</v>
      </c>
      <c r="C38" s="9"/>
      <c r="E38" s="13" t="s">
        <v>849</v>
      </c>
      <c r="F38" s="11">
        <f t="shared" si="1"/>
        <v>236</v>
      </c>
      <c r="I38" s="11"/>
      <c r="J38" s="11"/>
      <c r="K38" s="11"/>
      <c r="L38" s="11" t="str">
        <f t="shared" ca="1" si="0"/>
        <v>insert into element (element_id, label, description, element_status_id) values (236, 'alternate target assay', '', 2);</v>
      </c>
    </row>
    <row r="39" spans="1:12">
      <c r="A39" s="11">
        <v>405</v>
      </c>
      <c r="B39" s="24" t="s">
        <v>540</v>
      </c>
      <c r="C39" s="9"/>
      <c r="E39" s="13" t="s">
        <v>849</v>
      </c>
      <c r="F39" s="11">
        <f t="shared" si="1"/>
        <v>405</v>
      </c>
      <c r="I39" s="11"/>
      <c r="J39" s="11"/>
      <c r="K39" s="11"/>
      <c r="L39" s="11" t="str">
        <f t="shared" ca="1" si="0"/>
        <v>insert into element (element_id, label, description, element_status_id) values (405, 'amniotic fluid', '', 2);</v>
      </c>
    </row>
    <row r="40" spans="1:12">
      <c r="A40" s="11">
        <v>338</v>
      </c>
      <c r="B40" s="24" t="s">
        <v>339</v>
      </c>
      <c r="C40" s="9"/>
      <c r="E40" s="13" t="s">
        <v>849</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103</v>
      </c>
      <c r="C41" s="9"/>
      <c r="E41" s="13" t="s">
        <v>849</v>
      </c>
      <c r="F41" s="11">
        <f t="shared" si="1"/>
        <v>42</v>
      </c>
      <c r="I41" s="11"/>
      <c r="J41" s="11"/>
      <c r="K41" s="11"/>
      <c r="L41" s="11" t="str">
        <f t="shared" ca="1" si="0"/>
        <v>insert into element (element_id, label, description, element_status_id) values (42, 'analyte', '', 2);</v>
      </c>
    </row>
    <row r="42" spans="1:12">
      <c r="A42" s="11">
        <v>308</v>
      </c>
      <c r="B42" s="24" t="s">
        <v>123</v>
      </c>
      <c r="C42" s="9"/>
      <c r="E42" s="13" t="s">
        <v>849</v>
      </c>
      <c r="F42" s="11">
        <f t="shared" si="1"/>
        <v>308</v>
      </c>
      <c r="I42" s="11"/>
      <c r="J42" s="11"/>
      <c r="K42" s="11"/>
      <c r="L42" s="11" t="str">
        <f t="shared" ca="1" si="0"/>
        <v>insert into element (element_id, label, description, element_status_id) values (308, 'antagonist', '', 2);</v>
      </c>
    </row>
    <row r="43" spans="1:12">
      <c r="A43" s="11">
        <v>406</v>
      </c>
      <c r="B43" s="24" t="s">
        <v>541</v>
      </c>
      <c r="C43" s="9"/>
      <c r="E43" s="13" t="s">
        <v>849</v>
      </c>
      <c r="F43" s="11">
        <f t="shared" si="1"/>
        <v>406</v>
      </c>
      <c r="I43" s="11"/>
      <c r="J43" s="11"/>
      <c r="K43" s="11"/>
      <c r="L43" s="11" t="str">
        <f t="shared" ca="1" si="0"/>
        <v>insert into element (element_id, label, description, element_status_id) values (406, 'aqueous humor', '', 2);</v>
      </c>
    </row>
    <row r="44" spans="1:12">
      <c r="A44" s="11">
        <v>407</v>
      </c>
      <c r="B44" s="24" t="s">
        <v>544</v>
      </c>
      <c r="C44" s="9" t="s">
        <v>545</v>
      </c>
      <c r="E44" s="13" t="s">
        <v>849</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81</v>
      </c>
      <c r="C45" s="32" t="s">
        <v>82</v>
      </c>
      <c r="E45" s="13" t="s">
        <v>849</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330</v>
      </c>
      <c r="C46" s="9" t="s">
        <v>331</v>
      </c>
      <c r="E46" s="13" t="s">
        <v>849</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83</v>
      </c>
      <c r="C47" s="9"/>
      <c r="E47" s="13" t="s">
        <v>849</v>
      </c>
      <c r="F47" s="11">
        <f t="shared" si="1"/>
        <v>9</v>
      </c>
      <c r="I47" s="11"/>
      <c r="J47" s="11"/>
      <c r="K47" s="11"/>
      <c r="L47" s="11" t="str">
        <f t="shared" ca="1" si="0"/>
        <v>insert into element (element_id, label, description, element_status_id) values (9, 'assay component', '', 2);</v>
      </c>
    </row>
    <row r="48" spans="1:12">
      <c r="A48" s="11">
        <v>408</v>
      </c>
      <c r="B48" s="24" t="s">
        <v>546</v>
      </c>
      <c r="C48" s="9"/>
      <c r="E48" s="13" t="s">
        <v>849</v>
      </c>
      <c r="F48" s="11">
        <f t="shared" si="1"/>
        <v>408</v>
      </c>
      <c r="I48" s="11"/>
      <c r="J48" s="11"/>
      <c r="K48" s="11"/>
      <c r="L48" s="11" t="str">
        <f t="shared" ca="1" si="0"/>
        <v>insert into element (element_id, label, description, element_status_id) values (408, 'assay component concentration', '', 2);</v>
      </c>
    </row>
    <row r="49" spans="1:12">
      <c r="A49" s="11">
        <v>10</v>
      </c>
      <c r="B49" s="24" t="s">
        <v>94</v>
      </c>
      <c r="C49" s="9" t="s">
        <v>95</v>
      </c>
      <c r="E49" s="13" t="s">
        <v>849</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547</v>
      </c>
      <c r="C50" s="9"/>
      <c r="E50" s="13" t="s">
        <v>849</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332</v>
      </c>
      <c r="C51" s="9" t="s">
        <v>333</v>
      </c>
      <c r="E51" s="13" t="s">
        <v>849</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147</v>
      </c>
      <c r="C52" s="9"/>
      <c r="E52" s="13" t="s">
        <v>849</v>
      </c>
      <c r="F52" s="11">
        <f t="shared" si="1"/>
        <v>11</v>
      </c>
      <c r="I52" s="11"/>
      <c r="J52" s="11"/>
      <c r="K52" s="11"/>
      <c r="L52" s="11" t="str">
        <f t="shared" ca="1" si="0"/>
        <v>insert into element (element_id, label, description, element_status_id) values (11, 'assay design', '', 2);</v>
      </c>
    </row>
    <row r="53" spans="1:12">
      <c r="A53" s="11">
        <v>410</v>
      </c>
      <c r="B53" s="24" t="s">
        <v>548</v>
      </c>
      <c r="C53" s="9"/>
      <c r="E53" s="13" t="s">
        <v>849</v>
      </c>
      <c r="F53" s="11">
        <f t="shared" si="1"/>
        <v>410</v>
      </c>
      <c r="I53" s="11"/>
      <c r="J53" s="11"/>
      <c r="K53" s="11"/>
      <c r="L53" s="11" t="str">
        <f t="shared" ca="1" si="0"/>
        <v>insert into element (element_id, label, description, element_status_id) values (410, 'assay detection method', '', 2);</v>
      </c>
    </row>
    <row r="54" spans="1:12">
      <c r="A54" s="11">
        <v>372</v>
      </c>
      <c r="B54" s="24" t="s">
        <v>47</v>
      </c>
      <c r="C54" s="9"/>
      <c r="E54" s="13" t="s">
        <v>849</v>
      </c>
      <c r="F54" s="11">
        <f t="shared" si="1"/>
        <v>372</v>
      </c>
      <c r="I54" s="11"/>
      <c r="J54" s="11"/>
      <c r="K54" s="11"/>
      <c r="L54" s="11" t="str">
        <f t="shared" ca="1" si="0"/>
        <v>insert into element (element_id, label, description, element_status_id) values (372, 'Assay Explorer', '', 2);</v>
      </c>
    </row>
    <row r="55" spans="1:12" ht="60">
      <c r="A55" s="11">
        <v>113</v>
      </c>
      <c r="B55" s="24" t="s">
        <v>334</v>
      </c>
      <c r="C55" s="9" t="s">
        <v>335</v>
      </c>
      <c r="E55" s="13" t="s">
        <v>849</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148</v>
      </c>
      <c r="C56" s="32" t="s">
        <v>149</v>
      </c>
      <c r="D56" s="25"/>
      <c r="E56" s="13" t="s">
        <v>849</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549</v>
      </c>
      <c r="C57" s="9"/>
      <c r="E57" s="13" t="s">
        <v>849</v>
      </c>
      <c r="F57" s="11">
        <f t="shared" si="1"/>
        <v>411</v>
      </c>
      <c r="I57" s="11"/>
      <c r="J57" s="11"/>
      <c r="K57" s="11"/>
      <c r="L57" s="11" t="str">
        <f t="shared" ca="1" si="0"/>
        <v>insert into element (element_id, label, description, element_status_id) values (411, 'assay humidity', '', 2);</v>
      </c>
    </row>
    <row r="58" spans="1:12">
      <c r="A58" s="11">
        <v>219</v>
      </c>
      <c r="B58" s="24" t="s">
        <v>254</v>
      </c>
      <c r="C58" s="9"/>
      <c r="E58" s="13" t="s">
        <v>849</v>
      </c>
      <c r="F58" s="11">
        <f t="shared" si="1"/>
        <v>219</v>
      </c>
      <c r="I58" s="11"/>
      <c r="J58" s="11"/>
      <c r="K58" s="11"/>
      <c r="L58" s="11" t="str">
        <f t="shared" ca="1" si="0"/>
        <v>insert into element (element_id, label, description, element_status_id) values (219, 'assay ID', '', 2);</v>
      </c>
    </row>
    <row r="59" spans="1:12" ht="60">
      <c r="A59" s="11">
        <v>412</v>
      </c>
      <c r="B59" s="24" t="s">
        <v>550</v>
      </c>
      <c r="C59" s="9" t="s">
        <v>371</v>
      </c>
      <c r="E59" s="13" t="s">
        <v>849</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248</v>
      </c>
      <c r="C60" s="9"/>
      <c r="E60" s="13" t="s">
        <v>849</v>
      </c>
      <c r="F60" s="11">
        <f t="shared" si="1"/>
        <v>18</v>
      </c>
      <c r="I60" s="11"/>
      <c r="J60" s="11"/>
      <c r="K60" s="11"/>
      <c r="L60" s="11" t="str">
        <f t="shared" ca="1" si="0"/>
        <v>insert into element (element_id, label, description, element_status_id) values (18, 'assay instance', '', 2);_x000D_
COMMIT;</v>
      </c>
    </row>
    <row r="61" spans="1:12">
      <c r="A61" s="11">
        <v>246</v>
      </c>
      <c r="B61" s="24" t="s">
        <v>275</v>
      </c>
      <c r="C61" s="9"/>
      <c r="E61" s="13" t="s">
        <v>849</v>
      </c>
      <c r="F61" s="11">
        <f t="shared" si="1"/>
        <v>246</v>
      </c>
      <c r="I61" s="11"/>
      <c r="J61" s="11"/>
      <c r="K61" s="11"/>
      <c r="L61" s="11" t="str">
        <f t="shared" ca="1" si="0"/>
        <v>insert into element (element_id, label, description, element_status_id) values (246, 'assay instance ID', '', 2);</v>
      </c>
    </row>
    <row r="62" spans="1:12">
      <c r="A62" s="11">
        <v>21</v>
      </c>
      <c r="B62" s="24" t="s">
        <v>84</v>
      </c>
      <c r="C62" s="9"/>
      <c r="E62" s="13" t="s">
        <v>849</v>
      </c>
      <c r="F62" s="11">
        <f t="shared" si="1"/>
        <v>21</v>
      </c>
      <c r="I62" s="11"/>
      <c r="J62" s="11"/>
      <c r="K62" s="11"/>
      <c r="L62" s="11" t="str">
        <f t="shared" ca="1" si="0"/>
        <v>insert into element (element_id, label, description, element_status_id) values (21, 'assay kit', '', 2);</v>
      </c>
    </row>
    <row r="63" spans="1:12" ht="60">
      <c r="A63" s="11">
        <v>12</v>
      </c>
      <c r="B63" s="24" t="s">
        <v>496</v>
      </c>
      <c r="C63" s="9" t="s">
        <v>172</v>
      </c>
      <c r="E63" s="13" t="s">
        <v>849</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168</v>
      </c>
      <c r="C64" s="9" t="s">
        <v>169</v>
      </c>
      <c r="E64" s="13" t="s">
        <v>849</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418</v>
      </c>
      <c r="C65" s="9"/>
      <c r="E65" s="13" t="s">
        <v>849</v>
      </c>
      <c r="F65" s="11">
        <f t="shared" si="1"/>
        <v>360</v>
      </c>
      <c r="I65" s="11"/>
      <c r="J65" s="11"/>
      <c r="K65" s="11"/>
      <c r="L65" s="11" t="str">
        <f t="shared" ca="1" si="0"/>
        <v>insert into element (element_id, label, description, element_status_id) values (360, 'assay mode', '', 2);</v>
      </c>
    </row>
    <row r="66" spans="1:12" ht="120">
      <c r="A66" s="11">
        <v>216</v>
      </c>
      <c r="B66" s="24" t="s">
        <v>516</v>
      </c>
      <c r="C66" s="32" t="s">
        <v>277</v>
      </c>
      <c r="E66" s="13" t="s">
        <v>849</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551</v>
      </c>
      <c r="C67" s="9" t="s">
        <v>552</v>
      </c>
      <c r="E67" s="13" t="s">
        <v>849</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278</v>
      </c>
      <c r="C68" s="9"/>
      <c r="E68" s="13" t="s">
        <v>849</v>
      </c>
      <c r="F68" s="11">
        <f t="shared" si="3"/>
        <v>218</v>
      </c>
      <c r="I68" s="11"/>
      <c r="J68" s="11"/>
      <c r="K68" s="11"/>
      <c r="L68" s="11" t="str">
        <f t="shared" ca="1" si="2"/>
        <v>insert into element (element_id, label, description, element_status_id) values (218, 'assay panel name', '', 2);</v>
      </c>
    </row>
    <row r="69" spans="1:12">
      <c r="A69" s="11">
        <v>86</v>
      </c>
      <c r="B69" s="24" t="s">
        <v>160</v>
      </c>
      <c r="C69" s="9"/>
      <c r="E69" s="13" t="s">
        <v>849</v>
      </c>
      <c r="F69" s="11">
        <f t="shared" si="3"/>
        <v>86</v>
      </c>
      <c r="I69" s="11"/>
      <c r="J69" s="11"/>
      <c r="K69" s="11"/>
      <c r="L69" s="11" t="str">
        <f t="shared" ca="1" si="2"/>
        <v>insert into element (element_id, label, description, element_status_id) values (86, 'assay parameter', '', 2);</v>
      </c>
    </row>
    <row r="70" spans="1:12">
      <c r="A70" s="11">
        <v>414</v>
      </c>
      <c r="B70" s="24" t="s">
        <v>553</v>
      </c>
      <c r="C70" s="9"/>
      <c r="E70" s="13" t="s">
        <v>849</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554</v>
      </c>
      <c r="C71" s="9"/>
      <c r="E71" s="13" t="s">
        <v>849</v>
      </c>
      <c r="F71" s="11">
        <f t="shared" si="3"/>
        <v>415</v>
      </c>
      <c r="I71" s="11"/>
      <c r="J71" s="11"/>
      <c r="K71" s="11"/>
      <c r="L71" s="11" t="str">
        <f t="shared" ca="1" si="2"/>
        <v>insert into element (element_id, label, description, element_status_id) values (415, 'assay percent oxygen', '', 2);</v>
      </c>
    </row>
    <row r="72" spans="1:12">
      <c r="A72" s="11">
        <v>416</v>
      </c>
      <c r="B72" s="24" t="s">
        <v>555</v>
      </c>
      <c r="C72" s="9"/>
      <c r="E72" s="13" t="s">
        <v>849</v>
      </c>
      <c r="F72" s="11">
        <f t="shared" si="3"/>
        <v>416</v>
      </c>
      <c r="I72" s="11"/>
      <c r="J72" s="11"/>
      <c r="K72" s="11"/>
      <c r="L72" s="11" t="str">
        <f t="shared" ca="1" si="2"/>
        <v>insert into element (element_id, label, description, element_status_id) values (416, 'assay pH', '', 2);</v>
      </c>
    </row>
    <row r="73" spans="1:12" ht="60">
      <c r="A73" s="11">
        <v>332</v>
      </c>
      <c r="B73" s="24" t="s">
        <v>542</v>
      </c>
      <c r="C73" s="9" t="s">
        <v>338</v>
      </c>
      <c r="E73" s="13" t="s">
        <v>849</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556</v>
      </c>
      <c r="C74" s="9"/>
      <c r="E74" s="13" t="s">
        <v>849</v>
      </c>
      <c r="F74" s="11">
        <f t="shared" si="3"/>
        <v>417</v>
      </c>
      <c r="I74" s="11"/>
      <c r="J74" s="11"/>
      <c r="K74" s="11"/>
      <c r="L74" s="11" t="str">
        <f t="shared" ca="1" si="2"/>
        <v>insert into element (element_id, label, description, element_status_id) values (417, 'assay pressure', '', 2);</v>
      </c>
    </row>
    <row r="75" spans="1:12">
      <c r="A75" s="11">
        <v>61</v>
      </c>
      <c r="B75" s="24" t="s">
        <v>329</v>
      </c>
      <c r="C75" s="9"/>
      <c r="E75" s="13" t="s">
        <v>849</v>
      </c>
      <c r="F75" s="11">
        <f t="shared" si="3"/>
        <v>61</v>
      </c>
      <c r="I75" s="11"/>
      <c r="J75" s="11"/>
      <c r="K75" s="11"/>
      <c r="L75" s="11" t="str">
        <f t="shared" ca="1" si="2"/>
        <v>insert into element (element_id, label, description, element_status_id) values (61, 'assay readout', '', 2);</v>
      </c>
    </row>
    <row r="76" spans="1:12" ht="105">
      <c r="A76" s="11">
        <v>116</v>
      </c>
      <c r="B76" s="24" t="s">
        <v>336</v>
      </c>
      <c r="C76" s="9" t="s">
        <v>337</v>
      </c>
      <c r="E76" s="13" t="s">
        <v>849</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173</v>
      </c>
      <c r="C77" s="9"/>
      <c r="E77" s="13" t="s">
        <v>849</v>
      </c>
      <c r="F77" s="11">
        <f t="shared" si="3"/>
        <v>126</v>
      </c>
      <c r="I77" s="11"/>
      <c r="J77" s="11"/>
      <c r="K77" s="11"/>
      <c r="L77" s="11" t="str">
        <f t="shared" ca="1" si="2"/>
        <v>insert into element (element_id, label, description, element_status_id) values (126, 'assay readout ID', '', 2);</v>
      </c>
    </row>
    <row r="78" spans="1:12">
      <c r="A78" s="11">
        <v>64</v>
      </c>
      <c r="B78" s="24" t="s">
        <v>363</v>
      </c>
      <c r="C78" s="9"/>
      <c r="E78" s="13" t="s">
        <v>849</v>
      </c>
      <c r="F78" s="11">
        <f t="shared" si="3"/>
        <v>64</v>
      </c>
      <c r="I78" s="11"/>
      <c r="J78" s="11"/>
      <c r="K78" s="11"/>
      <c r="L78" s="11" t="str">
        <f t="shared" ca="1" si="2"/>
        <v>insert into element (element_id, label, description, element_status_id) values (64, 'assay readout name', '', 2);</v>
      </c>
    </row>
    <row r="79" spans="1:12">
      <c r="A79" s="11">
        <v>418</v>
      </c>
      <c r="B79" s="24" t="s">
        <v>557</v>
      </c>
      <c r="C79" s="9"/>
      <c r="E79" s="13" t="s">
        <v>849</v>
      </c>
      <c r="F79" s="11">
        <f t="shared" si="3"/>
        <v>418</v>
      </c>
      <c r="I79" s="11"/>
      <c r="J79" s="11"/>
      <c r="K79" s="11"/>
      <c r="L79" s="11" t="str">
        <f t="shared" ca="1" si="2"/>
        <v>insert into element (element_id, label, description, element_status_id) values (418, 'assay readout type', '', 2);</v>
      </c>
    </row>
    <row r="80" spans="1:12">
      <c r="A80" s="11">
        <v>22</v>
      </c>
      <c r="B80" s="24" t="s">
        <v>85</v>
      </c>
      <c r="C80" s="9"/>
      <c r="E80" s="13" t="s">
        <v>849</v>
      </c>
      <c r="F80" s="11">
        <f t="shared" si="3"/>
        <v>22</v>
      </c>
      <c r="I80" s="11"/>
      <c r="J80" s="11"/>
      <c r="K80" s="11"/>
      <c r="L80" s="11" t="str">
        <f t="shared" ca="1" si="2"/>
        <v>insert into element (element_id, label, description, element_status_id) values (22, 'assay reagent', '', 2);_x000D_
COMMIT;</v>
      </c>
    </row>
    <row r="81" spans="1:12" ht="105">
      <c r="A81" s="11">
        <v>223</v>
      </c>
      <c r="B81" s="24" t="s">
        <v>255</v>
      </c>
      <c r="C81" s="32" t="s">
        <v>256</v>
      </c>
      <c r="E81" s="13" t="s">
        <v>849</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558</v>
      </c>
      <c r="C82" s="9"/>
      <c r="E82" s="13" t="s">
        <v>849</v>
      </c>
      <c r="F82" s="11">
        <f t="shared" si="3"/>
        <v>419</v>
      </c>
      <c r="I82" s="11"/>
      <c r="J82" s="11"/>
      <c r="K82" s="11"/>
      <c r="L82" s="11" t="str">
        <f t="shared" ca="1" si="2"/>
        <v>insert into element (element_id, label, description, element_status_id) values (419, 'assay temperature', '', 2);</v>
      </c>
    </row>
    <row r="83" spans="1:12">
      <c r="A83" s="11">
        <v>13</v>
      </c>
      <c r="B83" s="24" t="s">
        <v>174</v>
      </c>
      <c r="C83" s="9"/>
      <c r="E83" s="13" t="s">
        <v>849</v>
      </c>
      <c r="F83" s="11">
        <f t="shared" si="3"/>
        <v>13</v>
      </c>
      <c r="I83" s="11"/>
      <c r="J83" s="11"/>
      <c r="K83" s="11"/>
      <c r="L83" s="11" t="str">
        <f t="shared" ca="1" si="2"/>
        <v>insert into element (element_id, label, description, element_status_id) values (13, 'assay type', '', 2);</v>
      </c>
    </row>
    <row r="84" spans="1:12">
      <c r="A84" s="11">
        <v>353</v>
      </c>
      <c r="B84" s="24" t="s">
        <v>28</v>
      </c>
      <c r="C84" s="9"/>
      <c r="E84" s="13" t="s">
        <v>849</v>
      </c>
      <c r="F84" s="11">
        <f t="shared" si="3"/>
        <v>353</v>
      </c>
      <c r="I84" s="11"/>
      <c r="J84" s="11"/>
      <c r="K84" s="11"/>
      <c r="L84" s="11" t="str">
        <f t="shared" ca="1" si="2"/>
        <v>insert into element (element_id, label, description, element_status_id) values (353, 'ATP', '', 2);</v>
      </c>
    </row>
    <row r="85" spans="1:12">
      <c r="A85" s="11">
        <v>50</v>
      </c>
      <c r="B85" s="24" t="s">
        <v>113</v>
      </c>
      <c r="C85" s="9"/>
      <c r="E85" s="13" t="s">
        <v>849</v>
      </c>
      <c r="F85" s="11">
        <f t="shared" si="3"/>
        <v>50</v>
      </c>
      <c r="I85" s="11"/>
      <c r="J85" s="11"/>
      <c r="K85" s="11"/>
      <c r="L85" s="11" t="str">
        <f t="shared" ca="1" si="2"/>
        <v>insert into element (element_id, label, description, element_status_id) values (50, 'attractant', '', 2);</v>
      </c>
    </row>
    <row r="86" spans="1:12">
      <c r="A86" s="11">
        <v>676</v>
      </c>
      <c r="B86" s="24" t="s">
        <v>772</v>
      </c>
      <c r="C86" s="9" t="s">
        <v>773</v>
      </c>
      <c r="E86" s="13" t="s">
        <v>849</v>
      </c>
      <c r="F86" s="11">
        <f t="shared" si="3"/>
        <v>676</v>
      </c>
      <c r="I86" s="11"/>
      <c r="J86" s="11"/>
      <c r="K86" s="11"/>
      <c r="L86" s="11" t="str">
        <f t="shared" ca="1" si="2"/>
        <v>insert into element (element_id, label, description, element_status_id) values (676, 'AUC', 'Area under the curve', 2);</v>
      </c>
    </row>
    <row r="87" spans="1:12">
      <c r="A87" s="11">
        <v>420</v>
      </c>
      <c r="B87" s="24" t="s">
        <v>559</v>
      </c>
      <c r="C87" s="9"/>
      <c r="E87" s="13" t="s">
        <v>849</v>
      </c>
      <c r="F87" s="11">
        <f t="shared" si="3"/>
        <v>420</v>
      </c>
      <c r="I87" s="11"/>
      <c r="J87" s="11"/>
      <c r="K87" s="11"/>
      <c r="L87" s="11" t="str">
        <f t="shared" ca="1" si="2"/>
        <v>insert into element (element_id, label, description, element_status_id) values (420, 'auto-fluorescence method', '', 2);</v>
      </c>
    </row>
    <row r="88" spans="1:12">
      <c r="A88" s="11">
        <v>335</v>
      </c>
      <c r="B88" s="24" t="s">
        <v>101</v>
      </c>
      <c r="C88" s="9"/>
      <c r="E88" s="13" t="s">
        <v>849</v>
      </c>
      <c r="F88" s="11">
        <f t="shared" si="3"/>
        <v>335</v>
      </c>
      <c r="I88" s="11"/>
      <c r="J88" s="11"/>
      <c r="K88" s="11"/>
      <c r="L88" s="11" t="str">
        <f t="shared" ca="1" si="2"/>
        <v>insert into element (element_id, label, description, element_status_id) values (335, 'background control', '', 2);</v>
      </c>
    </row>
    <row r="89" spans="1:12">
      <c r="A89" s="11">
        <v>1</v>
      </c>
      <c r="B89" s="24" t="s">
        <v>80</v>
      </c>
      <c r="C89" s="9"/>
      <c r="E89" s="13" t="s">
        <v>849</v>
      </c>
      <c r="F89" s="11">
        <f t="shared" si="3"/>
        <v>1</v>
      </c>
      <c r="I89" s="11"/>
      <c r="J89" s="11"/>
      <c r="K89" s="11"/>
      <c r="L89" s="11" t="str">
        <f t="shared" ca="1" si="2"/>
        <v>insert into element (element_id, label, description, element_status_id) values (1, 'BARD ASSAY ONTOLOGY', '', 2);</v>
      </c>
    </row>
    <row r="90" spans="1:12">
      <c r="A90" s="11">
        <v>2</v>
      </c>
      <c r="B90" s="24" t="s">
        <v>303</v>
      </c>
      <c r="C90" s="9"/>
      <c r="E90" s="13" t="s">
        <v>849</v>
      </c>
      <c r="F90" s="11">
        <f t="shared" si="3"/>
        <v>2</v>
      </c>
      <c r="I90" s="11"/>
      <c r="J90" s="11"/>
      <c r="K90" s="11"/>
      <c r="L90" s="11" t="str">
        <f t="shared" ca="1" si="2"/>
        <v>insert into element (element_id, label, description, element_status_id) values (2, 'BARD DICTIONARY', '', 2);_x000D_
COMMIT;</v>
      </c>
    </row>
    <row r="91" spans="1:12">
      <c r="A91" s="11">
        <v>202</v>
      </c>
      <c r="B91" s="24" t="s">
        <v>230</v>
      </c>
      <c r="C91" s="9"/>
      <c r="E91" s="13" t="s">
        <v>849</v>
      </c>
      <c r="F91" s="11">
        <f t="shared" si="3"/>
        <v>202</v>
      </c>
      <c r="I91" s="11"/>
      <c r="J91" s="11"/>
      <c r="K91" s="11"/>
      <c r="L91" s="11" t="str">
        <f t="shared" ca="1" si="2"/>
        <v>insert into element (element_id, label, description, element_status_id) values (202, 'behavioral assay', '', 2);</v>
      </c>
    </row>
    <row r="92" spans="1:12" ht="60">
      <c r="A92" s="11">
        <v>421</v>
      </c>
      <c r="B92" s="24" t="s">
        <v>560</v>
      </c>
      <c r="C92" s="9" t="s">
        <v>561</v>
      </c>
      <c r="E92" s="13" t="s">
        <v>849</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562</v>
      </c>
      <c r="C93" s="9"/>
      <c r="E93" s="13" t="s">
        <v>849</v>
      </c>
      <c r="F93" s="11">
        <f t="shared" si="3"/>
        <v>422</v>
      </c>
      <c r="I93" s="11"/>
      <c r="J93" s="11"/>
      <c r="K93" s="11"/>
      <c r="L93" s="11" t="str">
        <f t="shared" ca="1" si="2"/>
        <v>insert into element (element_id, label, description, element_status_id) values (422, 'bile', '', 2);</v>
      </c>
    </row>
    <row r="94" spans="1:12">
      <c r="A94" s="11">
        <v>145</v>
      </c>
      <c r="B94" s="24" t="s">
        <v>180</v>
      </c>
      <c r="C94" s="9"/>
      <c r="E94" s="13" t="s">
        <v>849</v>
      </c>
      <c r="F94" s="11">
        <f t="shared" si="3"/>
        <v>145</v>
      </c>
      <c r="I94" s="11"/>
      <c r="J94" s="11"/>
      <c r="K94" s="11"/>
      <c r="L94" s="11" t="str">
        <f t="shared" ca="1" si="2"/>
        <v>insert into element (element_id, label, description, element_status_id) values (145, 'binding assay', '', 2);</v>
      </c>
    </row>
    <row r="95" spans="1:12" ht="45">
      <c r="A95" s="11">
        <v>259</v>
      </c>
      <c r="B95" s="24" t="s">
        <v>284</v>
      </c>
      <c r="C95" s="9" t="s">
        <v>285</v>
      </c>
      <c r="E95" s="13" t="s">
        <v>849</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282</v>
      </c>
      <c r="C96" s="9" t="s">
        <v>283</v>
      </c>
      <c r="E96" s="13" t="s">
        <v>849</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150</v>
      </c>
      <c r="C97" s="9" t="s">
        <v>151</v>
      </c>
      <c r="E97" s="13" t="s">
        <v>849</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86</v>
      </c>
      <c r="C98" s="9" t="s">
        <v>87</v>
      </c>
      <c r="E98" s="13" t="s">
        <v>849</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88</v>
      </c>
      <c r="C99" s="9"/>
      <c r="E99" s="13" t="s">
        <v>849</v>
      </c>
      <c r="F99" s="11">
        <f t="shared" si="3"/>
        <v>32</v>
      </c>
      <c r="I99" s="11"/>
      <c r="J99" s="11"/>
      <c r="K99" s="11"/>
      <c r="L99" s="11" t="str">
        <f t="shared" ca="1" si="2"/>
        <v>insert into element (element_id, label, description, element_status_id) values (32, 'biological fluid', '', 2);</v>
      </c>
    </row>
    <row r="100" spans="1:12">
      <c r="A100" s="11">
        <v>423</v>
      </c>
      <c r="B100" s="24" t="s">
        <v>563</v>
      </c>
      <c r="C100" s="9"/>
      <c r="E100" s="13" t="s">
        <v>849</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269</v>
      </c>
      <c r="C101" s="9"/>
      <c r="E101" s="13" t="s">
        <v>849</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243</v>
      </c>
      <c r="C102" s="9" t="s">
        <v>244</v>
      </c>
      <c r="E102" s="13" t="s">
        <v>849</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564</v>
      </c>
      <c r="C103" s="9"/>
      <c r="E103" s="13" t="s">
        <v>849</v>
      </c>
      <c r="F103" s="11">
        <f t="shared" si="3"/>
        <v>424</v>
      </c>
      <c r="I103" s="11"/>
      <c r="J103" s="11"/>
      <c r="K103" s="11"/>
      <c r="L103" s="11" t="str">
        <f t="shared" ca="1" si="2"/>
        <v>insert into element (element_id, label, description, element_status_id) values (424, 'BL1', '', 2);</v>
      </c>
    </row>
    <row r="104" spans="1:12">
      <c r="A104" s="11">
        <v>425</v>
      </c>
      <c r="B104" s="24" t="s">
        <v>565</v>
      </c>
      <c r="C104" s="9"/>
      <c r="E104" s="13" t="s">
        <v>849</v>
      </c>
      <c r="F104" s="11">
        <f t="shared" si="3"/>
        <v>425</v>
      </c>
      <c r="I104" s="11"/>
      <c r="J104" s="11"/>
      <c r="K104" s="11"/>
      <c r="L104" s="11" t="str">
        <f t="shared" ca="1" si="2"/>
        <v>insert into element (element_id, label, description, element_status_id) values (425, 'BL2', '', 2);</v>
      </c>
    </row>
    <row r="105" spans="1:12">
      <c r="A105" s="11">
        <v>426</v>
      </c>
      <c r="B105" s="24" t="s">
        <v>566</v>
      </c>
      <c r="C105" s="9"/>
      <c r="E105" s="13" t="s">
        <v>849</v>
      </c>
      <c r="F105" s="11">
        <f t="shared" si="3"/>
        <v>426</v>
      </c>
      <c r="I105" s="11"/>
      <c r="J105" s="11"/>
      <c r="K105" s="11"/>
      <c r="L105" s="11" t="str">
        <f t="shared" ca="1" si="2"/>
        <v>insert into element (element_id, label, description, element_status_id) values (426, 'BL2+', '', 2);</v>
      </c>
    </row>
    <row r="106" spans="1:12">
      <c r="A106" s="11">
        <v>427</v>
      </c>
      <c r="B106" s="24" t="s">
        <v>567</v>
      </c>
      <c r="C106" s="9"/>
      <c r="E106" s="13" t="s">
        <v>849</v>
      </c>
      <c r="F106" s="11">
        <f t="shared" si="3"/>
        <v>427</v>
      </c>
      <c r="I106" s="11"/>
      <c r="J106" s="11"/>
      <c r="K106" s="11"/>
      <c r="L106" s="11" t="str">
        <f t="shared" ca="1" si="2"/>
        <v>insert into element (element_id, label, description, element_status_id) values (427, 'BL3', '', 2);</v>
      </c>
    </row>
    <row r="107" spans="1:12">
      <c r="A107" s="11">
        <v>428</v>
      </c>
      <c r="B107" s="24" t="s">
        <v>568</v>
      </c>
      <c r="C107" s="9"/>
      <c r="E107" s="13" t="s">
        <v>849</v>
      </c>
      <c r="F107" s="11">
        <f t="shared" si="3"/>
        <v>428</v>
      </c>
      <c r="I107" s="11"/>
      <c r="J107" s="11"/>
      <c r="K107" s="11"/>
      <c r="L107" s="11" t="str">
        <f t="shared" ca="1" si="2"/>
        <v>insert into element (element_id, label, description, element_status_id) values (428, 'BL4', '', 2);</v>
      </c>
    </row>
    <row r="108" spans="1:12">
      <c r="A108" s="11">
        <v>429</v>
      </c>
      <c r="B108" s="24" t="s">
        <v>569</v>
      </c>
      <c r="C108" s="32"/>
      <c r="D108" s="25"/>
      <c r="E108" s="13" t="s">
        <v>849</v>
      </c>
      <c r="F108" s="11">
        <f t="shared" si="3"/>
        <v>429</v>
      </c>
      <c r="I108" s="11"/>
      <c r="J108" s="11"/>
      <c r="K108" s="11"/>
      <c r="L108" s="11" t="str">
        <f t="shared" ca="1" si="2"/>
        <v>insert into element (element_id, label, description, element_status_id) values (429, 'bladder', '', 2);</v>
      </c>
    </row>
    <row r="109" spans="1:12">
      <c r="A109" s="11">
        <v>62</v>
      </c>
      <c r="B109" s="24" t="s">
        <v>117</v>
      </c>
      <c r="C109" s="9"/>
      <c r="E109" s="13" t="s">
        <v>849</v>
      </c>
      <c r="F109" s="11">
        <f t="shared" si="3"/>
        <v>62</v>
      </c>
      <c r="I109" s="11"/>
      <c r="J109" s="11"/>
      <c r="K109" s="11"/>
      <c r="L109" s="11" t="str">
        <f t="shared" ca="1" si="2"/>
        <v>insert into element (element_id, label, description, element_status_id) values (62, 'blocker', '', 2);</v>
      </c>
    </row>
    <row r="110" spans="1:12">
      <c r="A110" s="11">
        <v>430</v>
      </c>
      <c r="B110" s="24" t="s">
        <v>570</v>
      </c>
      <c r="C110" s="9"/>
      <c r="E110" s="13" t="s">
        <v>849</v>
      </c>
      <c r="F110" s="11">
        <f t="shared" si="3"/>
        <v>430</v>
      </c>
      <c r="I110" s="11"/>
      <c r="J110" s="11"/>
      <c r="K110" s="11"/>
      <c r="L110" s="11" t="str">
        <f t="shared" ca="1" si="2"/>
        <v>insert into element (element_id, label, description, element_status_id) values (430, 'blood', '', 2);_x000D_
COMMIT;</v>
      </c>
    </row>
    <row r="111" spans="1:12">
      <c r="A111" s="11">
        <v>431</v>
      </c>
      <c r="B111" s="24" t="s">
        <v>571</v>
      </c>
      <c r="C111" s="9"/>
      <c r="E111" s="13" t="s">
        <v>849</v>
      </c>
      <c r="F111" s="11">
        <f t="shared" si="3"/>
        <v>431</v>
      </c>
      <c r="I111" s="11"/>
      <c r="J111" s="11"/>
      <c r="K111" s="11"/>
      <c r="L111" s="11" t="str">
        <f t="shared" ca="1" si="2"/>
        <v>insert into element (element_id, label, description, element_status_id) values (431, 'blood vessel', '', 2);</v>
      </c>
    </row>
    <row r="112" spans="1:12" ht="105">
      <c r="A112" s="11">
        <v>343</v>
      </c>
      <c r="B112" s="24" t="s">
        <v>352</v>
      </c>
      <c r="C112" s="32" t="s">
        <v>353</v>
      </c>
      <c r="E112" s="13" t="s">
        <v>849</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572</v>
      </c>
      <c r="C113" s="9"/>
      <c r="E113" s="13" t="s">
        <v>849</v>
      </c>
      <c r="F113" s="11">
        <f t="shared" si="3"/>
        <v>432</v>
      </c>
      <c r="I113" s="11"/>
      <c r="J113" s="11"/>
      <c r="K113" s="11"/>
      <c r="L113" s="11" t="str">
        <f t="shared" ca="1" si="2"/>
        <v>insert into element (element_id, label, description, element_status_id) values (432, 'bone', '', 2);</v>
      </c>
    </row>
    <row r="114" spans="1:12">
      <c r="A114" s="11">
        <v>433</v>
      </c>
      <c r="B114" s="24" t="s">
        <v>573</v>
      </c>
      <c r="C114" s="9"/>
      <c r="E114" s="13" t="s">
        <v>849</v>
      </c>
      <c r="F114" s="11">
        <f t="shared" si="3"/>
        <v>433</v>
      </c>
      <c r="I114" s="11"/>
      <c r="J114" s="11"/>
      <c r="K114" s="11"/>
      <c r="L114" s="11" t="str">
        <f t="shared" ca="1" si="2"/>
        <v>insert into element (element_id, label, description, element_status_id) values (433, 'brain', '', 2);</v>
      </c>
    </row>
    <row r="115" spans="1:12">
      <c r="A115" s="11">
        <v>434</v>
      </c>
      <c r="B115" s="24" t="s">
        <v>574</v>
      </c>
      <c r="C115" s="9"/>
      <c r="E115" s="13" t="s">
        <v>849</v>
      </c>
      <c r="F115" s="11">
        <f t="shared" si="3"/>
        <v>434</v>
      </c>
      <c r="I115" s="11"/>
      <c r="J115" s="11"/>
      <c r="K115" s="11"/>
      <c r="L115" s="11" t="str">
        <f t="shared" ca="1" si="2"/>
        <v>insert into element (element_id, label, description, element_status_id) values (434, 'breast milk', '', 2);</v>
      </c>
    </row>
    <row r="116" spans="1:12">
      <c r="A116" s="11">
        <v>435</v>
      </c>
      <c r="B116" s="24" t="s">
        <v>575</v>
      </c>
      <c r="C116" s="9"/>
      <c r="E116" s="13" t="s">
        <v>849</v>
      </c>
      <c r="F116" s="11">
        <f t="shared" si="3"/>
        <v>435</v>
      </c>
      <c r="I116" s="11"/>
      <c r="J116" s="11"/>
      <c r="K116" s="11"/>
      <c r="L116" s="11" t="str">
        <f t="shared" ca="1" si="2"/>
        <v>insert into element (element_id, label, description, element_status_id) values (435, 'bronchus', '', 2);</v>
      </c>
    </row>
    <row r="117" spans="1:12">
      <c r="A117" s="11">
        <v>358</v>
      </c>
      <c r="B117" s="24" t="s">
        <v>71</v>
      </c>
      <c r="C117" s="9"/>
      <c r="E117" s="13" t="s">
        <v>849</v>
      </c>
      <c r="F117" s="11">
        <f t="shared" si="3"/>
        <v>358</v>
      </c>
      <c r="I117" s="11"/>
      <c r="J117" s="11"/>
      <c r="K117" s="11"/>
      <c r="L117" s="11" t="str">
        <f t="shared" ca="1" si="2"/>
        <v>insert into element (element_id, label, description, element_status_id) values (358, 'BSA', '', 2);</v>
      </c>
    </row>
    <row r="118" spans="1:12">
      <c r="A118" s="11">
        <v>70</v>
      </c>
      <c r="B118" s="24" t="s">
        <v>132</v>
      </c>
      <c r="C118" s="9"/>
      <c r="E118" s="13" t="s">
        <v>849</v>
      </c>
      <c r="F118" s="11">
        <f t="shared" si="3"/>
        <v>70</v>
      </c>
      <c r="I118" s="11"/>
      <c r="J118" s="11"/>
      <c r="K118" s="11"/>
      <c r="L118" s="11" t="str">
        <f t="shared" ca="1" si="2"/>
        <v>insert into element (element_id, label, description, element_status_id) values (70, 'buffer', '', 2);</v>
      </c>
    </row>
    <row r="119" spans="1:12" ht="135">
      <c r="A119" s="11">
        <v>436</v>
      </c>
      <c r="B119" s="24" t="s">
        <v>576</v>
      </c>
      <c r="C119" s="32" t="s">
        <v>577</v>
      </c>
      <c r="E119" s="13" t="s">
        <v>849</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185</v>
      </c>
      <c r="C120" s="9"/>
      <c r="E120" s="13" t="s">
        <v>849</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133</v>
      </c>
      <c r="C121" s="9"/>
      <c r="E121" s="13" t="s">
        <v>849</v>
      </c>
      <c r="F121" s="11">
        <f t="shared" si="3"/>
        <v>71</v>
      </c>
      <c r="I121" s="11"/>
      <c r="J121" s="11"/>
      <c r="K121" s="11"/>
      <c r="L121" s="11" t="str">
        <f t="shared" ca="1" si="2"/>
        <v>insert into element (element_id, label, description, element_status_id) values (71, 'carrier', '', 2);</v>
      </c>
    </row>
    <row r="122" spans="1:12">
      <c r="A122" s="11">
        <v>437</v>
      </c>
      <c r="B122" s="24" t="s">
        <v>578</v>
      </c>
      <c r="C122" s="9"/>
      <c r="E122" s="13" t="s">
        <v>849</v>
      </c>
      <c r="F122" s="11">
        <f t="shared" si="3"/>
        <v>437</v>
      </c>
      <c r="I122" s="11"/>
      <c r="J122" s="11"/>
      <c r="K122" s="11"/>
      <c r="L122" s="11" t="str">
        <f t="shared" ca="1" si="2"/>
        <v>insert into element (element_id, label, description, element_status_id) values (437, 'cartilage', '', 2);</v>
      </c>
    </row>
    <row r="123" spans="1:12">
      <c r="A123" s="11">
        <v>438</v>
      </c>
      <c r="B123" s="24" t="s">
        <v>579</v>
      </c>
      <c r="C123" s="9"/>
      <c r="D123" s="24" t="s">
        <v>16</v>
      </c>
      <c r="E123" s="13" t="s">
        <v>849</v>
      </c>
      <c r="F123" s="11">
        <f t="shared" si="3"/>
        <v>438</v>
      </c>
      <c r="I123" s="11"/>
      <c r="J123" s="11"/>
      <c r="K123" s="11"/>
      <c r="L123" s="11" t="str">
        <f t="shared" ca="1" si="2"/>
        <v>insert into element (element_id, label, description, element_status_id) values (438, 'CC50', '', 2);</v>
      </c>
    </row>
    <row r="124" spans="1:12">
      <c r="A124" s="11">
        <v>208</v>
      </c>
      <c r="B124" s="24" t="s">
        <v>235</v>
      </c>
      <c r="C124" s="9"/>
      <c r="E124" s="13" t="s">
        <v>849</v>
      </c>
      <c r="F124" s="11">
        <f t="shared" si="3"/>
        <v>208</v>
      </c>
      <c r="I124" s="11"/>
      <c r="J124" s="11"/>
      <c r="K124" s="11"/>
      <c r="L124" s="11" t="str">
        <f t="shared" ca="1" si="2"/>
        <v>insert into element (element_id, label, description, element_status_id) values (208, 'cell communication assay', '', 2);</v>
      </c>
    </row>
    <row r="125" spans="1:12">
      <c r="A125" s="11">
        <v>209</v>
      </c>
      <c r="B125" s="24" t="s">
        <v>236</v>
      </c>
      <c r="C125" s="9"/>
      <c r="E125" s="13" t="s">
        <v>849</v>
      </c>
      <c r="F125" s="11">
        <f t="shared" si="3"/>
        <v>209</v>
      </c>
      <c r="I125" s="11"/>
      <c r="J125" s="11"/>
      <c r="K125" s="11"/>
      <c r="L125" s="11" t="str">
        <f t="shared" ca="1" si="2"/>
        <v>insert into element (element_id, label, description, element_status_id) values (209, 'cell cycle assay', '', 2);</v>
      </c>
    </row>
    <row r="126" spans="1:12">
      <c r="A126" s="11">
        <v>210</v>
      </c>
      <c r="B126" s="24" t="s">
        <v>237</v>
      </c>
      <c r="C126" s="9"/>
      <c r="E126" s="13" t="s">
        <v>849</v>
      </c>
      <c r="F126" s="11">
        <f t="shared" si="3"/>
        <v>210</v>
      </c>
      <c r="I126" s="11"/>
      <c r="J126" s="11"/>
      <c r="K126" s="11"/>
      <c r="L126" s="11" t="str">
        <f t="shared" ca="1" si="2"/>
        <v>insert into element (element_id, label, description, element_status_id) values (210, 'cell growth assay', '', 2);</v>
      </c>
    </row>
    <row r="127" spans="1:12" ht="60">
      <c r="A127" s="11">
        <v>130</v>
      </c>
      <c r="B127" s="24" t="s">
        <v>356</v>
      </c>
      <c r="C127" s="9" t="s">
        <v>357</v>
      </c>
      <c r="E127" s="13" t="s">
        <v>849</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181</v>
      </c>
      <c r="C128" s="9"/>
      <c r="E128" s="13" t="s">
        <v>849</v>
      </c>
      <c r="F128" s="11">
        <f t="shared" si="3"/>
        <v>146</v>
      </c>
      <c r="I128" s="11"/>
      <c r="J128" s="11"/>
      <c r="K128" s="11"/>
      <c r="L128" s="11" t="str">
        <f t="shared" ca="1" si="2"/>
        <v>insert into element (element_id, label, description, element_status_id) values (146, 'cell morphology assay', '', 2);</v>
      </c>
    </row>
    <row r="129" spans="1:12">
      <c r="A129" s="11">
        <v>147</v>
      </c>
      <c r="B129" s="24" t="s">
        <v>182</v>
      </c>
      <c r="C129" s="9"/>
      <c r="E129" s="13" t="s">
        <v>849</v>
      </c>
      <c r="F129" s="11">
        <f t="shared" si="3"/>
        <v>147</v>
      </c>
      <c r="I129" s="11"/>
      <c r="J129" s="11"/>
      <c r="K129" s="11"/>
      <c r="L129" s="11" t="str">
        <f t="shared" ca="1" si="2"/>
        <v>insert into element (element_id, label, description, element_status_id) values (147, 'cell motility assay', '', 2);</v>
      </c>
    </row>
    <row r="130" spans="1:12" ht="30">
      <c r="A130" s="11">
        <v>90</v>
      </c>
      <c r="B130" s="24" t="s">
        <v>152</v>
      </c>
      <c r="C130" s="9" t="s">
        <v>153</v>
      </c>
      <c r="E130" s="13" t="s">
        <v>849</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580</v>
      </c>
      <c r="C131" s="32" t="s">
        <v>581</v>
      </c>
      <c r="E131" s="13" t="s">
        <v>849</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582</v>
      </c>
      <c r="C132" s="9"/>
      <c r="E132" s="13" t="s">
        <v>849</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154</v>
      </c>
      <c r="C133" s="9" t="s">
        <v>155</v>
      </c>
      <c r="E133" s="13" t="s">
        <v>849</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583</v>
      </c>
      <c r="C134" s="9"/>
      <c r="E134" s="13" t="s">
        <v>849</v>
      </c>
      <c r="F134" s="11">
        <f t="shared" si="5"/>
        <v>441</v>
      </c>
      <c r="I134" s="11"/>
      <c r="J134" s="11"/>
      <c r="K134" s="11"/>
      <c r="L134" s="11" t="str">
        <f t="shared" ca="1" si="4"/>
        <v>insert into element (element_id, label, description, element_status_id) values (441, 'cell-fusion method', '', 2);</v>
      </c>
    </row>
    <row r="135" spans="1:12">
      <c r="A135" s="11">
        <v>442</v>
      </c>
      <c r="B135" s="24" t="s">
        <v>584</v>
      </c>
      <c r="C135" s="9"/>
      <c r="E135" s="13" t="s">
        <v>849</v>
      </c>
      <c r="F135" s="11">
        <f t="shared" si="5"/>
        <v>442</v>
      </c>
      <c r="I135" s="11"/>
      <c r="J135" s="11"/>
      <c r="K135" s="11"/>
      <c r="L135" s="11" t="str">
        <f t="shared" ca="1" si="4"/>
        <v>insert into element (element_id, label, description, element_status_id) values (442, 'cell-processing method', '', 2);</v>
      </c>
    </row>
    <row r="136" spans="1:12">
      <c r="A136" s="11">
        <v>182</v>
      </c>
      <c r="B136" s="24" t="s">
        <v>186</v>
      </c>
      <c r="C136" s="9"/>
      <c r="E136" s="13" t="s">
        <v>849</v>
      </c>
      <c r="F136" s="11">
        <f t="shared" si="5"/>
        <v>182</v>
      </c>
      <c r="I136" s="11"/>
      <c r="J136" s="11"/>
      <c r="K136" s="11"/>
      <c r="L136" s="11" t="str">
        <f t="shared" ca="1" si="4"/>
        <v>insert into element (element_id, label, description, element_status_id) values (182, 'cell-proliferation assay', '', 2);</v>
      </c>
    </row>
    <row r="137" spans="1:12">
      <c r="A137" s="11">
        <v>443</v>
      </c>
      <c r="B137" s="24" t="s">
        <v>585</v>
      </c>
      <c r="C137" s="9"/>
      <c r="E137" s="13" t="s">
        <v>849</v>
      </c>
      <c r="F137" s="11">
        <f t="shared" si="5"/>
        <v>443</v>
      </c>
      <c r="I137" s="11"/>
      <c r="J137" s="11"/>
      <c r="K137" s="11"/>
      <c r="L137" s="11" t="str">
        <f t="shared" ca="1" si="4"/>
        <v>insert into element (element_id, label, description, element_status_id) values (443, 'cell-proliferation method', '', 2);</v>
      </c>
    </row>
    <row r="138" spans="1:12">
      <c r="A138" s="11">
        <v>211</v>
      </c>
      <c r="B138" s="24" t="s">
        <v>238</v>
      </c>
      <c r="C138" s="9"/>
      <c r="E138" s="13" t="s">
        <v>849</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586</v>
      </c>
      <c r="C139" s="9"/>
      <c r="E139" s="13" t="s">
        <v>849</v>
      </c>
      <c r="F139" s="11">
        <f t="shared" si="5"/>
        <v>444</v>
      </c>
      <c r="I139" s="11"/>
      <c r="J139" s="11"/>
      <c r="K139" s="11"/>
      <c r="L139" s="11" t="str">
        <f t="shared" ca="1" si="4"/>
        <v>insert into element (element_id, label, description, element_status_id) values (444, 'cerebrospinal fluid', '', 2);</v>
      </c>
    </row>
    <row r="140" spans="1:12">
      <c r="A140" s="11">
        <v>445</v>
      </c>
      <c r="B140" s="24" t="s">
        <v>587</v>
      </c>
      <c r="C140" s="9"/>
      <c r="E140" s="13" t="s">
        <v>849</v>
      </c>
      <c r="F140" s="11">
        <f t="shared" si="5"/>
        <v>445</v>
      </c>
      <c r="I140" s="11"/>
      <c r="J140" s="11"/>
      <c r="K140" s="11"/>
      <c r="L140" s="11" t="str">
        <f t="shared" ca="1" si="4"/>
        <v>insert into element (element_id, label, description, element_status_id) values (445, 'cerumen', '', 2);_x000D_
COMMIT;</v>
      </c>
    </row>
    <row r="141" spans="1:12">
      <c r="A141" s="11">
        <v>72</v>
      </c>
      <c r="B141" s="24" t="s">
        <v>134</v>
      </c>
      <c r="C141" s="9"/>
      <c r="E141" s="13" t="s">
        <v>849</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849</v>
      </c>
      <c r="F142" s="11">
        <f t="shared" si="5"/>
        <v>381</v>
      </c>
      <c r="I142" s="11"/>
      <c r="J142" s="11"/>
      <c r="K142" s="11"/>
      <c r="L142" s="11" t="str">
        <f t="shared" ca="1" si="4"/>
        <v>insert into element (element_id, label, description, element_status_id) values (381, 'Chi Squared', '', 2);</v>
      </c>
    </row>
    <row r="143" spans="1:12">
      <c r="A143" s="11">
        <v>446</v>
      </c>
      <c r="B143" s="24" t="s">
        <v>588</v>
      </c>
      <c r="C143" s="9"/>
      <c r="E143" s="13" t="s">
        <v>849</v>
      </c>
      <c r="F143" s="11">
        <f t="shared" si="5"/>
        <v>446</v>
      </c>
      <c r="I143" s="11"/>
      <c r="J143" s="11"/>
      <c r="K143" s="11"/>
      <c r="L143" s="11" t="str">
        <f t="shared" ca="1" si="4"/>
        <v>insert into element (element_id, label, description, element_status_id) values (446, 'circulatory tissue', '', 2);</v>
      </c>
    </row>
    <row r="144" spans="1:12">
      <c r="A144" s="11">
        <v>183</v>
      </c>
      <c r="B144" s="24" t="s">
        <v>187</v>
      </c>
      <c r="C144" s="9"/>
      <c r="E144" s="13" t="s">
        <v>849</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589</v>
      </c>
      <c r="C145" s="9" t="s">
        <v>590</v>
      </c>
      <c r="E145" s="13" t="s">
        <v>849</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135</v>
      </c>
      <c r="C146" s="9"/>
      <c r="E146" s="13" t="s">
        <v>849</v>
      </c>
      <c r="F146" s="11">
        <f t="shared" si="5"/>
        <v>73</v>
      </c>
      <c r="I146" s="11"/>
      <c r="J146" s="11"/>
      <c r="K146" s="11"/>
      <c r="L146" s="11" t="str">
        <f t="shared" ca="1" si="4"/>
        <v>insert into element (element_id, label, description, element_status_id) values (73, 'co-enzyme', '', 2);</v>
      </c>
    </row>
    <row r="147" spans="1:12">
      <c r="A147" s="11">
        <v>74</v>
      </c>
      <c r="B147" s="24" t="s">
        <v>136</v>
      </c>
      <c r="C147" s="9"/>
      <c r="E147" s="13" t="s">
        <v>849</v>
      </c>
      <c r="F147" s="11">
        <f t="shared" si="5"/>
        <v>74</v>
      </c>
      <c r="I147" s="11"/>
      <c r="J147" s="11"/>
      <c r="K147" s="11"/>
      <c r="L147" s="11" t="str">
        <f t="shared" ca="1" si="4"/>
        <v>insert into element (element_id, label, description, element_status_id) values (74, 'co-factor', '', 2);</v>
      </c>
    </row>
    <row r="148" spans="1:12">
      <c r="A148" s="11">
        <v>75</v>
      </c>
      <c r="B148" s="24" t="s">
        <v>137</v>
      </c>
      <c r="C148" s="9"/>
      <c r="E148" s="13" t="s">
        <v>849</v>
      </c>
      <c r="F148" s="11">
        <f t="shared" si="5"/>
        <v>75</v>
      </c>
      <c r="I148" s="11"/>
      <c r="J148" s="11"/>
      <c r="K148" s="11"/>
      <c r="L148" s="11" t="str">
        <f t="shared" ca="1" si="4"/>
        <v>insert into element (element_id, label, description, element_status_id) values (75, 'co-substrate', '', 2);</v>
      </c>
    </row>
    <row r="149" spans="1:12">
      <c r="A149" s="11">
        <v>212</v>
      </c>
      <c r="B149" s="24" t="s">
        <v>239</v>
      </c>
      <c r="C149" s="9"/>
      <c r="E149" s="13" t="s">
        <v>849</v>
      </c>
      <c r="F149" s="11">
        <f t="shared" si="5"/>
        <v>212</v>
      </c>
      <c r="I149" s="11"/>
      <c r="J149" s="11"/>
      <c r="K149" s="11"/>
      <c r="L149" s="11" t="str">
        <f t="shared" ca="1" si="4"/>
        <v>insert into element (element_id, label, description, element_status_id) values (212, 'coagulation assay', '', 2);</v>
      </c>
    </row>
    <row r="150" spans="1:12">
      <c r="A150" s="11">
        <v>448</v>
      </c>
      <c r="B150" s="24" t="s">
        <v>591</v>
      </c>
      <c r="C150" s="9"/>
      <c r="E150" s="13" t="s">
        <v>849</v>
      </c>
      <c r="F150" s="11">
        <f t="shared" si="5"/>
        <v>448</v>
      </c>
      <c r="I150" s="11"/>
      <c r="J150" s="11"/>
      <c r="K150" s="11"/>
      <c r="L150" s="11" t="str">
        <f t="shared" ca="1" si="4"/>
        <v>insert into element (element_id, label, description, element_status_id) values (448, 'colon', '', 2);_x000D_
COMMIT;</v>
      </c>
    </row>
    <row r="151" spans="1:12">
      <c r="A151" s="11">
        <v>449</v>
      </c>
      <c r="B151" s="24" t="s">
        <v>592</v>
      </c>
      <c r="C151" s="9"/>
      <c r="E151" s="13" t="s">
        <v>849</v>
      </c>
      <c r="F151" s="11">
        <f t="shared" si="5"/>
        <v>449</v>
      </c>
      <c r="I151" s="11"/>
      <c r="J151" s="11"/>
      <c r="K151" s="11"/>
      <c r="L151" s="11" t="str">
        <f t="shared" ca="1" si="4"/>
        <v>insert into element (element_id, label, description, element_status_id) values (449, 'commercial vendor', '', 2);</v>
      </c>
    </row>
    <row r="152" spans="1:12">
      <c r="A152" s="11">
        <v>237</v>
      </c>
      <c r="B152" s="24" t="s">
        <v>387</v>
      </c>
      <c r="C152" s="9"/>
      <c r="E152" s="13" t="s">
        <v>849</v>
      </c>
      <c r="F152" s="11">
        <f t="shared" si="5"/>
        <v>237</v>
      </c>
      <c r="I152" s="11"/>
      <c r="J152" s="11"/>
      <c r="K152" s="11"/>
      <c r="L152" s="11" t="str">
        <f t="shared" ca="1" si="4"/>
        <v>insert into element (element_id, label, description, element_status_id) values (237, 'compound toxicity assay', '', 2);</v>
      </c>
    </row>
    <row r="153" spans="1:12">
      <c r="A153" s="11">
        <v>264</v>
      </c>
      <c r="B153" s="24" t="s">
        <v>296</v>
      </c>
      <c r="C153" s="9"/>
      <c r="E153" s="13" t="s">
        <v>849</v>
      </c>
      <c r="F153" s="11">
        <f t="shared" si="5"/>
        <v>264</v>
      </c>
      <c r="I153" s="11"/>
      <c r="J153" s="11"/>
      <c r="K153" s="11"/>
      <c r="L153" s="11" t="str">
        <f t="shared" ca="1" si="4"/>
        <v>insert into element (element_id, label, description, element_status_id) values (264, 'computational profile', '', 2);</v>
      </c>
    </row>
    <row r="154" spans="1:12">
      <c r="A154" s="11">
        <v>366</v>
      </c>
      <c r="B154" s="24" t="s">
        <v>422</v>
      </c>
      <c r="C154" s="9"/>
      <c r="E154" s="13" t="s">
        <v>849</v>
      </c>
      <c r="F154" s="11">
        <f t="shared" si="5"/>
        <v>366</v>
      </c>
      <c r="I154" s="11"/>
      <c r="J154" s="11"/>
      <c r="K154" s="11"/>
      <c r="L154" s="11" t="str">
        <f t="shared" ca="1" si="4"/>
        <v>insert into element (element_id, label, description, element_status_id) values (366, 'concentration', '', 2);</v>
      </c>
    </row>
    <row r="155" spans="1:12">
      <c r="A155" s="11">
        <v>207</v>
      </c>
      <c r="B155" s="24" t="s">
        <v>212</v>
      </c>
      <c r="C155" s="9"/>
      <c r="E155" s="13" t="s">
        <v>849</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280</v>
      </c>
      <c r="C156" s="9" t="s">
        <v>281</v>
      </c>
      <c r="E156" s="13" t="s">
        <v>849</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593</v>
      </c>
      <c r="C157" s="9"/>
      <c r="E157" s="13" t="s">
        <v>849</v>
      </c>
      <c r="F157" s="11">
        <f t="shared" si="5"/>
        <v>450</v>
      </c>
      <c r="I157" s="11"/>
      <c r="J157" s="11"/>
      <c r="K157" s="11"/>
      <c r="L157" s="11" t="str">
        <f t="shared" ca="1" si="4"/>
        <v>insert into element (element_id, label, description, element_status_id) values (450, 'concentration throughput', '', 2);</v>
      </c>
    </row>
    <row r="158" spans="1:12">
      <c r="A158" s="11">
        <v>451</v>
      </c>
      <c r="B158" s="24" t="s">
        <v>594</v>
      </c>
      <c r="C158" s="9"/>
      <c r="E158" s="13" t="s">
        <v>849</v>
      </c>
      <c r="F158" s="11">
        <f t="shared" si="5"/>
        <v>451</v>
      </c>
      <c r="I158" s="11"/>
      <c r="J158" s="11"/>
      <c r="K158" s="11"/>
      <c r="L158" s="11" t="str">
        <f t="shared" ca="1" si="4"/>
        <v>insert into element (element_id, label, description, element_status_id) values (451, 'concentration unit', '', 2);</v>
      </c>
    </row>
    <row r="159" spans="1:12">
      <c r="A159" s="11">
        <v>452</v>
      </c>
      <c r="B159" s="24" t="s">
        <v>595</v>
      </c>
      <c r="C159" s="9"/>
      <c r="E159" s="13" t="s">
        <v>849</v>
      </c>
      <c r="F159" s="11">
        <f t="shared" si="5"/>
        <v>452</v>
      </c>
      <c r="I159" s="11"/>
      <c r="J159" s="11"/>
      <c r="K159" s="11"/>
      <c r="L159" s="11" t="str">
        <f t="shared" ca="1" si="4"/>
        <v>insert into element (element_id, label, description, element_status_id) values (452, 'concentration value', '', 2);</v>
      </c>
    </row>
    <row r="160" spans="1:12">
      <c r="A160" s="11">
        <v>453</v>
      </c>
      <c r="B160" s="24" t="s">
        <v>596</v>
      </c>
      <c r="C160" s="9"/>
      <c r="E160" s="13" t="s">
        <v>849</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774</v>
      </c>
      <c r="C161" s="9" t="s">
        <v>775</v>
      </c>
      <c r="E161" s="13" t="s">
        <v>849</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257</v>
      </c>
      <c r="C162" s="9" t="s">
        <v>258</v>
      </c>
      <c r="E162" s="13" t="s">
        <v>849</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597</v>
      </c>
      <c r="C163" s="9"/>
      <c r="E163" s="13" t="s">
        <v>849</v>
      </c>
      <c r="F163" s="11">
        <f t="shared" si="5"/>
        <v>454</v>
      </c>
      <c r="I163" s="11"/>
      <c r="J163" s="11"/>
      <c r="K163" s="11"/>
      <c r="L163" s="11" t="str">
        <f t="shared" ca="1" si="4"/>
        <v>insert into element (element_id, label, description, element_status_id) values (454, 'conical tube', '', 2);</v>
      </c>
    </row>
    <row r="164" spans="1:12" ht="45">
      <c r="A164" s="11">
        <v>282</v>
      </c>
      <c r="B164" s="24" t="s">
        <v>460</v>
      </c>
      <c r="C164" s="9" t="s">
        <v>398</v>
      </c>
      <c r="E164" s="13" t="s">
        <v>849</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598</v>
      </c>
      <c r="C165" s="9" t="s">
        <v>599</v>
      </c>
      <c r="E165" s="13" t="s">
        <v>849</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399</v>
      </c>
      <c r="C166" s="9"/>
      <c r="E166" s="13" t="s">
        <v>849</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397</v>
      </c>
      <c r="C167" s="9"/>
      <c r="E167" s="13" t="s">
        <v>849</v>
      </c>
      <c r="F167" s="11">
        <f t="shared" si="5"/>
        <v>60</v>
      </c>
      <c r="I167" s="11"/>
      <c r="J167" s="11"/>
      <c r="K167" s="11"/>
      <c r="L167" s="11" t="str">
        <f t="shared" ca="1" si="4"/>
        <v>insert into element (element_id, label, description, element_status_id) values (60, 'construct sequence', '', 2);</v>
      </c>
    </row>
    <row r="168" spans="1:12">
      <c r="A168" s="11">
        <v>240</v>
      </c>
      <c r="B168" s="24" t="s">
        <v>389</v>
      </c>
      <c r="C168" s="9"/>
      <c r="E168" s="13" t="s">
        <v>849</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600</v>
      </c>
      <c r="C169" s="9" t="s">
        <v>601</v>
      </c>
      <c r="E169" s="13" t="s">
        <v>849</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96</v>
      </c>
      <c r="C170" s="9"/>
      <c r="E170" s="13" t="s">
        <v>849</v>
      </c>
      <c r="F170" s="11">
        <f t="shared" si="5"/>
        <v>27</v>
      </c>
      <c r="I170" s="11"/>
      <c r="J170" s="11"/>
      <c r="K170" s="11"/>
      <c r="L170" s="11" t="str">
        <f t="shared" ca="1" si="4"/>
        <v>insert into element (element_id, label, description, element_status_id) values (27, 'control role', '', 2);_x000D_
COMMIT;</v>
      </c>
    </row>
    <row r="171" spans="1:12">
      <c r="A171" s="11">
        <v>380</v>
      </c>
      <c r="B171" s="24" t="s">
        <v>74</v>
      </c>
      <c r="C171" s="9"/>
      <c r="E171" s="13" t="s">
        <v>849</v>
      </c>
      <c r="F171" s="11">
        <f t="shared" si="5"/>
        <v>380</v>
      </c>
      <c r="I171" s="11"/>
      <c r="J171" s="11"/>
      <c r="K171" s="11"/>
      <c r="L171" s="11" t="str">
        <f t="shared" ca="1" si="4"/>
        <v>insert into element (element_id, label, description, element_status_id) values (380, 'Count', '', 2);</v>
      </c>
    </row>
    <row r="172" spans="1:12">
      <c r="A172" s="11">
        <v>229</v>
      </c>
      <c r="B172" s="24" t="s">
        <v>350</v>
      </c>
      <c r="C172" s="9"/>
      <c r="E172" s="13" t="s">
        <v>849</v>
      </c>
      <c r="F172" s="11">
        <f t="shared" si="5"/>
        <v>229</v>
      </c>
      <c r="I172" s="11"/>
      <c r="J172" s="11"/>
      <c r="K172" s="11"/>
      <c r="L172" s="11" t="str">
        <f t="shared" ca="1" si="4"/>
        <v>insert into element (element_id, label, description, element_status_id) values (229, 'counter-screening assay', '', 2);</v>
      </c>
    </row>
    <row r="173" spans="1:12">
      <c r="A173" s="11">
        <v>76</v>
      </c>
      <c r="B173" s="24" t="s">
        <v>138</v>
      </c>
      <c r="C173" s="9"/>
      <c r="E173" s="13" t="s">
        <v>849</v>
      </c>
      <c r="F173" s="11">
        <f t="shared" si="5"/>
        <v>76</v>
      </c>
      <c r="I173" s="11"/>
      <c r="J173" s="11"/>
      <c r="K173" s="11"/>
      <c r="L173" s="11" t="str">
        <f t="shared" ca="1" si="4"/>
        <v>insert into element (element_id, label, description, element_status_id) values (76, 'coupled enzyme', '', 2);</v>
      </c>
    </row>
    <row r="174" spans="1:12">
      <c r="A174" s="11">
        <v>346</v>
      </c>
      <c r="B174" s="24" t="s">
        <v>413</v>
      </c>
      <c r="C174" s="9"/>
      <c r="E174" s="13" t="s">
        <v>849</v>
      </c>
      <c r="F174" s="11">
        <f t="shared" si="5"/>
        <v>346</v>
      </c>
      <c r="I174" s="11"/>
      <c r="J174" s="11"/>
      <c r="K174" s="11"/>
      <c r="L174" s="11" t="str">
        <f t="shared" ca="1" si="4"/>
        <v>insert into element (element_id, label, description, element_status_id) values (346, 'coupled substrate', '', 2);</v>
      </c>
    </row>
    <row r="175" spans="1:12">
      <c r="A175" s="11">
        <v>457</v>
      </c>
      <c r="B175" s="24" t="s">
        <v>602</v>
      </c>
      <c r="C175" s="9" t="s">
        <v>603</v>
      </c>
      <c r="E175" s="13" t="s">
        <v>849</v>
      </c>
      <c r="F175" s="11">
        <f t="shared" si="5"/>
        <v>457</v>
      </c>
      <c r="I175" s="11"/>
      <c r="J175" s="11"/>
      <c r="K175" s="11"/>
      <c r="L175" s="11" t="str">
        <f t="shared" ca="1" si="4"/>
        <v>insert into element (element_id, label, description, element_status_id) values (457, 'cps', 'Counts per second', 2);</v>
      </c>
    </row>
    <row r="176" spans="1:12">
      <c r="A176" s="11">
        <v>77</v>
      </c>
      <c r="B176" s="24" t="s">
        <v>139</v>
      </c>
      <c r="C176" s="9"/>
      <c r="E176" s="13" t="s">
        <v>849</v>
      </c>
      <c r="F176" s="11">
        <f t="shared" si="5"/>
        <v>77</v>
      </c>
      <c r="I176" s="11"/>
      <c r="J176" s="11"/>
      <c r="K176" s="11"/>
      <c r="L176" s="11" t="str">
        <f t="shared" ca="1" si="4"/>
        <v>insert into element (element_id, label, description, element_status_id) values (77, 'cross-linker', '', 2);</v>
      </c>
    </row>
    <row r="177" spans="1:12">
      <c r="A177" s="11">
        <v>458</v>
      </c>
      <c r="B177" s="24" t="s">
        <v>604</v>
      </c>
      <c r="C177" s="9"/>
      <c r="E177" s="13" t="s">
        <v>849</v>
      </c>
      <c r="F177" s="11">
        <f t="shared" si="5"/>
        <v>458</v>
      </c>
      <c r="I177" s="11"/>
      <c r="J177" s="11"/>
      <c r="K177" s="11"/>
      <c r="L177" s="11" t="str">
        <f t="shared" ca="1" si="4"/>
        <v>insert into element (element_id, label, description, element_status_id) values (458, 'culture additive', '', 2);</v>
      </c>
    </row>
    <row r="178" spans="1:12">
      <c r="A178" s="11">
        <v>459</v>
      </c>
      <c r="B178" s="24" t="s">
        <v>605</v>
      </c>
      <c r="C178" s="9"/>
      <c r="E178" s="13" t="s">
        <v>849</v>
      </c>
      <c r="F178" s="11">
        <f t="shared" si="5"/>
        <v>459</v>
      </c>
      <c r="I178" s="11"/>
      <c r="J178" s="11"/>
      <c r="K178" s="11"/>
      <c r="L178" s="11" t="str">
        <f t="shared" ca="1" si="4"/>
        <v>insert into element (element_id, label, description, element_status_id) values (459, 'culture antibiotic', '', 2);</v>
      </c>
    </row>
    <row r="179" spans="1:12" ht="90">
      <c r="A179" s="11">
        <v>329</v>
      </c>
      <c r="B179" s="24" t="s">
        <v>404</v>
      </c>
      <c r="C179" s="9" t="s">
        <v>405</v>
      </c>
      <c r="E179" s="13" t="s">
        <v>849</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402</v>
      </c>
      <c r="C180" s="32" t="s">
        <v>403</v>
      </c>
      <c r="E180" s="13" t="s">
        <v>849</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92</v>
      </c>
      <c r="C181" s="9"/>
      <c r="E181" s="13" t="s">
        <v>849</v>
      </c>
      <c r="F181" s="11">
        <f t="shared" si="5"/>
        <v>267</v>
      </c>
      <c r="I181" s="11"/>
      <c r="J181" s="11"/>
      <c r="K181" s="11"/>
      <c r="L181" s="11" t="str">
        <f t="shared" ca="1" si="4"/>
        <v>insert into element (element_id, label, description, element_status_id) values (267, 'cultured cell', '', 2);</v>
      </c>
    </row>
    <row r="182" spans="1:12">
      <c r="A182" s="11">
        <v>460</v>
      </c>
      <c r="B182" s="24" t="s">
        <v>606</v>
      </c>
      <c r="C182" s="9"/>
      <c r="E182" s="13" t="s">
        <v>849</v>
      </c>
      <c r="F182" s="11">
        <f t="shared" si="5"/>
        <v>460</v>
      </c>
      <c r="I182" s="11"/>
      <c r="J182" s="11"/>
      <c r="K182" s="11"/>
      <c r="L182" s="11" t="str">
        <f t="shared" ca="1" si="4"/>
        <v>insert into element (element_id, label, description, element_status_id) values (460, 'cultured cell name', '', 2);</v>
      </c>
    </row>
    <row r="183" spans="1:12" ht="105">
      <c r="A183" s="11">
        <v>252</v>
      </c>
      <c r="B183" s="24" t="s">
        <v>297</v>
      </c>
      <c r="C183" s="32" t="s">
        <v>298</v>
      </c>
      <c r="E183" s="13" t="s">
        <v>849</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112</v>
      </c>
      <c r="C184" s="9"/>
      <c r="E184" s="13" t="s">
        <v>849</v>
      </c>
      <c r="F184" s="11">
        <f t="shared" si="5"/>
        <v>49</v>
      </c>
      <c r="I184" s="11"/>
      <c r="J184" s="11"/>
      <c r="K184" s="11"/>
      <c r="L184" s="11" t="str">
        <f t="shared" ca="1" si="4"/>
        <v>insert into element (element_id, label, description, element_status_id) values (49, 'cytokine', '', 2);</v>
      </c>
    </row>
    <row r="185" spans="1:12">
      <c r="A185" s="11">
        <v>165</v>
      </c>
      <c r="B185" s="24" t="s">
        <v>218</v>
      </c>
      <c r="C185" s="9"/>
      <c r="E185" s="13" t="s">
        <v>849</v>
      </c>
      <c r="F185" s="11">
        <f t="shared" si="5"/>
        <v>165</v>
      </c>
      <c r="I185" s="11"/>
      <c r="J185" s="11"/>
      <c r="K185" s="11"/>
      <c r="L185" s="11" t="str">
        <f t="shared" ca="1" si="4"/>
        <v>insert into element (element_id, label, description, element_status_id) values (165, 'cytokine secretion assay', '', 2);</v>
      </c>
    </row>
    <row r="186" spans="1:12">
      <c r="A186" s="11">
        <v>696</v>
      </c>
      <c r="B186" s="24" t="s">
        <v>776</v>
      </c>
      <c r="C186" s="9" t="s">
        <v>777</v>
      </c>
      <c r="E186" s="13" t="s">
        <v>849</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188</v>
      </c>
      <c r="C187" s="9"/>
      <c r="E187" s="13" t="s">
        <v>849</v>
      </c>
      <c r="F187" s="11">
        <f t="shared" si="5"/>
        <v>184</v>
      </c>
      <c r="I187" s="11"/>
      <c r="J187" s="11"/>
      <c r="K187" s="11"/>
      <c r="L187" s="11" t="str">
        <f t="shared" ca="1" si="4"/>
        <v>insert into element (element_id, label, description, element_status_id) values (184, 'cytotoxicity assay', '', 2);</v>
      </c>
    </row>
    <row r="188" spans="1:12">
      <c r="A188" s="11">
        <v>78</v>
      </c>
      <c r="B188" s="24" t="s">
        <v>140</v>
      </c>
      <c r="C188" s="9"/>
      <c r="E188" s="13" t="s">
        <v>849</v>
      </c>
      <c r="F188" s="11">
        <f t="shared" si="5"/>
        <v>78</v>
      </c>
      <c r="I188" s="11"/>
      <c r="J188" s="11"/>
      <c r="K188" s="11"/>
      <c r="L188" s="11" t="str">
        <f t="shared" ca="1" si="4"/>
        <v>insert into element (element_id, label, description, element_status_id) values (78, 'de-polarizer', '', 2);</v>
      </c>
    </row>
    <row r="189" spans="1:12">
      <c r="A189" s="11">
        <v>697</v>
      </c>
      <c r="B189" s="24" t="s">
        <v>778</v>
      </c>
      <c r="C189" s="9" t="s">
        <v>779</v>
      </c>
      <c r="E189" s="13" t="s">
        <v>849</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67</v>
      </c>
      <c r="C190" s="9"/>
      <c r="E190" s="13" t="s">
        <v>849</v>
      </c>
      <c r="F190" s="11">
        <f t="shared" si="5"/>
        <v>384</v>
      </c>
      <c r="I190" s="11"/>
      <c r="J190" s="11"/>
      <c r="K190" s="11"/>
      <c r="L190" s="11" t="str">
        <f t="shared" ca="1" si="4"/>
        <v>insert into element (element_id, label, description, element_status_id) values (384, 'deg C', '', 2);_x000D_
COMMIT;</v>
      </c>
    </row>
    <row r="191" spans="1:12">
      <c r="A191" s="11">
        <v>461</v>
      </c>
      <c r="B191" s="24" t="s">
        <v>607</v>
      </c>
      <c r="C191" s="9"/>
      <c r="E191" s="13" t="s">
        <v>849</v>
      </c>
      <c r="F191" s="11">
        <f t="shared" si="5"/>
        <v>461</v>
      </c>
      <c r="I191" s="11"/>
      <c r="J191" s="11"/>
      <c r="K191" s="11"/>
      <c r="L191" s="11" t="str">
        <f t="shared" ca="1" si="4"/>
        <v>insert into element (element_id, label, description, element_status_id) values (461, 'degradation method', '', 2);</v>
      </c>
    </row>
    <row r="192" spans="1:12">
      <c r="A192" s="11">
        <v>242</v>
      </c>
      <c r="B192" s="24" t="s">
        <v>267</v>
      </c>
      <c r="C192" s="9"/>
      <c r="E192" s="13" t="s">
        <v>849</v>
      </c>
      <c r="F192" s="11">
        <f t="shared" si="5"/>
        <v>242</v>
      </c>
      <c r="I192" s="11"/>
      <c r="J192" s="11"/>
      <c r="K192" s="11"/>
      <c r="L192" s="11" t="str">
        <f t="shared" ca="1" si="4"/>
        <v>insert into element (element_id, label, description, element_status_id) values (242, 'deposition date', '', 2);</v>
      </c>
    </row>
    <row r="193" spans="1:12">
      <c r="A193" s="11">
        <v>19</v>
      </c>
      <c r="B193" s="24" t="s">
        <v>265</v>
      </c>
      <c r="C193" s="9"/>
      <c r="E193" s="13" t="s">
        <v>849</v>
      </c>
      <c r="F193" s="11">
        <f t="shared" si="5"/>
        <v>19</v>
      </c>
      <c r="I193" s="11"/>
      <c r="J193" s="11"/>
      <c r="K193" s="11"/>
      <c r="L193" s="11" t="str">
        <f t="shared" ca="1" si="4"/>
        <v>insert into element (element_id, label, description, element_status_id) values (19, 'depositor information', '', 2);</v>
      </c>
    </row>
    <row r="194" spans="1:12">
      <c r="A194" s="11">
        <v>241</v>
      </c>
      <c r="B194" s="24" t="s">
        <v>266</v>
      </c>
      <c r="C194" s="9"/>
      <c r="E194" s="13" t="s">
        <v>849</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189</v>
      </c>
      <c r="C195" s="9"/>
      <c r="E195" s="13" t="s">
        <v>849</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305</v>
      </c>
      <c r="C196" s="9"/>
      <c r="E196" s="13" t="s">
        <v>849</v>
      </c>
      <c r="F196" s="11">
        <f t="shared" si="7"/>
        <v>307</v>
      </c>
      <c r="I196" s="11"/>
      <c r="J196" s="11"/>
      <c r="K196" s="11"/>
      <c r="L196" s="11" t="str">
        <f t="shared" ca="1" si="6"/>
        <v>insert into element (element_id, label, description, element_status_id) values (307, 'detection instrument', '', 2);</v>
      </c>
    </row>
    <row r="197" spans="1:12">
      <c r="A197" s="11">
        <v>462</v>
      </c>
      <c r="B197" s="24" t="s">
        <v>608</v>
      </c>
      <c r="C197" s="9"/>
      <c r="E197" s="13" t="s">
        <v>849</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495</v>
      </c>
      <c r="C198" s="9" t="s">
        <v>161</v>
      </c>
      <c r="E198" s="13" t="s">
        <v>849</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102</v>
      </c>
      <c r="C199" s="9"/>
      <c r="E199" s="13" t="s">
        <v>849</v>
      </c>
      <c r="F199" s="11">
        <f t="shared" si="7"/>
        <v>28</v>
      </c>
      <c r="I199" s="11"/>
      <c r="J199" s="11"/>
      <c r="K199" s="11"/>
      <c r="L199" s="11" t="str">
        <f t="shared" ca="1" si="6"/>
        <v>insert into element (element_id, label, description, element_status_id) values (28, 'detector role', '', 2);</v>
      </c>
    </row>
    <row r="200" spans="1:12">
      <c r="A200" s="11">
        <v>79</v>
      </c>
      <c r="B200" s="24" t="s">
        <v>141</v>
      </c>
      <c r="C200" s="9"/>
      <c r="E200" s="13" t="s">
        <v>849</v>
      </c>
      <c r="F200" s="11">
        <f t="shared" si="7"/>
        <v>79</v>
      </c>
      <c r="I200" s="11"/>
      <c r="J200" s="11"/>
      <c r="K200" s="11"/>
      <c r="L200" s="11" t="str">
        <f t="shared" ca="1" si="6"/>
        <v>insert into element (element_id, label, description, element_status_id) values (79, 'detergent', '', 2);_x000D_
COMMIT;</v>
      </c>
    </row>
    <row r="201" spans="1:12">
      <c r="A201" s="11">
        <v>213</v>
      </c>
      <c r="B201" s="24" t="s">
        <v>240</v>
      </c>
      <c r="C201" s="9"/>
      <c r="E201" s="13" t="s">
        <v>849</v>
      </c>
      <c r="F201" s="11">
        <f t="shared" si="7"/>
        <v>213</v>
      </c>
      <c r="I201" s="11"/>
      <c r="J201" s="11"/>
      <c r="K201" s="11"/>
      <c r="L201" s="11" t="str">
        <f t="shared" ca="1" si="6"/>
        <v>insert into element (element_id, label, description, element_status_id) values (213, 'development assay', '', 2);</v>
      </c>
    </row>
    <row r="202" spans="1:12">
      <c r="A202" s="11">
        <v>186</v>
      </c>
      <c r="B202" s="24" t="s">
        <v>190</v>
      </c>
      <c r="C202" s="9"/>
      <c r="E202" s="13" t="s">
        <v>849</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609</v>
      </c>
      <c r="C203" s="9"/>
      <c r="E203" s="13" t="s">
        <v>849</v>
      </c>
      <c r="F203" s="11">
        <f t="shared" si="7"/>
        <v>463</v>
      </c>
      <c r="I203" s="11"/>
      <c r="J203" s="11"/>
      <c r="K203" s="11"/>
      <c r="L203" s="11" t="str">
        <f t="shared" ca="1" si="6"/>
        <v>insert into element (element_id, label, description, element_status_id) values (463, 'diaphragm', '', 2);</v>
      </c>
    </row>
    <row r="204" spans="1:12">
      <c r="A204" s="11">
        <v>464</v>
      </c>
      <c r="B204" s="24" t="s">
        <v>610</v>
      </c>
      <c r="C204" s="9"/>
      <c r="E204" s="13" t="s">
        <v>849</v>
      </c>
      <c r="F204" s="11">
        <f t="shared" si="7"/>
        <v>464</v>
      </c>
      <c r="I204" s="11"/>
      <c r="J204" s="11"/>
      <c r="K204" s="11"/>
      <c r="L204" s="11" t="str">
        <f t="shared" ca="1" si="6"/>
        <v>insert into element (element_id, label, description, element_status_id) values (464, 'difference', '', 2);</v>
      </c>
    </row>
    <row r="205" spans="1:12">
      <c r="A205" s="11">
        <v>51</v>
      </c>
      <c r="B205" s="24" t="s">
        <v>114</v>
      </c>
      <c r="C205" s="9"/>
      <c r="E205" s="13" t="s">
        <v>849</v>
      </c>
      <c r="F205" s="11">
        <f t="shared" si="7"/>
        <v>51</v>
      </c>
      <c r="I205" s="11"/>
      <c r="J205" s="11"/>
      <c r="K205" s="11"/>
      <c r="L205" s="11" t="str">
        <f t="shared" ca="1" si="6"/>
        <v>insert into element (element_id, label, description, element_status_id) values (51, 'differentiation agent', '', 2);</v>
      </c>
    </row>
    <row r="206" spans="1:12">
      <c r="A206" s="11">
        <v>465</v>
      </c>
      <c r="B206" s="24" t="s">
        <v>611</v>
      </c>
      <c r="C206" s="9"/>
      <c r="E206" s="13" t="s">
        <v>849</v>
      </c>
      <c r="F206" s="11">
        <f t="shared" si="7"/>
        <v>465</v>
      </c>
      <c r="I206" s="11"/>
      <c r="J206" s="11"/>
      <c r="K206" s="11"/>
      <c r="L206" s="11" t="str">
        <f t="shared" ca="1" si="6"/>
        <v>insert into element (element_id, label, description, element_status_id) values (465, 'digestive tissue', '', 2);</v>
      </c>
    </row>
    <row r="207" spans="1:12">
      <c r="A207" s="11">
        <v>281</v>
      </c>
      <c r="B207" s="24" t="s">
        <v>362</v>
      </c>
      <c r="C207" s="9"/>
      <c r="E207" s="13" t="s">
        <v>849</v>
      </c>
      <c r="F207" s="11">
        <f t="shared" si="7"/>
        <v>281</v>
      </c>
      <c r="I207" s="11"/>
      <c r="J207" s="11"/>
      <c r="K207" s="11"/>
      <c r="L207" s="11" t="str">
        <f t="shared" ca="1" si="6"/>
        <v>insert into element (element_id, label, description, element_status_id) values (281, 'DNA construct', '', 2);</v>
      </c>
    </row>
    <row r="208" spans="1:12">
      <c r="A208" s="11">
        <v>466</v>
      </c>
      <c r="B208" s="24" t="s">
        <v>612</v>
      </c>
      <c r="C208" s="9"/>
      <c r="E208" s="13" t="s">
        <v>849</v>
      </c>
      <c r="F208" s="11">
        <f t="shared" si="7"/>
        <v>466</v>
      </c>
      <c r="I208" s="11"/>
      <c r="J208" s="11"/>
      <c r="K208" s="11"/>
      <c r="L208" s="11" t="str">
        <f t="shared" ca="1" si="6"/>
        <v>insert into element (element_id, label, description, element_status_id) values (466, 'DNA microarray', '', 2);</v>
      </c>
    </row>
    <row r="209" spans="1:12">
      <c r="A209" s="11">
        <v>289</v>
      </c>
      <c r="B209" s="24" t="s">
        <v>531</v>
      </c>
      <c r="C209" s="9"/>
      <c r="E209" s="13" t="s">
        <v>849</v>
      </c>
      <c r="F209" s="11">
        <f t="shared" si="7"/>
        <v>289</v>
      </c>
      <c r="I209" s="11"/>
      <c r="J209" s="11"/>
      <c r="K209" s="11"/>
      <c r="L209" s="11" t="str">
        <f t="shared" ca="1" si="6"/>
        <v>insert into element (element_id, label, description, element_status_id) values (289, 'DO:disease (HUMAN DISEASE)', '', 2);</v>
      </c>
    </row>
    <row r="210" spans="1:12">
      <c r="A210" s="11">
        <v>653</v>
      </c>
      <c r="B210" s="24" t="s">
        <v>500</v>
      </c>
      <c r="C210" s="9" t="s">
        <v>501</v>
      </c>
      <c r="E210" s="13" t="s">
        <v>849</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226</v>
      </c>
      <c r="C211" s="9"/>
      <c r="E211" s="13" t="s">
        <v>849</v>
      </c>
      <c r="F211" s="11">
        <f t="shared" si="7"/>
        <v>198</v>
      </c>
      <c r="I211" s="11"/>
      <c r="J211" s="11"/>
      <c r="K211" s="11"/>
      <c r="L211" s="11" t="str">
        <f t="shared" ca="1" si="6"/>
        <v>insert into element (element_id, label, description, element_status_id) values (198, 'drug abuse assay', '', 2);</v>
      </c>
    </row>
    <row r="212" spans="1:12">
      <c r="A212" s="11">
        <v>199</v>
      </c>
      <c r="B212" s="24" t="s">
        <v>227</v>
      </c>
      <c r="C212" s="9"/>
      <c r="E212" s="13" t="s">
        <v>849</v>
      </c>
      <c r="F212" s="11">
        <f t="shared" si="7"/>
        <v>199</v>
      </c>
      <c r="I212" s="11"/>
      <c r="J212" s="11"/>
      <c r="K212" s="11"/>
      <c r="L212" s="11" t="str">
        <f t="shared" ca="1" si="6"/>
        <v>insert into element (element_id, label, description, element_status_id) values (199, 'drug-interaction assay', '', 2);</v>
      </c>
    </row>
    <row r="213" spans="1:12">
      <c r="A213" s="11">
        <v>359</v>
      </c>
      <c r="B213" s="24" t="s">
        <v>72</v>
      </c>
      <c r="C213" s="9"/>
      <c r="E213" s="13" t="s">
        <v>849</v>
      </c>
      <c r="F213" s="11">
        <f t="shared" si="7"/>
        <v>359</v>
      </c>
      <c r="I213" s="11"/>
      <c r="J213" s="11"/>
      <c r="K213" s="11"/>
      <c r="L213" s="11" t="str">
        <f t="shared" ca="1" si="6"/>
        <v>insert into element (element_id, label, description, element_status_id) values (359, 'DTT', '', 2);</v>
      </c>
    </row>
    <row r="214" spans="1:12">
      <c r="A214" s="11">
        <v>43</v>
      </c>
      <c r="B214" s="24" t="s">
        <v>104</v>
      </c>
      <c r="C214" s="9"/>
      <c r="E214" s="13" t="s">
        <v>849</v>
      </c>
      <c r="F214" s="11">
        <f t="shared" si="7"/>
        <v>43</v>
      </c>
      <c r="I214" s="11"/>
      <c r="J214" s="11"/>
      <c r="K214" s="11"/>
      <c r="L214" s="11" t="str">
        <f t="shared" ca="1" si="6"/>
        <v>insert into element (element_id, label, description, element_status_id) values (43, 'dye', '', 2);</v>
      </c>
    </row>
    <row r="215" spans="1:12" ht="30">
      <c r="A215" s="11">
        <v>678</v>
      </c>
      <c r="B215" s="24" t="s">
        <v>780</v>
      </c>
      <c r="C215" s="9" t="s">
        <v>781</v>
      </c>
      <c r="E215" s="13" t="s">
        <v>849</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782</v>
      </c>
      <c r="C216" s="9" t="s">
        <v>783</v>
      </c>
      <c r="E216" s="13" t="s">
        <v>849</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613</v>
      </c>
      <c r="C217" s="9"/>
      <c r="D217" s="24" t="s">
        <v>16</v>
      </c>
      <c r="E217" s="13" t="s">
        <v>849</v>
      </c>
      <c r="F217" s="11">
        <f t="shared" si="7"/>
        <v>467</v>
      </c>
      <c r="I217" s="11"/>
      <c r="J217" s="11"/>
      <c r="K217" s="11"/>
      <c r="L217" s="11" t="str">
        <f t="shared" ca="1" si="6"/>
        <v>insert into element (element_id, label, description, element_status_id) values (467, 'EC50', '', 2);</v>
      </c>
    </row>
    <row r="218" spans="1:12" ht="30">
      <c r="A218" s="11">
        <v>681</v>
      </c>
      <c r="B218" s="24" t="s">
        <v>784</v>
      </c>
      <c r="C218" s="9" t="s">
        <v>785</v>
      </c>
      <c r="E218" s="13" t="s">
        <v>849</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786</v>
      </c>
      <c r="C219" s="9" t="s">
        <v>787</v>
      </c>
      <c r="E219" s="13" t="s">
        <v>849</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788</v>
      </c>
      <c r="C220" s="9"/>
      <c r="E220" s="13" t="s">
        <v>849</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614</v>
      </c>
      <c r="C221" s="9"/>
      <c r="E221" s="13" t="s">
        <v>849</v>
      </c>
      <c r="F221" s="11">
        <f t="shared" si="7"/>
        <v>468</v>
      </c>
      <c r="I221" s="11"/>
      <c r="J221" s="11"/>
      <c r="K221" s="11"/>
      <c r="L221" s="11" t="str">
        <f t="shared" ca="1" si="6"/>
        <v>insert into element (element_id, label, description, element_status_id) values (468, 'electrophysiology method', '', 2);</v>
      </c>
    </row>
    <row r="222" spans="1:12">
      <c r="A222" s="11">
        <v>469</v>
      </c>
      <c r="B222" s="24" t="s">
        <v>615</v>
      </c>
      <c r="C222" s="9"/>
      <c r="E222" s="13" t="s">
        <v>849</v>
      </c>
      <c r="F222" s="11">
        <f t="shared" si="7"/>
        <v>469</v>
      </c>
      <c r="I222" s="11"/>
      <c r="J222" s="11"/>
      <c r="K222" s="11"/>
      <c r="L222" s="11" t="str">
        <f t="shared" ca="1" si="6"/>
        <v>insert into element (element_id, label, description, element_status_id) values (469, 'emission', '', 2);</v>
      </c>
    </row>
    <row r="223" spans="1:12">
      <c r="A223" s="11">
        <v>470</v>
      </c>
      <c r="B223" s="24" t="s">
        <v>616</v>
      </c>
      <c r="C223" s="9"/>
      <c r="E223" s="13" t="s">
        <v>849</v>
      </c>
      <c r="F223" s="11">
        <f t="shared" si="7"/>
        <v>470</v>
      </c>
      <c r="I223" s="11"/>
      <c r="J223" s="11"/>
      <c r="K223" s="11"/>
      <c r="L223" s="11" t="str">
        <f t="shared" ca="1" si="6"/>
        <v>insert into element (element_id, label, description, element_status_id) values (470, 'emission filter', '', 2);</v>
      </c>
    </row>
    <row r="224" spans="1:12">
      <c r="A224" s="11">
        <v>187</v>
      </c>
      <c r="B224" s="24" t="s">
        <v>191</v>
      </c>
      <c r="C224" s="9"/>
      <c r="E224" s="13" t="s">
        <v>849</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617</v>
      </c>
      <c r="C225" s="9"/>
      <c r="E225" s="13" t="s">
        <v>849</v>
      </c>
      <c r="F225" s="11">
        <f t="shared" si="7"/>
        <v>471</v>
      </c>
      <c r="I225" s="11"/>
      <c r="J225" s="11"/>
      <c r="K225" s="11"/>
      <c r="L225" s="11" t="str">
        <f t="shared" ca="1" si="6"/>
        <v>insert into element (element_id, label, description, element_status_id) values (471, 'endocrine tissue', '', 2);</v>
      </c>
    </row>
    <row r="226" spans="1:12">
      <c r="A226" s="11">
        <v>472</v>
      </c>
      <c r="B226" s="24" t="s">
        <v>618</v>
      </c>
      <c r="C226" s="9"/>
      <c r="E226" s="13" t="s">
        <v>849</v>
      </c>
      <c r="F226" s="11">
        <f t="shared" si="7"/>
        <v>472</v>
      </c>
      <c r="I226" s="11"/>
      <c r="J226" s="11"/>
      <c r="K226" s="11"/>
      <c r="L226" s="11" t="str">
        <f t="shared" ca="1" si="6"/>
        <v>insert into element (element_id, label, description, element_status_id) values (472, 'endolymph', '', 2);</v>
      </c>
    </row>
    <row r="227" spans="1:12" ht="30">
      <c r="A227" s="11">
        <v>330</v>
      </c>
      <c r="B227" s="24" t="s">
        <v>374</v>
      </c>
      <c r="C227" s="9" t="s">
        <v>375</v>
      </c>
      <c r="E227" s="13" t="s">
        <v>849</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301</v>
      </c>
      <c r="C228" s="9" t="s">
        <v>302</v>
      </c>
      <c r="E228" s="13" t="s">
        <v>849</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619</v>
      </c>
      <c r="C229" s="9"/>
      <c r="E229" s="13" t="s">
        <v>849</v>
      </c>
      <c r="F229" s="11">
        <f t="shared" si="7"/>
        <v>473</v>
      </c>
      <c r="I229" s="11"/>
      <c r="J229" s="11"/>
      <c r="K229" s="11"/>
      <c r="L229" s="11" t="str">
        <f t="shared" ca="1" si="6"/>
        <v>insert into element (element_id, label, description, element_status_id) values (473, 'engineered gene form', '', 2);</v>
      </c>
    </row>
    <row r="230" spans="1:12">
      <c r="A230" s="11">
        <v>474</v>
      </c>
      <c r="B230" s="24" t="s">
        <v>620</v>
      </c>
      <c r="C230" s="9"/>
      <c r="E230" s="13" t="s">
        <v>849</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621</v>
      </c>
      <c r="C231" s="9"/>
      <c r="E231" s="13" t="s">
        <v>849</v>
      </c>
      <c r="F231" s="11">
        <f t="shared" si="7"/>
        <v>475</v>
      </c>
      <c r="I231" s="11"/>
      <c r="J231" s="11"/>
      <c r="K231" s="11"/>
      <c r="L231" s="11" t="str">
        <f t="shared" ca="1" si="6"/>
        <v>insert into element (element_id, label, description, element_status_id) values (475, 'engineered organism', '', 2);</v>
      </c>
    </row>
    <row r="232" spans="1:12">
      <c r="A232" s="11">
        <v>476</v>
      </c>
      <c r="B232" s="24" t="s">
        <v>622</v>
      </c>
      <c r="C232" s="9"/>
      <c r="E232" s="13" t="s">
        <v>849</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623</v>
      </c>
      <c r="C233" s="9"/>
      <c r="E233" s="13" t="s">
        <v>849</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624</v>
      </c>
      <c r="C234" s="9"/>
      <c r="E234" s="13" t="s">
        <v>849</v>
      </c>
      <c r="F234" s="11">
        <f t="shared" si="7"/>
        <v>478</v>
      </c>
      <c r="I234" s="11"/>
      <c r="J234" s="11"/>
      <c r="K234" s="11"/>
      <c r="L234" s="11" t="str">
        <f t="shared" ca="1" si="6"/>
        <v>insert into element (element_id, label, description, element_status_id) values (478, 'engineered sequence', '', 2);</v>
      </c>
    </row>
    <row r="235" spans="1:12">
      <c r="A235" s="11">
        <v>661</v>
      </c>
      <c r="B235" s="24" t="s">
        <v>757</v>
      </c>
      <c r="C235" s="9"/>
      <c r="E235" s="13" t="s">
        <v>849</v>
      </c>
      <c r="F235" s="11">
        <f t="shared" si="7"/>
        <v>661</v>
      </c>
      <c r="I235" s="11"/>
      <c r="J235" s="11"/>
      <c r="K235" s="11"/>
      <c r="L235" s="11" t="str">
        <f t="shared" ca="1" si="6"/>
        <v>insert into element (element_id, label, description, element_status_id) values (661, 'environment', '', 2);</v>
      </c>
    </row>
    <row r="236" spans="1:12">
      <c r="A236" s="11">
        <v>149</v>
      </c>
      <c r="B236" s="24" t="s">
        <v>201</v>
      </c>
      <c r="C236" s="9"/>
      <c r="E236" s="13" t="s">
        <v>849</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286</v>
      </c>
      <c r="C237" s="9" t="s">
        <v>287</v>
      </c>
      <c r="E237" s="13" t="s">
        <v>849</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625</v>
      </c>
      <c r="C238" s="9"/>
      <c r="E238" s="13" t="s">
        <v>849</v>
      </c>
      <c r="F238" s="11">
        <f t="shared" si="7"/>
        <v>479</v>
      </c>
      <c r="I238" s="11"/>
      <c r="J238" s="11"/>
      <c r="K238" s="11"/>
      <c r="L238" s="11" t="str">
        <f t="shared" ca="1" si="6"/>
        <v>insert into element (element_id, label, description, element_status_id) values (479, 'Eppendorf tube', '', 2);</v>
      </c>
    </row>
    <row r="239" spans="1:12">
      <c r="A239" s="11">
        <v>480</v>
      </c>
      <c r="B239" s="24" t="s">
        <v>626</v>
      </c>
      <c r="C239" s="9"/>
      <c r="E239" s="13" t="s">
        <v>849</v>
      </c>
      <c r="F239" s="11">
        <f t="shared" si="7"/>
        <v>480</v>
      </c>
      <c r="I239" s="11"/>
      <c r="J239" s="11"/>
      <c r="K239" s="11"/>
      <c r="L239" s="11" t="str">
        <f t="shared" ca="1" si="6"/>
        <v>insert into element (element_id, label, description, element_status_id) values (480, 'esophagus', '', 2);</v>
      </c>
    </row>
    <row r="240" spans="1:12">
      <c r="A240" s="11">
        <v>481</v>
      </c>
      <c r="B240" s="24" t="s">
        <v>627</v>
      </c>
      <c r="C240" s="9"/>
      <c r="E240" s="13" t="s">
        <v>849</v>
      </c>
      <c r="F240" s="11">
        <f t="shared" si="7"/>
        <v>481</v>
      </c>
      <c r="I240" s="11"/>
      <c r="J240" s="11"/>
      <c r="K240" s="11"/>
      <c r="L240" s="11" t="str">
        <f t="shared" ca="1" si="6"/>
        <v>insert into element (element_id, label, description, element_status_id) values (481, 'excitation', '', 2);_x000D_
COMMIT;</v>
      </c>
    </row>
    <row r="241" spans="1:12">
      <c r="A241" s="11">
        <v>482</v>
      </c>
      <c r="B241" s="24" t="s">
        <v>628</v>
      </c>
      <c r="C241" s="9"/>
      <c r="E241" s="13" t="s">
        <v>849</v>
      </c>
      <c r="F241" s="11">
        <f t="shared" si="7"/>
        <v>482</v>
      </c>
      <c r="I241" s="11"/>
      <c r="J241" s="11"/>
      <c r="K241" s="11"/>
      <c r="L241" s="11" t="str">
        <f t="shared" ca="1" si="6"/>
        <v>insert into element (element_id, label, description, element_status_id) values (482, 'excitation filter', '', 2);</v>
      </c>
    </row>
    <row r="242" spans="1:12">
      <c r="A242" s="11">
        <v>663</v>
      </c>
      <c r="B242" s="24" t="s">
        <v>444</v>
      </c>
      <c r="C242" s="9"/>
      <c r="E242" s="13" t="s">
        <v>849</v>
      </c>
      <c r="F242" s="11">
        <f t="shared" si="7"/>
        <v>663</v>
      </c>
      <c r="I242" s="11"/>
      <c r="J242" s="11"/>
      <c r="K242" s="11"/>
      <c r="L242" s="11" t="str">
        <f t="shared" ca="1" si="6"/>
        <v>insert into element (element_id, label, description, element_status_id) values (663, 'excitation wavelength', '', 2);</v>
      </c>
    </row>
    <row r="243" spans="1:12">
      <c r="A243" s="11">
        <v>483</v>
      </c>
      <c r="B243" s="24" t="s">
        <v>629</v>
      </c>
      <c r="C243" s="9"/>
      <c r="E243" s="13" t="s">
        <v>849</v>
      </c>
      <c r="F243" s="11">
        <f t="shared" si="7"/>
        <v>483</v>
      </c>
      <c r="I243" s="11"/>
      <c r="J243" s="11"/>
      <c r="K243" s="11"/>
      <c r="L243" s="11" t="str">
        <f t="shared" ca="1" si="6"/>
        <v>insert into element (element_id, label, description, element_status_id) values (483, 'excretory tissue', '', 2);</v>
      </c>
    </row>
    <row r="244" spans="1:12">
      <c r="A244" s="11">
        <v>3</v>
      </c>
      <c r="B244" s="24" t="s">
        <v>520</v>
      </c>
      <c r="C244" s="9"/>
      <c r="E244" s="13" t="s">
        <v>849</v>
      </c>
      <c r="F244" s="11">
        <f t="shared" si="7"/>
        <v>3</v>
      </c>
      <c r="I244" s="11"/>
      <c r="J244" s="11"/>
      <c r="K244" s="11"/>
      <c r="L244" s="11" t="str">
        <f t="shared" ca="1" si="6"/>
        <v>insert into element (element_id, label, description, element_status_id) values (3, 'EXTERNAL (MULTI-USE) DICTIONARY', '', 2);</v>
      </c>
    </row>
    <row r="245" spans="1:12">
      <c r="A245" s="11">
        <v>4</v>
      </c>
      <c r="B245" s="24" t="s">
        <v>321</v>
      </c>
      <c r="C245" s="9"/>
      <c r="E245" s="13" t="s">
        <v>849</v>
      </c>
      <c r="F245" s="11">
        <f t="shared" si="7"/>
        <v>4</v>
      </c>
      <c r="I245" s="11"/>
      <c r="J245" s="11"/>
      <c r="K245" s="11"/>
      <c r="L245" s="11" t="str">
        <f t="shared" ca="1" si="6"/>
        <v>insert into element (element_id, label, description, element_status_id) values (4, 'EXTERNAL ONTOLOGY', '', 2);</v>
      </c>
    </row>
    <row r="246" spans="1:12">
      <c r="A246" s="11">
        <v>484</v>
      </c>
      <c r="B246" s="24" t="s">
        <v>630</v>
      </c>
      <c r="C246" s="9"/>
      <c r="E246" s="13" t="s">
        <v>849</v>
      </c>
      <c r="F246" s="11">
        <f t="shared" si="7"/>
        <v>484</v>
      </c>
      <c r="I246" s="11"/>
      <c r="J246" s="11"/>
      <c r="K246" s="11"/>
      <c r="L246" s="11" t="str">
        <f t="shared" ca="1" si="6"/>
        <v>insert into element (element_id, label, description, element_status_id) values (484, 'extract', '', 2);</v>
      </c>
    </row>
    <row r="247" spans="1:12">
      <c r="A247" s="11">
        <v>485</v>
      </c>
      <c r="B247" s="24" t="s">
        <v>631</v>
      </c>
      <c r="C247" s="9"/>
      <c r="E247" s="13" t="s">
        <v>849</v>
      </c>
      <c r="F247" s="11">
        <f t="shared" si="7"/>
        <v>485</v>
      </c>
      <c r="I247" s="11"/>
      <c r="J247" s="11"/>
      <c r="K247" s="11"/>
      <c r="L247" s="11" t="str">
        <f t="shared" ca="1" si="6"/>
        <v>insert into element (element_id, label, description, element_status_id) values (485, 'extract fraction', '', 2);</v>
      </c>
    </row>
    <row r="248" spans="1:12">
      <c r="A248" s="11">
        <v>486</v>
      </c>
      <c r="B248" s="24" t="s">
        <v>632</v>
      </c>
      <c r="C248" s="9"/>
      <c r="E248" s="13" t="s">
        <v>849</v>
      </c>
      <c r="F248" s="11">
        <f t="shared" si="7"/>
        <v>486</v>
      </c>
      <c r="I248" s="11"/>
      <c r="J248" s="11"/>
      <c r="K248" s="11"/>
      <c r="L248" s="11" t="str">
        <f t="shared" ca="1" si="6"/>
        <v>insert into element (element_id, label, description, element_status_id) values (486, 'fallopian tube', '', 2);</v>
      </c>
    </row>
    <row r="249" spans="1:12">
      <c r="A249" s="11">
        <v>487</v>
      </c>
      <c r="B249" s="24" t="s">
        <v>633</v>
      </c>
      <c r="C249" s="9"/>
      <c r="E249" s="13" t="s">
        <v>849</v>
      </c>
      <c r="F249" s="11">
        <f t="shared" si="7"/>
        <v>487</v>
      </c>
      <c r="I249" s="11"/>
      <c r="J249" s="11"/>
      <c r="K249" s="11"/>
      <c r="L249" s="11" t="str">
        <f t="shared" ca="1" si="6"/>
        <v>insert into element (element_id, label, description, element_status_id) values (487, 'feature number', '', 2);</v>
      </c>
    </row>
    <row r="250" spans="1:12">
      <c r="A250" s="11">
        <v>488</v>
      </c>
      <c r="B250" s="24" t="s">
        <v>634</v>
      </c>
      <c r="C250" s="9"/>
      <c r="E250" s="13" t="s">
        <v>849</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391</v>
      </c>
      <c r="C251" s="9"/>
      <c r="E251" s="13" t="s">
        <v>849</v>
      </c>
      <c r="F251" s="11">
        <f t="shared" si="7"/>
        <v>135</v>
      </c>
      <c r="I251" s="11"/>
      <c r="J251" s="11"/>
      <c r="K251" s="11"/>
      <c r="L251" s="11" t="str">
        <f t="shared" ca="1" si="6"/>
        <v>insert into element (element_id, label, description, element_status_id) values (135, 'fixation method', '', 2);</v>
      </c>
    </row>
    <row r="252" spans="1:12">
      <c r="A252" s="11">
        <v>80</v>
      </c>
      <c r="B252" s="24" t="s">
        <v>142</v>
      </c>
      <c r="C252" s="9"/>
      <c r="E252" s="13" t="s">
        <v>849</v>
      </c>
      <c r="F252" s="11">
        <f t="shared" si="7"/>
        <v>80</v>
      </c>
      <c r="I252" s="11"/>
      <c r="J252" s="11"/>
      <c r="K252" s="11"/>
      <c r="L252" s="11" t="str">
        <f t="shared" ca="1" si="6"/>
        <v>insert into element (element_id, label, description, element_status_id) values (80, 'fixative', '', 2);</v>
      </c>
    </row>
    <row r="253" spans="1:12">
      <c r="A253" s="11">
        <v>489</v>
      </c>
      <c r="B253" s="24" t="s">
        <v>635</v>
      </c>
      <c r="C253" s="9"/>
      <c r="E253" s="13" t="s">
        <v>849</v>
      </c>
      <c r="F253" s="11">
        <f t="shared" si="7"/>
        <v>489</v>
      </c>
      <c r="I253" s="11"/>
      <c r="J253" s="11"/>
      <c r="K253" s="11"/>
      <c r="L253" s="11" t="str">
        <f t="shared" ca="1" si="6"/>
        <v>insert into element (element_id, label, description, element_status_id) values (489, 'fluorescence anisotropy', '', 2);</v>
      </c>
    </row>
    <row r="254" spans="1:12">
      <c r="A254" s="11">
        <v>98</v>
      </c>
      <c r="B254" s="24" t="s">
        <v>162</v>
      </c>
      <c r="C254" s="9"/>
      <c r="E254" s="13" t="s">
        <v>849</v>
      </c>
      <c r="F254" s="11">
        <f t="shared" si="7"/>
        <v>98</v>
      </c>
      <c r="I254" s="11"/>
      <c r="J254" s="11"/>
      <c r="K254" s="11"/>
      <c r="L254" s="11" t="str">
        <f t="shared" ca="1" si="6"/>
        <v>insert into element (element_id, label, description, element_status_id) values (98, 'fluorescence method', '', 2);</v>
      </c>
    </row>
    <row r="255" spans="1:12">
      <c r="A255" s="11">
        <v>490</v>
      </c>
      <c r="B255" s="24" t="s">
        <v>636</v>
      </c>
      <c r="C255" s="9"/>
      <c r="E255" s="13" t="s">
        <v>849</v>
      </c>
      <c r="F255" s="11">
        <f t="shared" si="7"/>
        <v>490</v>
      </c>
      <c r="I255" s="11"/>
      <c r="J255" s="11"/>
      <c r="K255" s="11"/>
      <c r="L255" s="11" t="str">
        <f t="shared" ca="1" si="6"/>
        <v>insert into element (element_id, label, description, element_status_id) values (490, 'fluorescence polarization', '', 2);</v>
      </c>
    </row>
    <row r="256" spans="1:12">
      <c r="A256" s="11">
        <v>309</v>
      </c>
      <c r="B256" s="24" t="s">
        <v>519</v>
      </c>
      <c r="C256" s="9"/>
      <c r="E256" s="13" t="s">
        <v>849</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789</v>
      </c>
      <c r="C257" s="9" t="s">
        <v>790</v>
      </c>
      <c r="E257" s="13" t="s">
        <v>849</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791</v>
      </c>
      <c r="C258" s="9" t="s">
        <v>792</v>
      </c>
      <c r="E258" s="13" t="s">
        <v>849</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637</v>
      </c>
      <c r="C259" s="9"/>
      <c r="E259" s="13" t="s">
        <v>849</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793</v>
      </c>
      <c r="C260" s="9" t="s">
        <v>794</v>
      </c>
      <c r="E260" s="13" t="s">
        <v>849</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638</v>
      </c>
      <c r="C261" s="9" t="s">
        <v>639</v>
      </c>
      <c r="E261" s="13" t="s">
        <v>849</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170</v>
      </c>
      <c r="C262" s="9"/>
      <c r="E262" s="13" t="s">
        <v>849</v>
      </c>
      <c r="F262" s="11">
        <f t="shared" si="9"/>
        <v>336</v>
      </c>
      <c r="I262" s="11"/>
      <c r="J262" s="11"/>
      <c r="K262" s="11"/>
      <c r="L262" s="11" t="str">
        <f t="shared" ca="1" si="8"/>
        <v>insert into element (element_id, label, description, element_status_id) values (336, 'functional method', '', 2);</v>
      </c>
    </row>
    <row r="263" spans="1:12" ht="45">
      <c r="A263" s="11">
        <v>493</v>
      </c>
      <c r="B263" s="24" t="s">
        <v>640</v>
      </c>
      <c r="C263" s="9" t="s">
        <v>641</v>
      </c>
      <c r="E263" s="13" t="s">
        <v>849</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642</v>
      </c>
      <c r="C264" s="9"/>
      <c r="E264" s="13" t="s">
        <v>849</v>
      </c>
      <c r="F264" s="11">
        <f t="shared" si="9"/>
        <v>494</v>
      </c>
      <c r="I264" s="11"/>
      <c r="J264" s="11"/>
      <c r="K264" s="11"/>
      <c r="L264" s="11" t="str">
        <f t="shared" ca="1" si="8"/>
        <v>insert into element (element_id, label, description, element_status_id) values (494, 'gall bladder', '', 2);</v>
      </c>
    </row>
    <row r="265" spans="1:12">
      <c r="A265" s="11">
        <v>495</v>
      </c>
      <c r="B265" s="24" t="s">
        <v>643</v>
      </c>
      <c r="C265" s="9"/>
      <c r="E265" s="13" t="s">
        <v>849</v>
      </c>
      <c r="F265" s="11">
        <f t="shared" si="9"/>
        <v>495</v>
      </c>
      <c r="I265" s="11"/>
      <c r="J265" s="11"/>
      <c r="K265" s="11"/>
      <c r="L265" s="11" t="str">
        <f t="shared" ca="1" si="8"/>
        <v>insert into element (element_id, label, description, element_status_id) values (495, 'gastric juice', '', 2);</v>
      </c>
    </row>
    <row r="266" spans="1:12">
      <c r="A266" s="11">
        <v>496</v>
      </c>
      <c r="B266" s="24" t="s">
        <v>320</v>
      </c>
      <c r="C266" s="9"/>
      <c r="E266" s="13" t="s">
        <v>849</v>
      </c>
      <c r="F266" s="11">
        <f t="shared" si="9"/>
        <v>496</v>
      </c>
      <c r="I266" s="11"/>
      <c r="J266" s="11"/>
      <c r="K266" s="11"/>
      <c r="L266" s="11" t="str">
        <f t="shared" ca="1" si="8"/>
        <v>insert into element (element_id, label, description, element_status_id) values (496, 'gene', '', 2);</v>
      </c>
    </row>
    <row r="267" spans="1:12">
      <c r="A267" s="11">
        <v>150</v>
      </c>
      <c r="B267" s="24" t="s">
        <v>202</v>
      </c>
      <c r="C267" s="9"/>
      <c r="E267" s="13" t="s">
        <v>849</v>
      </c>
      <c r="F267" s="11">
        <f t="shared" si="9"/>
        <v>150</v>
      </c>
      <c r="I267" s="11"/>
      <c r="J267" s="11"/>
      <c r="K267" s="11"/>
      <c r="L267" s="11" t="str">
        <f t="shared" ca="1" si="8"/>
        <v>insert into element (element_id, label, description, element_status_id) values (150, 'gene-expression assay', '', 2);</v>
      </c>
    </row>
    <row r="268" spans="1:12">
      <c r="A268" s="11">
        <v>262</v>
      </c>
      <c r="B268" s="24" t="s">
        <v>294</v>
      </c>
      <c r="C268" s="9"/>
      <c r="E268" s="13" t="s">
        <v>849</v>
      </c>
      <c r="F268" s="11">
        <f t="shared" si="9"/>
        <v>262</v>
      </c>
      <c r="I268" s="11"/>
      <c r="J268" s="11"/>
      <c r="K268" s="11"/>
      <c r="L268" s="11" t="str">
        <f t="shared" ca="1" si="8"/>
        <v>insert into element (element_id, label, description, element_status_id) values (262, 'gene-expression profile', '', 2);</v>
      </c>
    </row>
    <row r="269" spans="1:12">
      <c r="A269" s="11">
        <v>188</v>
      </c>
      <c r="B269" s="24" t="s">
        <v>192</v>
      </c>
      <c r="C269" s="9"/>
      <c r="E269" s="13" t="s">
        <v>849</v>
      </c>
      <c r="F269" s="11">
        <f t="shared" si="9"/>
        <v>188</v>
      </c>
      <c r="I269" s="11"/>
      <c r="J269" s="11"/>
      <c r="K269" s="11"/>
      <c r="L269" s="11" t="str">
        <f t="shared" ca="1" si="8"/>
        <v>insert into element (element_id, label, description, element_status_id) values (188, 'genotoxicity assay', '', 2);</v>
      </c>
    </row>
    <row r="270" spans="1:12">
      <c r="A270" s="11">
        <v>287</v>
      </c>
      <c r="B270" s="24" t="s">
        <v>530</v>
      </c>
      <c r="C270" s="9"/>
      <c r="E270" s="13" t="s">
        <v>849</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644</v>
      </c>
      <c r="C271" s="9"/>
      <c r="E271" s="13" t="s">
        <v>849</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645</v>
      </c>
      <c r="C272" s="9"/>
      <c r="E272" s="13" t="s">
        <v>849</v>
      </c>
      <c r="F272" s="11">
        <f t="shared" si="9"/>
        <v>498</v>
      </c>
      <c r="I272" s="11"/>
      <c r="J272" s="11"/>
      <c r="K272" s="11"/>
      <c r="L272" s="11" t="str">
        <f t="shared" ca="1" si="8"/>
        <v>insert into element (element_id, label, description, element_status_id) values (498, 'grams-per-liter', '', 2);</v>
      </c>
    </row>
    <row r="273" spans="1:12" ht="30">
      <c r="A273" s="11">
        <v>499</v>
      </c>
      <c r="B273" s="24" t="s">
        <v>646</v>
      </c>
      <c r="C273" s="9" t="s">
        <v>647</v>
      </c>
      <c r="E273" s="13" t="s">
        <v>849</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115</v>
      </c>
      <c r="C274" s="9"/>
      <c r="E274" s="13" t="s">
        <v>849</v>
      </c>
      <c r="F274" s="11">
        <f t="shared" si="9"/>
        <v>53</v>
      </c>
      <c r="I274" s="11"/>
      <c r="J274" s="11"/>
      <c r="K274" s="11"/>
      <c r="L274" s="11" t="str">
        <f t="shared" ca="1" si="8"/>
        <v>insert into element (element_id, label, description, element_status_id) values (53, 'growth factor', '', 2);</v>
      </c>
    </row>
    <row r="275" spans="1:12">
      <c r="A275" s="11">
        <v>54</v>
      </c>
      <c r="B275" s="24" t="s">
        <v>129</v>
      </c>
      <c r="C275" s="9"/>
      <c r="E275" s="13" t="s">
        <v>849</v>
      </c>
      <c r="F275" s="11">
        <f t="shared" si="9"/>
        <v>54</v>
      </c>
      <c r="I275" s="11"/>
      <c r="J275" s="11"/>
      <c r="K275" s="11"/>
      <c r="L275" s="11" t="str">
        <f t="shared" ca="1" si="8"/>
        <v>insert into element (element_id, label, description, element_status_id) values (54, 'growth medium', '', 2);</v>
      </c>
    </row>
    <row r="276" spans="1:12" ht="90">
      <c r="A276" s="11">
        <v>325</v>
      </c>
      <c r="B276" s="24" t="s">
        <v>393</v>
      </c>
      <c r="C276" s="9" t="s">
        <v>394</v>
      </c>
      <c r="E276" s="13" t="s">
        <v>849</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648</v>
      </c>
      <c r="C277" s="9"/>
      <c r="E277" s="13" t="s">
        <v>849</v>
      </c>
      <c r="F277" s="11">
        <f t="shared" si="9"/>
        <v>500</v>
      </c>
      <c r="I277" s="11"/>
      <c r="J277" s="11"/>
      <c r="K277" s="11"/>
      <c r="L277" s="11" t="str">
        <f t="shared" ca="1" si="8"/>
        <v>insert into element (element_id, label, description, element_status_id) values (500, 'hair', '', 2);</v>
      </c>
    </row>
    <row r="278" spans="1:12">
      <c r="A278" s="11">
        <v>624</v>
      </c>
      <c r="B278" s="24" t="s">
        <v>795</v>
      </c>
      <c r="C278" s="9" t="s">
        <v>726</v>
      </c>
      <c r="D278" s="24" t="s">
        <v>68</v>
      </c>
      <c r="E278" s="13" t="s">
        <v>849</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649</v>
      </c>
      <c r="C279" s="32"/>
      <c r="D279" s="25"/>
      <c r="E279" s="13" t="s">
        <v>849</v>
      </c>
      <c r="F279" s="11">
        <f t="shared" si="9"/>
        <v>501</v>
      </c>
      <c r="I279" s="11"/>
      <c r="J279" s="11"/>
      <c r="K279" s="11"/>
      <c r="L279" s="11" t="str">
        <f t="shared" ca="1" si="8"/>
        <v>insert into element (element_id, label, description, element_status_id) values (501, 'heart', '', 2);</v>
      </c>
    </row>
    <row r="280" spans="1:12">
      <c r="A280" s="11">
        <v>356</v>
      </c>
      <c r="B280" s="24" t="s">
        <v>69</v>
      </c>
      <c r="C280" s="9"/>
      <c r="E280" s="13" t="s">
        <v>849</v>
      </c>
      <c r="F280" s="11">
        <f t="shared" si="9"/>
        <v>356</v>
      </c>
      <c r="I280" s="11"/>
      <c r="J280" s="11"/>
      <c r="K280" s="11"/>
      <c r="L280" s="11" t="str">
        <f t="shared" ca="1" si="8"/>
        <v>insert into element (element_id, label, description, element_status_id) values (356, 'HEPES', '', 2);_x000D_
COMMIT;</v>
      </c>
    </row>
    <row r="281" spans="1:12">
      <c r="A281" s="11">
        <v>354</v>
      </c>
      <c r="B281" s="24" t="s">
        <v>30</v>
      </c>
      <c r="C281" s="9"/>
      <c r="E281" s="13" t="s">
        <v>849</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99</v>
      </c>
      <c r="C282" s="9"/>
      <c r="E282" s="13" t="s">
        <v>849</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849</v>
      </c>
      <c r="F283" s="11">
        <f t="shared" si="9"/>
        <v>375</v>
      </c>
      <c r="I283" s="11"/>
      <c r="J283" s="11"/>
      <c r="K283" s="11"/>
      <c r="L283" s="11" t="str">
        <f t="shared" ca="1" si="8"/>
        <v>insert into element (element_id, label, description, element_status_id) values (375, 'Hill coeff', '', 2);</v>
      </c>
    </row>
    <row r="284" spans="1:12">
      <c r="A284" s="11">
        <v>378</v>
      </c>
      <c r="B284" s="24" t="s">
        <v>796</v>
      </c>
      <c r="C284" s="9"/>
      <c r="E284" s="13" t="s">
        <v>849</v>
      </c>
      <c r="F284" s="11">
        <f t="shared" si="9"/>
        <v>378</v>
      </c>
      <c r="I284" s="11"/>
      <c r="J284" s="11"/>
      <c r="K284" s="11"/>
      <c r="L284" s="11" t="str">
        <f t="shared" ca="1" si="8"/>
        <v>insert into element (element_id, label, description, element_status_id) values (378, 'hill ds', '', 2);</v>
      </c>
    </row>
    <row r="285" spans="1:12">
      <c r="A285" s="11">
        <v>376</v>
      </c>
      <c r="B285" s="24" t="s">
        <v>797</v>
      </c>
      <c r="C285" s="9"/>
      <c r="E285" s="13" t="s">
        <v>849</v>
      </c>
      <c r="F285" s="11">
        <f t="shared" si="9"/>
        <v>376</v>
      </c>
      <c r="I285" s="11"/>
      <c r="J285" s="11"/>
      <c r="K285" s="11"/>
      <c r="L285" s="11" t="str">
        <f t="shared" ca="1" si="8"/>
        <v>insert into element (element_id, label, description, element_status_id) values (376, 'hill s0', '', 2);</v>
      </c>
    </row>
    <row r="286" spans="1:12">
      <c r="A286" s="11">
        <v>377</v>
      </c>
      <c r="B286" s="24" t="s">
        <v>798</v>
      </c>
      <c r="C286" s="9"/>
      <c r="E286" s="13" t="s">
        <v>849</v>
      </c>
      <c r="F286" s="11">
        <f t="shared" si="9"/>
        <v>377</v>
      </c>
      <c r="I286" s="11"/>
      <c r="J286" s="11"/>
      <c r="K286" s="11"/>
      <c r="L286" s="11" t="str">
        <f t="shared" ca="1" si="8"/>
        <v>insert into element (element_id, label, description, element_status_id) values (377, 'hill sinf', '', 2);</v>
      </c>
    </row>
    <row r="287" spans="1:12">
      <c r="A287" s="11">
        <v>502</v>
      </c>
      <c r="B287" s="24" t="s">
        <v>650</v>
      </c>
      <c r="C287" s="9"/>
      <c r="E287" s="13" t="s">
        <v>849</v>
      </c>
      <c r="F287" s="11">
        <f t="shared" si="9"/>
        <v>502</v>
      </c>
      <c r="I287" s="11"/>
      <c r="J287" s="11"/>
      <c r="K287" s="11"/>
      <c r="L287" s="11" t="str">
        <f t="shared" ca="1" si="8"/>
        <v>insert into element (element_id, label, description, element_status_id) values (502, 'hyper-flask', '', 2);</v>
      </c>
    </row>
    <row r="288" spans="1:12">
      <c r="A288" s="11">
        <v>503</v>
      </c>
      <c r="B288" s="24" t="s">
        <v>651</v>
      </c>
      <c r="C288" s="9"/>
      <c r="E288" s="13" t="s">
        <v>849</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849</v>
      </c>
      <c r="F289" s="11">
        <f t="shared" si="9"/>
        <v>341</v>
      </c>
      <c r="I289" s="11"/>
      <c r="J289" s="11"/>
      <c r="K289" s="11"/>
      <c r="L289" s="11" t="str">
        <f t="shared" ca="1" si="8"/>
        <v>insert into element (element_id, label, description, element_status_id) values (341, 'IC50', '', 2);</v>
      </c>
    </row>
    <row r="290" spans="1:12">
      <c r="A290" s="11">
        <v>685</v>
      </c>
      <c r="B290" s="24" t="s">
        <v>799</v>
      </c>
      <c r="C290" s="9" t="s">
        <v>800</v>
      </c>
      <c r="E290" s="13" t="s">
        <v>849</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652</v>
      </c>
      <c r="C291" s="32"/>
      <c r="D291" s="25" t="s">
        <v>16</v>
      </c>
      <c r="E291" s="13" t="s">
        <v>849</v>
      </c>
      <c r="F291" s="11">
        <f t="shared" si="9"/>
        <v>504</v>
      </c>
      <c r="I291" s="11"/>
      <c r="J291" s="11"/>
      <c r="K291" s="11"/>
      <c r="L291" s="11" t="str">
        <f t="shared" ca="1" si="8"/>
        <v>insert into element (element_id, label, description, element_status_id) values (504, 'IC90', '', 2);</v>
      </c>
    </row>
    <row r="292" spans="1:12">
      <c r="A292" s="11">
        <v>173</v>
      </c>
      <c r="B292" s="24" t="s">
        <v>206</v>
      </c>
      <c r="C292" s="9"/>
      <c r="E292" s="13" t="s">
        <v>849</v>
      </c>
      <c r="F292" s="11">
        <f t="shared" si="9"/>
        <v>173</v>
      </c>
      <c r="I292" s="11"/>
      <c r="J292" s="11"/>
      <c r="K292" s="11"/>
      <c r="L292" s="11" t="str">
        <f t="shared" ca="1" si="8"/>
        <v>insert into element (element_id, label, description, element_status_id) values (173, 'identification assay', '', 2);</v>
      </c>
    </row>
    <row r="293" spans="1:12">
      <c r="A293" s="11">
        <v>505</v>
      </c>
      <c r="B293" s="24" t="s">
        <v>653</v>
      </c>
      <c r="C293" s="9"/>
      <c r="E293" s="13" t="s">
        <v>849</v>
      </c>
      <c r="F293" s="11">
        <f t="shared" si="9"/>
        <v>505</v>
      </c>
      <c r="I293" s="11"/>
      <c r="J293" s="11"/>
      <c r="K293" s="11"/>
      <c r="L293" s="11" t="str">
        <f t="shared" ca="1" si="8"/>
        <v>insert into element (element_id, label, description, element_status_id) values (505, 'image-based', '', 2);</v>
      </c>
    </row>
    <row r="294" spans="1:12">
      <c r="A294" s="11">
        <v>99</v>
      </c>
      <c r="B294" s="24" t="s">
        <v>163</v>
      </c>
      <c r="C294" s="9"/>
      <c r="E294" s="13" t="s">
        <v>849</v>
      </c>
      <c r="F294" s="11">
        <f t="shared" si="9"/>
        <v>99</v>
      </c>
      <c r="I294" s="11"/>
      <c r="J294" s="11"/>
      <c r="K294" s="11"/>
      <c r="L294" s="11" t="str">
        <f t="shared" ca="1" si="8"/>
        <v>insert into element (element_id, label, description, element_status_id) values (99, 'imaging method', '', 2);</v>
      </c>
    </row>
    <row r="295" spans="1:12">
      <c r="A295" s="11">
        <v>506</v>
      </c>
      <c r="B295" s="24" t="s">
        <v>654</v>
      </c>
      <c r="C295" s="32"/>
      <c r="D295" s="25"/>
      <c r="E295" s="13" t="s">
        <v>849</v>
      </c>
      <c r="F295" s="11">
        <f t="shared" si="9"/>
        <v>506</v>
      </c>
      <c r="I295" s="11"/>
      <c r="J295" s="11"/>
      <c r="K295" s="11"/>
      <c r="L295" s="11" t="str">
        <f t="shared" ca="1" si="8"/>
        <v>insert into element (element_id, label, description, element_status_id) values (506, 'immune tissue', '', 2);</v>
      </c>
    </row>
    <row r="296" spans="1:12">
      <c r="A296" s="11">
        <v>189</v>
      </c>
      <c r="B296" s="24" t="s">
        <v>193</v>
      </c>
      <c r="C296" s="9"/>
      <c r="E296" s="13" t="s">
        <v>849</v>
      </c>
      <c r="F296" s="11">
        <f t="shared" si="9"/>
        <v>189</v>
      </c>
      <c r="I296" s="11"/>
      <c r="J296" s="11"/>
      <c r="K296" s="11"/>
      <c r="L296" s="11" t="str">
        <f t="shared" ca="1" si="8"/>
        <v>insert into element (element_id, label, description, element_status_id) values (189, 'immune-response assay', '', 2);</v>
      </c>
    </row>
    <row r="297" spans="1:12">
      <c r="A297" s="11">
        <v>363</v>
      </c>
      <c r="B297" s="24" t="s">
        <v>421</v>
      </c>
      <c r="C297" s="9"/>
      <c r="E297" s="13" t="s">
        <v>849</v>
      </c>
      <c r="F297" s="11">
        <f t="shared" si="9"/>
        <v>363</v>
      </c>
      <c r="I297" s="11"/>
      <c r="J297" s="11"/>
      <c r="K297" s="11"/>
      <c r="L297" s="11" t="str">
        <f t="shared" ca="1" si="8"/>
        <v>insert into element (element_id, label, description, element_status_id) values (363, 'in silico', '', 2);</v>
      </c>
    </row>
    <row r="298" spans="1:12">
      <c r="A298" s="11">
        <v>361</v>
      </c>
      <c r="B298" s="24" t="s">
        <v>419</v>
      </c>
      <c r="C298" s="9"/>
      <c r="E298" s="13" t="s">
        <v>849</v>
      </c>
      <c r="F298" s="11">
        <f t="shared" si="9"/>
        <v>361</v>
      </c>
      <c r="I298" s="11"/>
      <c r="J298" s="11"/>
      <c r="K298" s="11"/>
      <c r="L298" s="11" t="str">
        <f t="shared" ca="1" si="8"/>
        <v>insert into element (element_id, label, description, element_status_id) values (361, 'in vitro', '', 2);</v>
      </c>
    </row>
    <row r="299" spans="1:12">
      <c r="A299" s="11">
        <v>362</v>
      </c>
      <c r="B299" s="24" t="s">
        <v>420</v>
      </c>
      <c r="C299" s="9"/>
      <c r="E299" s="13" t="s">
        <v>849</v>
      </c>
      <c r="F299" s="11">
        <f t="shared" si="9"/>
        <v>362</v>
      </c>
      <c r="I299" s="11"/>
      <c r="J299" s="11"/>
      <c r="K299" s="11"/>
      <c r="L299" s="11" t="str">
        <f t="shared" ca="1" si="8"/>
        <v>insert into element (element_id, label, description, element_status_id) values (362, 'in vivo', '', 2);</v>
      </c>
    </row>
    <row r="300" spans="1:12">
      <c r="A300" s="11">
        <v>367</v>
      </c>
      <c r="B300" s="24" t="s">
        <v>423</v>
      </c>
      <c r="C300" s="9"/>
      <c r="E300" s="13" t="s">
        <v>849</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370</v>
      </c>
      <c r="C301" s="9" t="s">
        <v>371</v>
      </c>
      <c r="E301" s="13" t="s">
        <v>849</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655</v>
      </c>
      <c r="C302" s="9"/>
      <c r="E302" s="13" t="s">
        <v>849</v>
      </c>
      <c r="F302" s="11">
        <f t="shared" si="9"/>
        <v>507</v>
      </c>
      <c r="I302" s="11"/>
      <c r="J302" s="11"/>
      <c r="K302" s="11"/>
      <c r="L302" s="11" t="str">
        <f t="shared" ca="1" si="8"/>
        <v>insert into element (element_id, label, description, element_status_id) values (507, 'individual', '', 2);</v>
      </c>
    </row>
    <row r="303" spans="1:12">
      <c r="A303" s="11">
        <v>63</v>
      </c>
      <c r="B303" s="24" t="s">
        <v>118</v>
      </c>
      <c r="C303" s="9"/>
      <c r="E303" s="13" t="s">
        <v>849</v>
      </c>
      <c r="F303" s="11">
        <f t="shared" si="9"/>
        <v>63</v>
      </c>
      <c r="I303" s="11"/>
      <c r="J303" s="11"/>
      <c r="K303" s="11"/>
      <c r="L303" s="11" t="str">
        <f t="shared" ca="1" si="8"/>
        <v>insert into element (element_id, label, description, element_status_id) values (63, 'inducer', '', 2);</v>
      </c>
    </row>
    <row r="304" spans="1:12">
      <c r="A304" s="11">
        <v>139</v>
      </c>
      <c r="B304" s="24" t="s">
        <v>396</v>
      </c>
      <c r="C304" s="9"/>
      <c r="E304" s="13" t="s">
        <v>849</v>
      </c>
      <c r="F304" s="11">
        <f t="shared" si="9"/>
        <v>139</v>
      </c>
      <c r="I304" s="11"/>
      <c r="J304" s="11"/>
      <c r="K304" s="11"/>
      <c r="L304" s="11" t="str">
        <f t="shared" ca="1" si="8"/>
        <v>insert into element (element_id, label, description, element_status_id) values (139, 'infection method', '', 2);</v>
      </c>
    </row>
    <row r="305" spans="1:12">
      <c r="A305" s="11">
        <v>190</v>
      </c>
      <c r="B305" s="24" t="s">
        <v>194</v>
      </c>
      <c r="C305" s="9"/>
      <c r="E305" s="13" t="s">
        <v>849</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656</v>
      </c>
      <c r="C306" s="9"/>
      <c r="E306" s="13" t="s">
        <v>849</v>
      </c>
      <c r="F306" s="11">
        <f t="shared" si="9"/>
        <v>508</v>
      </c>
      <c r="I306" s="11"/>
      <c r="J306" s="11"/>
      <c r="K306" s="11"/>
      <c r="L306" s="11" t="str">
        <f t="shared" ca="1" si="8"/>
        <v>insert into element (element_id, label, description, element_status_id) values (508, 'integumentary tissue', '', 2);</v>
      </c>
    </row>
    <row r="307" spans="1:12">
      <c r="A307" s="11">
        <v>509</v>
      </c>
      <c r="B307" s="24" t="s">
        <v>657</v>
      </c>
      <c r="C307" s="9"/>
      <c r="E307" s="13" t="s">
        <v>849</v>
      </c>
      <c r="F307" s="11">
        <f t="shared" si="9"/>
        <v>509</v>
      </c>
      <c r="I307" s="11"/>
      <c r="J307" s="11"/>
      <c r="K307" s="11"/>
      <c r="L307" s="11" t="str">
        <f t="shared" ca="1" si="8"/>
        <v>insert into element (element_id, label, description, element_status_id) values (509, 'intended activator', '', 2);</v>
      </c>
    </row>
    <row r="308" spans="1:12">
      <c r="A308" s="11">
        <v>510</v>
      </c>
      <c r="B308" s="24" t="s">
        <v>658</v>
      </c>
      <c r="C308" s="9"/>
      <c r="E308" s="13" t="s">
        <v>849</v>
      </c>
      <c r="F308" s="11">
        <f t="shared" si="9"/>
        <v>510</v>
      </c>
      <c r="I308" s="11"/>
      <c r="J308" s="11"/>
      <c r="K308" s="11"/>
      <c r="L308" s="11" t="str">
        <f t="shared" ca="1" si="8"/>
        <v>insert into element (element_id, label, description, element_status_id) values (510, 'intended inhibitor', '', 2);</v>
      </c>
    </row>
    <row r="309" spans="1:12">
      <c r="A309" s="11">
        <v>247</v>
      </c>
      <c r="B309" s="24" t="s">
        <v>270</v>
      </c>
      <c r="C309" s="9"/>
      <c r="E309" s="13" t="s">
        <v>849</v>
      </c>
      <c r="F309" s="11">
        <f t="shared" si="9"/>
        <v>247</v>
      </c>
      <c r="I309" s="11"/>
      <c r="J309" s="11"/>
      <c r="K309" s="11"/>
      <c r="L309" s="11" t="str">
        <f t="shared" ca="1" si="8"/>
        <v>insert into element (element_id, label, description, element_status_id) values (247, 'intended mode-of-action', '', 2);</v>
      </c>
    </row>
    <row r="310" spans="1:12">
      <c r="A310" s="11">
        <v>511</v>
      </c>
      <c r="B310" s="24" t="s">
        <v>659</v>
      </c>
      <c r="C310" s="9"/>
      <c r="E310" s="13" t="s">
        <v>849</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271</v>
      </c>
      <c r="C311" s="32"/>
      <c r="D311" s="25"/>
      <c r="E311" s="13" t="s">
        <v>849</v>
      </c>
      <c r="F311" s="11">
        <f t="shared" si="9"/>
        <v>248</v>
      </c>
      <c r="I311" s="11"/>
      <c r="J311" s="11"/>
      <c r="K311" s="11"/>
      <c r="L311" s="11" t="str">
        <f t="shared" ca="1" si="8"/>
        <v>insert into element (element_id, label, description, element_status_id) values (248, 'intended molecular target', '', 2);</v>
      </c>
    </row>
    <row r="312" spans="1:12">
      <c r="A312" s="11">
        <v>512</v>
      </c>
      <c r="B312" s="24" t="s">
        <v>660</v>
      </c>
      <c r="C312" s="32"/>
      <c r="D312" s="25"/>
      <c r="E312" s="13" t="s">
        <v>849</v>
      </c>
      <c r="F312" s="11">
        <f t="shared" si="9"/>
        <v>512</v>
      </c>
      <c r="I312" s="11"/>
      <c r="J312" s="11"/>
      <c r="K312" s="11"/>
      <c r="L312" s="11" t="str">
        <f t="shared" ca="1" si="8"/>
        <v>insert into element (element_id, label, description, element_status_id) values (512, 'intestine', '', 2);</v>
      </c>
    </row>
    <row r="313" spans="1:12">
      <c r="A313" s="11">
        <v>179</v>
      </c>
      <c r="B313" s="24" t="s">
        <v>224</v>
      </c>
      <c r="C313" s="9"/>
      <c r="E313" s="13" t="s">
        <v>849</v>
      </c>
      <c r="F313" s="11">
        <f t="shared" si="9"/>
        <v>179</v>
      </c>
      <c r="I313" s="11"/>
      <c r="J313" s="11"/>
      <c r="K313" s="11"/>
      <c r="L313" s="11" t="str">
        <f t="shared" ca="1" si="8"/>
        <v>insert into element (element_id, label, description, element_status_id) values (179, 'ion-channel assay', '', 2);</v>
      </c>
    </row>
    <row r="314" spans="1:12">
      <c r="A314" s="11">
        <v>81</v>
      </c>
      <c r="B314" s="24" t="s">
        <v>143</v>
      </c>
      <c r="C314" s="9"/>
      <c r="E314" s="13" t="s">
        <v>849</v>
      </c>
      <c r="F314" s="11">
        <f t="shared" si="9"/>
        <v>81</v>
      </c>
      <c r="I314" s="11"/>
      <c r="J314" s="11"/>
      <c r="K314" s="11"/>
      <c r="L314" s="11" t="str">
        <f t="shared" ca="1" si="8"/>
        <v>insert into element (element_id, label, description, element_status_id) values (81, 'ionophore', '', 2);</v>
      </c>
    </row>
    <row r="315" spans="1:12">
      <c r="A315" s="11">
        <v>513</v>
      </c>
      <c r="B315" s="24" t="s">
        <v>661</v>
      </c>
      <c r="C315" s="9"/>
      <c r="E315" s="13" t="s">
        <v>849</v>
      </c>
      <c r="F315" s="11">
        <f t="shared" si="9"/>
        <v>513</v>
      </c>
      <c r="I315" s="11"/>
      <c r="J315" s="11"/>
      <c r="K315" s="11"/>
      <c r="L315" s="11" t="str">
        <f t="shared" ca="1" si="8"/>
        <v>insert into element (element_id, label, description, element_status_id) values (513, 'Kd', '', 2);</v>
      </c>
    </row>
    <row r="316" spans="1:12">
      <c r="A316" s="11">
        <v>514</v>
      </c>
      <c r="B316" s="24" t="s">
        <v>662</v>
      </c>
      <c r="C316" s="9"/>
      <c r="E316" s="13" t="s">
        <v>849</v>
      </c>
      <c r="F316" s="11">
        <f t="shared" si="9"/>
        <v>514</v>
      </c>
      <c r="I316" s="11"/>
      <c r="J316" s="11"/>
      <c r="K316" s="11"/>
      <c r="L316" s="11" t="str">
        <f t="shared" ca="1" si="8"/>
        <v>insert into element (element_id, label, description, element_status_id) values (514, 'Ki', '', 2);</v>
      </c>
    </row>
    <row r="317" spans="1:12">
      <c r="A317" s="11">
        <v>515</v>
      </c>
      <c r="B317" s="24" t="s">
        <v>663</v>
      </c>
      <c r="C317" s="9"/>
      <c r="E317" s="13" t="s">
        <v>849</v>
      </c>
      <c r="F317" s="11">
        <f t="shared" si="9"/>
        <v>515</v>
      </c>
      <c r="I317" s="11"/>
      <c r="J317" s="11"/>
      <c r="K317" s="11"/>
      <c r="L317" s="11" t="str">
        <f t="shared" ca="1" si="8"/>
        <v>insert into element (element_id, label, description, element_status_id) values (515, 'kidney', '', 2);</v>
      </c>
    </row>
    <row r="318" spans="1:12">
      <c r="A318" s="11">
        <v>365</v>
      </c>
      <c r="B318" s="24" t="s">
        <v>31</v>
      </c>
      <c r="C318" s="9"/>
      <c r="E318" s="13" t="s">
        <v>849</v>
      </c>
      <c r="F318" s="11">
        <f t="shared" si="9"/>
        <v>365</v>
      </c>
      <c r="I318" s="11"/>
      <c r="J318" s="11"/>
      <c r="K318" s="11"/>
      <c r="L318" s="11" t="str">
        <f t="shared" ca="1" si="8"/>
        <v>insert into element (element_id, label, description, element_status_id) values (365, 'Kinase Glo', '', 2);</v>
      </c>
    </row>
    <row r="319" spans="1:12" ht="30">
      <c r="A319" s="11">
        <v>331</v>
      </c>
      <c r="B319" s="24" t="s">
        <v>376</v>
      </c>
      <c r="C319" s="9" t="s">
        <v>377</v>
      </c>
      <c r="E319" s="13" t="s">
        <v>849</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664</v>
      </c>
      <c r="C320" s="9" t="s">
        <v>665</v>
      </c>
      <c r="E320" s="13" t="s">
        <v>849</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801</v>
      </c>
      <c r="C321" s="9" t="s">
        <v>802</v>
      </c>
      <c r="E321" s="13" t="s">
        <v>849</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164</v>
      </c>
      <c r="C322" s="9"/>
      <c r="E322" s="13" t="s">
        <v>849</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666</v>
      </c>
      <c r="C323" s="9"/>
      <c r="E323" s="13" t="s">
        <v>849</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667</v>
      </c>
      <c r="C324" s="9"/>
      <c r="D324" s="24" t="s">
        <v>498</v>
      </c>
      <c r="E324" s="13" t="s">
        <v>849</v>
      </c>
      <c r="F324" s="11">
        <f t="shared" si="11"/>
        <v>518</v>
      </c>
      <c r="I324" s="11"/>
      <c r="J324" s="11"/>
      <c r="K324" s="11"/>
      <c r="L324" s="11" t="str">
        <f t="shared" ca="1" si="10"/>
        <v>insert into element (element_id, label, description, element_status_id) values (518, 'LD50', '', 2);</v>
      </c>
    </row>
    <row r="325" spans="1:12" ht="60">
      <c r="A325" s="11">
        <v>225</v>
      </c>
      <c r="B325" s="24" t="s">
        <v>259</v>
      </c>
      <c r="C325" s="9" t="s">
        <v>260</v>
      </c>
      <c r="E325" s="13" t="s">
        <v>849</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668</v>
      </c>
      <c r="C326" s="9"/>
      <c r="E326" s="13" t="s">
        <v>849</v>
      </c>
      <c r="F326" s="11">
        <f t="shared" si="11"/>
        <v>519</v>
      </c>
      <c r="I326" s="11"/>
      <c r="J326" s="11"/>
      <c r="K326" s="11"/>
      <c r="L326" s="11" t="str">
        <f t="shared" ca="1" si="10"/>
        <v>insert into element (element_id, label, description, element_status_id) values (519, 'ligament', '', 2);</v>
      </c>
    </row>
    <row r="327" spans="1:12">
      <c r="A327" s="11">
        <v>65</v>
      </c>
      <c r="B327" s="24" t="s">
        <v>119</v>
      </c>
      <c r="C327" s="9"/>
      <c r="E327" s="13" t="s">
        <v>849</v>
      </c>
      <c r="F327" s="11">
        <f t="shared" si="11"/>
        <v>65</v>
      </c>
      <c r="I327" s="11"/>
      <c r="J327" s="11"/>
      <c r="K327" s="11"/>
      <c r="L327" s="11" t="str">
        <f t="shared" ca="1" si="10"/>
        <v>insert into element (element_id, label, description, element_status_id) values (65, 'ligand', '', 2);</v>
      </c>
    </row>
    <row r="328" spans="1:12">
      <c r="A328" s="11">
        <v>174</v>
      </c>
      <c r="B328" s="24" t="s">
        <v>207</v>
      </c>
      <c r="C328" s="9"/>
      <c r="E328" s="13" t="s">
        <v>849</v>
      </c>
      <c r="F328" s="11">
        <f t="shared" si="11"/>
        <v>174</v>
      </c>
      <c r="I328" s="11"/>
      <c r="J328" s="11"/>
      <c r="K328" s="11"/>
      <c r="L328" s="11" t="str">
        <f t="shared" ca="1" si="10"/>
        <v>insert into element (element_id, label, description, element_status_id) values (174, 'lipophilicity assay', '', 2);</v>
      </c>
    </row>
    <row r="329" spans="1:12">
      <c r="A329" s="11">
        <v>520</v>
      </c>
      <c r="B329" s="24" t="s">
        <v>669</v>
      </c>
      <c r="C329" s="9"/>
      <c r="E329" s="13" t="s">
        <v>849</v>
      </c>
      <c r="F329" s="11">
        <f t="shared" si="11"/>
        <v>520</v>
      </c>
      <c r="I329" s="11"/>
      <c r="J329" s="11"/>
      <c r="K329" s="11"/>
      <c r="L329" s="11" t="str">
        <f t="shared" ca="1" si="10"/>
        <v>insert into element (element_id, label, description, element_status_id) values (520, 'liver', '', 2);</v>
      </c>
    </row>
    <row r="330" spans="1:12">
      <c r="A330" s="11">
        <v>659</v>
      </c>
      <c r="B330" s="24" t="s">
        <v>803</v>
      </c>
      <c r="C330" s="9"/>
      <c r="E330" s="13" t="s">
        <v>849</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804</v>
      </c>
      <c r="C331" s="9" t="s">
        <v>805</v>
      </c>
      <c r="E331" s="13" t="s">
        <v>849</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806</v>
      </c>
      <c r="C332" s="9" t="s">
        <v>807</v>
      </c>
      <c r="E332" s="13" t="s">
        <v>849</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808</v>
      </c>
      <c r="C333" s="9"/>
      <c r="E333" s="13" t="s">
        <v>849</v>
      </c>
      <c r="F333" s="11">
        <f t="shared" si="11"/>
        <v>374</v>
      </c>
      <c r="I333" s="11"/>
      <c r="J333" s="11"/>
      <c r="K333" s="11"/>
      <c r="L333" s="11" t="str">
        <f t="shared" ca="1" si="10"/>
        <v>insert into element (element_id, label, description, element_status_id) values (374, 'log IC50', '', 2);</v>
      </c>
    </row>
    <row r="334" spans="1:12" ht="30">
      <c r="A334" s="11">
        <v>709</v>
      </c>
      <c r="B334" s="24" t="s">
        <v>809</v>
      </c>
      <c r="C334" s="9" t="s">
        <v>810</v>
      </c>
      <c r="E334" s="13" t="s">
        <v>849</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811</v>
      </c>
      <c r="C335" s="9" t="s">
        <v>812</v>
      </c>
      <c r="E335" s="13" t="s">
        <v>849</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670</v>
      </c>
      <c r="C336" s="9"/>
      <c r="E336" s="13" t="s">
        <v>849</v>
      </c>
      <c r="F336" s="11">
        <f t="shared" si="11"/>
        <v>521</v>
      </c>
      <c r="I336" s="11"/>
      <c r="J336" s="11"/>
      <c r="K336" s="11"/>
      <c r="L336" s="11" t="str">
        <f t="shared" ca="1" si="10"/>
        <v>insert into element (element_id, label, description, element_status_id) values (521, 'logD', '', 2);</v>
      </c>
    </row>
    <row r="337" spans="1:12">
      <c r="A337" s="11">
        <v>522</v>
      </c>
      <c r="B337" s="24" t="s">
        <v>671</v>
      </c>
      <c r="C337" s="9"/>
      <c r="E337" s="13" t="s">
        <v>849</v>
      </c>
      <c r="F337" s="11">
        <f t="shared" si="11"/>
        <v>522</v>
      </c>
      <c r="I337" s="11"/>
      <c r="J337" s="11"/>
      <c r="K337" s="11"/>
      <c r="L337" s="11" t="str">
        <f t="shared" ca="1" si="10"/>
        <v>insert into element (element_id, label, description, element_status_id) values (522, 'logP', '', 2);</v>
      </c>
    </row>
    <row r="338" spans="1:12" ht="45">
      <c r="A338" s="11">
        <v>523</v>
      </c>
      <c r="B338" s="24" t="s">
        <v>672</v>
      </c>
      <c r="C338" s="9" t="s">
        <v>673</v>
      </c>
      <c r="E338" s="13" t="s">
        <v>849</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441</v>
      </c>
      <c r="C339" s="9"/>
      <c r="E339" s="13" t="s">
        <v>849</v>
      </c>
      <c r="F339" s="11">
        <f t="shared" si="11"/>
        <v>662</v>
      </c>
      <c r="I339" s="11"/>
      <c r="J339" s="11"/>
      <c r="K339" s="11"/>
      <c r="L339" s="11" t="str">
        <f t="shared" ca="1" si="10"/>
        <v>insert into element (element_id, label, description, element_status_id) values (662, 'low oxygen', '', 2);</v>
      </c>
    </row>
    <row r="340" spans="1:12">
      <c r="A340" s="11">
        <v>334</v>
      </c>
      <c r="B340" s="24" t="s">
        <v>100</v>
      </c>
      <c r="C340" s="9"/>
      <c r="E340" s="13" t="s">
        <v>849</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813</v>
      </c>
      <c r="C341" s="9" t="s">
        <v>814</v>
      </c>
      <c r="E341" s="13" t="s">
        <v>849</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165</v>
      </c>
      <c r="C342" s="9"/>
      <c r="E342" s="13" t="s">
        <v>849</v>
      </c>
      <c r="F342" s="11">
        <f t="shared" si="11"/>
        <v>101</v>
      </c>
      <c r="I342" s="11"/>
      <c r="J342" s="11"/>
      <c r="K342" s="11"/>
      <c r="L342" s="11" t="str">
        <f t="shared" ca="1" si="10"/>
        <v>insert into element (element_id, label, description, element_status_id) values (101, 'luminescence method', '', 2);</v>
      </c>
    </row>
    <row r="343" spans="1:12">
      <c r="A343" s="11">
        <v>524</v>
      </c>
      <c r="B343" s="24" t="s">
        <v>674</v>
      </c>
      <c r="C343" s="9"/>
      <c r="E343" s="13" t="s">
        <v>849</v>
      </c>
      <c r="F343" s="11">
        <f t="shared" si="11"/>
        <v>524</v>
      </c>
      <c r="I343" s="11"/>
      <c r="J343" s="11"/>
      <c r="K343" s="11"/>
      <c r="L343" s="11" t="str">
        <f t="shared" ca="1" si="10"/>
        <v>insert into element (element_id, label, description, element_status_id) values (524, 'lung', '', 2);</v>
      </c>
    </row>
    <row r="344" spans="1:12">
      <c r="A344" s="11">
        <v>525</v>
      </c>
      <c r="B344" s="24" t="s">
        <v>675</v>
      </c>
      <c r="C344" s="9"/>
      <c r="E344" s="13" t="s">
        <v>849</v>
      </c>
      <c r="F344" s="11">
        <f t="shared" si="11"/>
        <v>525</v>
      </c>
      <c r="I344" s="11"/>
      <c r="J344" s="11"/>
      <c r="K344" s="11"/>
      <c r="L344" s="11" t="str">
        <f t="shared" ca="1" si="10"/>
        <v>insert into element (element_id, label, description, element_status_id) values (525, 'lymph node', '', 2);</v>
      </c>
    </row>
    <row r="345" spans="1:12">
      <c r="A345" s="11">
        <v>526</v>
      </c>
      <c r="B345" s="24" t="s">
        <v>676</v>
      </c>
      <c r="C345" s="9"/>
      <c r="E345" s="13" t="s">
        <v>849</v>
      </c>
      <c r="F345" s="11">
        <f t="shared" si="11"/>
        <v>526</v>
      </c>
      <c r="I345" s="11"/>
      <c r="J345" s="11"/>
      <c r="K345" s="11"/>
      <c r="L345" s="11" t="str">
        <f t="shared" ca="1" si="10"/>
        <v>insert into element (element_id, label, description, element_status_id) values (526, 'macromolecule', '', 2);</v>
      </c>
    </row>
    <row r="346" spans="1:12" ht="45">
      <c r="A346" s="11">
        <v>527</v>
      </c>
      <c r="B346" s="24" t="s">
        <v>677</v>
      </c>
      <c r="C346" s="9" t="s">
        <v>319</v>
      </c>
      <c r="E346" s="13" t="s">
        <v>849</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678</v>
      </c>
      <c r="C347" s="9" t="s">
        <v>317</v>
      </c>
      <c r="E347" s="13" t="s">
        <v>849</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679</v>
      </c>
      <c r="C348" s="9" t="s">
        <v>680</v>
      </c>
      <c r="E348" s="13" t="s">
        <v>849</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682</v>
      </c>
      <c r="C349" s="9" t="s">
        <v>318</v>
      </c>
      <c r="E349" s="13" t="s">
        <v>849</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447</v>
      </c>
      <c r="C350" s="9"/>
      <c r="E350" s="13" t="s">
        <v>849</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448</v>
      </c>
      <c r="C351" s="9"/>
      <c r="E351" s="13" t="s">
        <v>849</v>
      </c>
      <c r="F351" s="11">
        <f t="shared" si="11"/>
        <v>532</v>
      </c>
      <c r="I351" s="11"/>
      <c r="J351" s="11"/>
      <c r="K351" s="11"/>
      <c r="L351" s="11" t="str">
        <f t="shared" ca="1" si="10"/>
        <v>insert into element (element_id, label, description, element_status_id) values (532, 'mammary gland', '', 2);</v>
      </c>
    </row>
    <row r="352" spans="1:12">
      <c r="A352" s="11">
        <v>665</v>
      </c>
      <c r="B352" s="24" t="s">
        <v>439</v>
      </c>
      <c r="C352" s="9"/>
      <c r="E352" s="13" t="s">
        <v>849</v>
      </c>
      <c r="F352" s="11">
        <f t="shared" si="11"/>
        <v>665</v>
      </c>
      <c r="I352" s="11"/>
      <c r="J352" s="11"/>
      <c r="K352" s="11"/>
      <c r="L352" s="11" t="str">
        <f t="shared" ca="1" si="10"/>
        <v>insert into element (element_id, label, description, element_status_id) values (665, 'Marquardt-Levenberg', '', 2);</v>
      </c>
    </row>
    <row r="353" spans="1:12">
      <c r="A353" s="11">
        <v>105</v>
      </c>
      <c r="B353" s="24" t="s">
        <v>307</v>
      </c>
      <c r="C353" s="9"/>
      <c r="E353" s="13" t="s">
        <v>849</v>
      </c>
      <c r="F353" s="11">
        <f t="shared" si="11"/>
        <v>105</v>
      </c>
      <c r="I353" s="11"/>
      <c r="J353" s="11"/>
      <c r="K353" s="11"/>
      <c r="L353" s="11" t="str">
        <f t="shared" ca="1" si="10"/>
        <v>insert into element (element_id, label, description, element_status_id) values (105, 'MDS IX Micro', '', 2);</v>
      </c>
    </row>
    <row r="354" spans="1:12">
      <c r="A354" s="11">
        <v>106</v>
      </c>
      <c r="B354" s="24" t="s">
        <v>308</v>
      </c>
      <c r="C354" s="9"/>
      <c r="E354" s="13" t="s">
        <v>849</v>
      </c>
      <c r="F354" s="11">
        <f t="shared" si="11"/>
        <v>106</v>
      </c>
      <c r="I354" s="11"/>
      <c r="J354" s="11"/>
      <c r="K354" s="11"/>
      <c r="L354" s="11" t="str">
        <f t="shared" ca="1" si="10"/>
        <v>insert into element (element_id, label, description, element_status_id) values (106, 'MDS IX Ultra', '', 2);</v>
      </c>
    </row>
    <row r="355" spans="1:12">
      <c r="A355" s="11">
        <v>44</v>
      </c>
      <c r="B355" s="24" t="s">
        <v>105</v>
      </c>
      <c r="C355" s="9"/>
      <c r="E355" s="13" t="s">
        <v>849</v>
      </c>
      <c r="F355" s="11">
        <f t="shared" si="11"/>
        <v>44</v>
      </c>
      <c r="I355" s="11"/>
      <c r="J355" s="11"/>
      <c r="K355" s="11"/>
      <c r="L355" s="11" t="str">
        <f t="shared" ca="1" si="10"/>
        <v>insert into element (element_id, label, description, element_status_id) values (44, 'measured component', '', 2);</v>
      </c>
    </row>
    <row r="356" spans="1:12">
      <c r="A356" s="11">
        <v>350</v>
      </c>
      <c r="B356" s="24" t="s">
        <v>33</v>
      </c>
      <c r="C356" s="9"/>
      <c r="E356" s="13" t="s">
        <v>849</v>
      </c>
      <c r="F356" s="11">
        <f t="shared" si="11"/>
        <v>350</v>
      </c>
      <c r="I356" s="11"/>
      <c r="J356" s="11"/>
      <c r="K356" s="11"/>
      <c r="L356" s="11" t="str">
        <f t="shared" ca="1" si="10"/>
        <v>insert into element (element_id, label, description, element_status_id) values (350, 'Measured Entity', '', 2);</v>
      </c>
    </row>
    <row r="357" spans="1:12">
      <c r="A357" s="11">
        <v>533</v>
      </c>
      <c r="B357" s="24" t="s">
        <v>449</v>
      </c>
      <c r="C357" s="9"/>
      <c r="E357" s="13" t="s">
        <v>849</v>
      </c>
      <c r="F357" s="11">
        <f t="shared" si="11"/>
        <v>533</v>
      </c>
      <c r="I357" s="11"/>
      <c r="J357" s="11"/>
      <c r="K357" s="11"/>
      <c r="L357" s="11" t="str">
        <f t="shared" ca="1" si="10"/>
        <v>insert into element (element_id, label, description, element_status_id) values (533, 'measured profile', '', 2);</v>
      </c>
    </row>
    <row r="358" spans="1:12">
      <c r="A358" s="11">
        <v>534</v>
      </c>
      <c r="B358" s="24" t="s">
        <v>450</v>
      </c>
      <c r="C358" s="9"/>
      <c r="E358" s="13" t="s">
        <v>849</v>
      </c>
      <c r="F358" s="11">
        <f t="shared" si="11"/>
        <v>534</v>
      </c>
      <c r="I358" s="11"/>
      <c r="J358" s="11"/>
      <c r="K358" s="11"/>
      <c r="L358" s="11" t="str">
        <f t="shared" ca="1" si="10"/>
        <v>insert into element (element_id, label, description, element_status_id) values (534, 'measured value', '', 2);</v>
      </c>
    </row>
    <row r="359" spans="1:12" ht="105">
      <c r="A359" s="11">
        <v>535</v>
      </c>
      <c r="B359" s="24" t="s">
        <v>451</v>
      </c>
      <c r="C359" s="32" t="s">
        <v>452</v>
      </c>
      <c r="E359" s="13" t="s">
        <v>849</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453</v>
      </c>
      <c r="C360" s="9" t="s">
        <v>454</v>
      </c>
      <c r="E360" s="13" t="s">
        <v>849</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443</v>
      </c>
      <c r="C361" s="9"/>
      <c r="E361" s="13" t="s">
        <v>849</v>
      </c>
      <c r="F361" s="11">
        <f t="shared" si="11"/>
        <v>664</v>
      </c>
      <c r="I361" s="11"/>
      <c r="J361" s="11"/>
      <c r="K361" s="11"/>
      <c r="L361" s="11" t="str">
        <f t="shared" ca="1" si="10"/>
        <v>insert into element (element_id, label, description, element_status_id) values (664, 'measurement wavelength', '', 2);</v>
      </c>
    </row>
    <row r="362" spans="1:12">
      <c r="A362" s="11">
        <v>55</v>
      </c>
      <c r="B362" s="24" t="s">
        <v>130</v>
      </c>
      <c r="C362" s="9"/>
      <c r="E362" s="13" t="s">
        <v>849</v>
      </c>
      <c r="F362" s="11">
        <f t="shared" si="11"/>
        <v>55</v>
      </c>
      <c r="I362" s="11"/>
      <c r="J362" s="11"/>
      <c r="K362" s="11"/>
      <c r="L362" s="11" t="str">
        <f t="shared" ca="1" si="10"/>
        <v>insert into element (element_id, label, description, element_status_id) values (55, 'media component', '', 2);</v>
      </c>
    </row>
    <row r="363" spans="1:12" ht="30">
      <c r="A363" s="11">
        <v>712</v>
      </c>
      <c r="B363" s="24" t="s">
        <v>815</v>
      </c>
      <c r="C363" s="9" t="s">
        <v>816</v>
      </c>
      <c r="E363" s="13" t="s">
        <v>849</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208</v>
      </c>
      <c r="C364" s="9"/>
      <c r="E364" s="13" t="s">
        <v>849</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203</v>
      </c>
      <c r="C365" s="9"/>
      <c r="E365" s="13" t="s">
        <v>849</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458</v>
      </c>
      <c r="C366" s="9"/>
      <c r="E366" s="13" t="s">
        <v>849</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231</v>
      </c>
      <c r="C367" s="9"/>
      <c r="E367" s="13" t="s">
        <v>849</v>
      </c>
      <c r="F367" s="11">
        <f t="shared" si="11"/>
        <v>203</v>
      </c>
      <c r="I367" s="11"/>
      <c r="J367" s="11"/>
      <c r="K367" s="11"/>
      <c r="L367" s="11" t="str">
        <f t="shared" ca="1" si="10"/>
        <v>insert into element (element_id, label, description, element_status_id) values (203, 'metastasis assay', '', 2);</v>
      </c>
    </row>
    <row r="368" spans="1:12">
      <c r="A368" s="11">
        <v>170</v>
      </c>
      <c r="B368" s="24" t="s">
        <v>341</v>
      </c>
      <c r="C368" s="9"/>
      <c r="E368" s="13" t="s">
        <v>849</v>
      </c>
      <c r="F368" s="11">
        <f t="shared" si="11"/>
        <v>170</v>
      </c>
      <c r="I368" s="11"/>
      <c r="J368" s="11"/>
      <c r="K368" s="11"/>
      <c r="L368" s="11" t="str">
        <f t="shared" ca="1" si="10"/>
        <v>insert into element (element_id, label, description, element_status_id) values (170, 'methylation assay', '', 2);</v>
      </c>
    </row>
    <row r="369" spans="1:12">
      <c r="A369" s="11">
        <v>652</v>
      </c>
      <c r="B369" s="24" t="s">
        <v>498</v>
      </c>
      <c r="C369" s="9" t="s">
        <v>499</v>
      </c>
      <c r="E369" s="13" t="s">
        <v>849</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70</v>
      </c>
      <c r="C370" s="9"/>
      <c r="E370" s="13" t="s">
        <v>849</v>
      </c>
      <c r="F370" s="11">
        <f t="shared" si="11"/>
        <v>357</v>
      </c>
      <c r="I370" s="11"/>
      <c r="J370" s="11"/>
      <c r="K370" s="11"/>
      <c r="L370" s="11" t="str">
        <f t="shared" ca="1" si="10"/>
        <v>insert into element (element_id, label, description, element_status_id) values (357, 'MgCl', '', 2);_x000D_
COMMIT;</v>
      </c>
    </row>
    <row r="371" spans="1:12">
      <c r="A371" s="11">
        <v>538</v>
      </c>
      <c r="B371" s="24" t="s">
        <v>459</v>
      </c>
      <c r="C371" s="9"/>
      <c r="E371" s="13" t="s">
        <v>849</v>
      </c>
      <c r="F371" s="11">
        <f t="shared" si="11"/>
        <v>538</v>
      </c>
      <c r="I371" s="11"/>
      <c r="J371" s="11"/>
      <c r="K371" s="11"/>
      <c r="L371" s="11" t="str">
        <f t="shared" ca="1" si="10"/>
        <v>insert into element (element_id, label, description, element_status_id) values (538, 'MIC', '', 2);</v>
      </c>
    </row>
    <row r="372" spans="1:12">
      <c r="A372" s="11">
        <v>539</v>
      </c>
      <c r="B372" s="24" t="s">
        <v>461</v>
      </c>
      <c r="C372" s="9"/>
      <c r="E372" s="13" t="s">
        <v>849</v>
      </c>
      <c r="F372" s="11">
        <f t="shared" si="11"/>
        <v>539</v>
      </c>
      <c r="I372" s="11"/>
      <c r="J372" s="11"/>
      <c r="K372" s="11"/>
      <c r="L372" s="11" t="str">
        <f t="shared" ca="1" si="10"/>
        <v>insert into element (element_id, label, description, element_status_id) values (539, 'microarray', '', 2);</v>
      </c>
    </row>
    <row r="373" spans="1:12">
      <c r="A373" s="11">
        <v>310</v>
      </c>
      <c r="B373" s="24" t="s">
        <v>306</v>
      </c>
      <c r="C373" s="9"/>
      <c r="E373" s="13" t="s">
        <v>849</v>
      </c>
      <c r="F373" s="11">
        <f t="shared" si="11"/>
        <v>310</v>
      </c>
      <c r="I373" s="11"/>
      <c r="J373" s="11"/>
      <c r="K373" s="11"/>
      <c r="L373" s="11" t="str">
        <f t="shared" ca="1" si="10"/>
        <v>insert into element (element_id, label, description, element_status_id) values (310, 'microscope', '', 2);</v>
      </c>
    </row>
    <row r="374" spans="1:12">
      <c r="A374" s="11">
        <v>540</v>
      </c>
      <c r="B374" s="24" t="s">
        <v>462</v>
      </c>
      <c r="C374" s="9"/>
      <c r="E374" s="13" t="s">
        <v>849</v>
      </c>
      <c r="F374" s="11">
        <f t="shared" si="11"/>
        <v>540</v>
      </c>
      <c r="I374" s="11"/>
      <c r="J374" s="11"/>
      <c r="K374" s="11"/>
      <c r="L374" s="11" t="str">
        <f t="shared" ca="1" si="10"/>
        <v>insert into element (element_id, label, description, element_status_id) values (540, 'microtiter plate', '', 2);</v>
      </c>
    </row>
    <row r="375" spans="1:12">
      <c r="A375" s="11">
        <v>541</v>
      </c>
      <c r="B375" s="24" t="s">
        <v>463</v>
      </c>
      <c r="C375" s="9"/>
      <c r="E375" s="13" t="s">
        <v>849</v>
      </c>
      <c r="F375" s="11">
        <f t="shared" si="11"/>
        <v>541</v>
      </c>
      <c r="I375" s="11"/>
      <c r="J375" s="11"/>
      <c r="K375" s="11"/>
      <c r="L375" s="11" t="str">
        <f t="shared" ca="1" si="10"/>
        <v>insert into element (element_id, label, description, element_status_id) values (541, 'mixed', '', 2);</v>
      </c>
    </row>
    <row r="376" spans="1:12">
      <c r="A376" s="11">
        <v>542</v>
      </c>
      <c r="B376" s="24" t="s">
        <v>464</v>
      </c>
      <c r="C376" s="9"/>
      <c r="E376" s="13" t="s">
        <v>849</v>
      </c>
      <c r="F376" s="11">
        <f t="shared" si="11"/>
        <v>542</v>
      </c>
      <c r="I376" s="11"/>
      <c r="J376" s="11"/>
      <c r="K376" s="11"/>
      <c r="L376" s="11" t="str">
        <f t="shared" ca="1" si="10"/>
        <v>insert into element (element_id, label, description, element_status_id) values (542, 'mixed phase', '', 2);</v>
      </c>
    </row>
    <row r="377" spans="1:12">
      <c r="A377" s="11">
        <v>543</v>
      </c>
      <c r="B377" s="24" t="s">
        <v>465</v>
      </c>
      <c r="C377" s="9"/>
      <c r="E377" s="13" t="s">
        <v>849</v>
      </c>
      <c r="F377" s="11">
        <f t="shared" si="11"/>
        <v>543</v>
      </c>
      <c r="I377" s="11"/>
      <c r="J377" s="11"/>
      <c r="K377" s="11"/>
      <c r="L377" s="11" t="str">
        <f t="shared" ca="1" si="10"/>
        <v>insert into element (element_id, label, description, element_status_id) values (543, 'mixed source', '', 2);</v>
      </c>
    </row>
    <row r="378" spans="1:12">
      <c r="A378" s="11">
        <v>66</v>
      </c>
      <c r="B378" s="24" t="s">
        <v>120</v>
      </c>
      <c r="C378" s="32"/>
      <c r="D378" s="25"/>
      <c r="E378" s="13" t="s">
        <v>849</v>
      </c>
      <c r="F378" s="11">
        <f t="shared" si="11"/>
        <v>66</v>
      </c>
      <c r="I378" s="11"/>
      <c r="J378" s="11"/>
      <c r="K378" s="11"/>
      <c r="L378" s="11" t="str">
        <f t="shared" ca="1" si="10"/>
        <v>insert into element (element_id, label, description, element_status_id) values (66, 'modulator', '', 2);</v>
      </c>
    </row>
    <row r="379" spans="1:12">
      <c r="A379" s="11">
        <v>30</v>
      </c>
      <c r="B379" s="24" t="s">
        <v>111</v>
      </c>
      <c r="C379" s="9"/>
      <c r="E379" s="13" t="s">
        <v>849</v>
      </c>
      <c r="F379" s="11">
        <f t="shared" si="11"/>
        <v>30</v>
      </c>
      <c r="I379" s="11"/>
      <c r="J379" s="11"/>
      <c r="K379" s="11"/>
      <c r="L379" s="11" t="str">
        <f t="shared" ca="1" si="10"/>
        <v>insert into element (element_id, label, description, element_status_id) values (30, 'modulator role', '', 2);</v>
      </c>
    </row>
    <row r="380" spans="1:12">
      <c r="A380" s="11">
        <v>144</v>
      </c>
      <c r="B380" s="24" t="s">
        <v>175</v>
      </c>
      <c r="C380" s="9"/>
      <c r="E380" s="13" t="s">
        <v>849</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245</v>
      </c>
      <c r="C381" s="9" t="s">
        <v>246</v>
      </c>
      <c r="E381" s="13" t="s">
        <v>849</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466</v>
      </c>
      <c r="C382" s="9"/>
      <c r="E382" s="13" t="s">
        <v>849</v>
      </c>
      <c r="F382" s="11">
        <f t="shared" si="11"/>
        <v>544</v>
      </c>
      <c r="I382" s="11"/>
      <c r="J382" s="11"/>
      <c r="K382" s="11"/>
      <c r="L382" s="11" t="str">
        <f t="shared" ca="1" si="10"/>
        <v>insert into element (element_id, label, description, element_status_id) values (544, 'moles-per-liter', '', 2);</v>
      </c>
    </row>
    <row r="383" spans="1:12">
      <c r="A383" s="11">
        <v>545</v>
      </c>
      <c r="B383" s="24" t="s">
        <v>467</v>
      </c>
      <c r="C383" s="9"/>
      <c r="E383" s="13" t="s">
        <v>849</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468</v>
      </c>
      <c r="C384" s="9"/>
      <c r="E384" s="13" t="s">
        <v>849</v>
      </c>
      <c r="F384" s="11">
        <f t="shared" si="11"/>
        <v>546</v>
      </c>
      <c r="I384" s="11"/>
      <c r="J384" s="11"/>
      <c r="K384" s="11"/>
      <c r="L384" s="11" t="str">
        <f t="shared" ca="1" si="10"/>
        <v>insert into element (element_id, label, description, element_status_id) values (546, 'mucus', '', 2);</v>
      </c>
    </row>
    <row r="385" spans="1:12">
      <c r="A385" s="11">
        <v>547</v>
      </c>
      <c r="B385" s="24" t="s">
        <v>469</v>
      </c>
      <c r="C385" s="9"/>
      <c r="E385" s="13" t="s">
        <v>849</v>
      </c>
      <c r="F385" s="11">
        <f t="shared" si="11"/>
        <v>547</v>
      </c>
      <c r="I385" s="11"/>
      <c r="J385" s="11"/>
      <c r="K385" s="11"/>
      <c r="L385" s="11" t="str">
        <f t="shared" ca="1" si="10"/>
        <v>insert into element (element_id, label, description, element_status_id) values (547, 'multi-feature extraction', '', 2);</v>
      </c>
    </row>
    <row r="386" spans="1:12">
      <c r="A386" s="11">
        <v>214</v>
      </c>
      <c r="B386" s="24" t="s">
        <v>241</v>
      </c>
      <c r="C386" s="9"/>
      <c r="E386" s="13" t="s">
        <v>849</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470</v>
      </c>
      <c r="C387" s="9"/>
      <c r="E387" s="13" t="s">
        <v>849</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471</v>
      </c>
      <c r="C388" s="9"/>
      <c r="E388" s="13" t="s">
        <v>849</v>
      </c>
      <c r="F388" s="11">
        <f t="shared" si="13"/>
        <v>549</v>
      </c>
      <c r="I388" s="11"/>
      <c r="J388" s="11"/>
      <c r="K388" s="11"/>
      <c r="L388" s="11" t="str">
        <f t="shared" ca="1" si="12"/>
        <v>insert into element (element_id, label, description, element_status_id) values (549, 'multiple concentration', '', 2);</v>
      </c>
    </row>
    <row r="389" spans="1:12">
      <c r="A389" s="11">
        <v>550</v>
      </c>
      <c r="B389" s="24" t="s">
        <v>472</v>
      </c>
      <c r="C389" s="9"/>
      <c r="E389" s="13" t="s">
        <v>849</v>
      </c>
      <c r="F389" s="11">
        <f t="shared" si="13"/>
        <v>550</v>
      </c>
      <c r="I389" s="11"/>
      <c r="J389" s="11"/>
      <c r="K389" s="11"/>
      <c r="L389" s="11" t="str">
        <f t="shared" ca="1" si="12"/>
        <v>insert into element (element_id, label, description, element_status_id) values (550, 'multiple repetition', '', 2);</v>
      </c>
    </row>
    <row r="390" spans="1:12">
      <c r="A390" s="11">
        <v>551</v>
      </c>
      <c r="B390" s="24" t="s">
        <v>473</v>
      </c>
      <c r="C390" s="9"/>
      <c r="E390" s="13" t="s">
        <v>849</v>
      </c>
      <c r="F390" s="11">
        <f t="shared" si="13"/>
        <v>551</v>
      </c>
      <c r="I390" s="11"/>
      <c r="J390" s="11"/>
      <c r="K390" s="11"/>
      <c r="L390" s="11" t="str">
        <f t="shared" ca="1" si="12"/>
        <v>insert into element (element_id, label, description, element_status_id) values (551, 'muscle', '', 2);_x000D_
COMMIT;</v>
      </c>
    </row>
    <row r="391" spans="1:12">
      <c r="A391" s="11">
        <v>552</v>
      </c>
      <c r="B391" s="24" t="s">
        <v>474</v>
      </c>
      <c r="C391" s="9"/>
      <c r="E391" s="13" t="s">
        <v>849</v>
      </c>
      <c r="F391" s="11">
        <f t="shared" si="13"/>
        <v>552</v>
      </c>
      <c r="I391" s="11"/>
      <c r="J391" s="11"/>
      <c r="K391" s="11"/>
      <c r="L391" s="11" t="str">
        <f t="shared" ca="1" si="12"/>
        <v>insert into element (element_id, label, description, element_status_id) values (552, 'muscular tissue', '', 2);</v>
      </c>
    </row>
    <row r="392" spans="1:12">
      <c r="A392" s="11">
        <v>67</v>
      </c>
      <c r="B392" s="24" t="s">
        <v>121</v>
      </c>
      <c r="C392" s="9"/>
      <c r="E392" s="13" t="s">
        <v>849</v>
      </c>
      <c r="F392" s="11">
        <f t="shared" si="13"/>
        <v>67</v>
      </c>
      <c r="I392" s="11"/>
      <c r="J392" s="11"/>
      <c r="K392" s="11"/>
      <c r="L392" s="11" t="str">
        <f t="shared" ca="1" si="12"/>
        <v>insert into element (element_id, label, description, element_status_id) values (67, 'mutagen', '', 2);</v>
      </c>
    </row>
    <row r="393" spans="1:12">
      <c r="A393" s="11">
        <v>553</v>
      </c>
      <c r="B393" s="24" t="s">
        <v>475</v>
      </c>
      <c r="C393" s="9"/>
      <c r="E393" s="13" t="s">
        <v>849</v>
      </c>
      <c r="F393" s="11">
        <f t="shared" si="13"/>
        <v>553</v>
      </c>
      <c r="I393" s="11"/>
      <c r="J393" s="11"/>
      <c r="K393" s="11"/>
      <c r="L393" s="11" t="str">
        <f t="shared" ca="1" si="12"/>
        <v>insert into element (element_id, label, description, element_status_id) values (553, 'nail', '', 2);</v>
      </c>
    </row>
    <row r="394" spans="1:12">
      <c r="A394" s="11">
        <v>554</v>
      </c>
      <c r="B394" s="24" t="s">
        <v>476</v>
      </c>
      <c r="C394" s="9"/>
      <c r="E394" s="13" t="s">
        <v>849</v>
      </c>
      <c r="F394" s="11">
        <f t="shared" si="13"/>
        <v>554</v>
      </c>
      <c r="I394" s="11"/>
      <c r="J394" s="11"/>
      <c r="K394" s="11"/>
      <c r="L394" s="11" t="str">
        <f t="shared" ca="1" si="12"/>
        <v>insert into element (element_id, label, description, element_status_id) values (554, 'natural product', '', 2);</v>
      </c>
    </row>
    <row r="395" spans="1:12">
      <c r="A395" s="11">
        <v>40</v>
      </c>
      <c r="B395" s="24" t="s">
        <v>97</v>
      </c>
      <c r="C395" s="9"/>
      <c r="E395" s="13" t="s">
        <v>849</v>
      </c>
      <c r="F395" s="11">
        <f t="shared" si="13"/>
        <v>40</v>
      </c>
      <c r="I395" s="11"/>
      <c r="J395" s="11"/>
      <c r="K395" s="11"/>
      <c r="L395" s="11" t="str">
        <f t="shared" ca="1" si="12"/>
        <v>insert into element (element_id, label, description, element_status_id) values (40, 'negative control', '', 2);</v>
      </c>
    </row>
    <row r="396" spans="1:12">
      <c r="A396" s="11">
        <v>555</v>
      </c>
      <c r="B396" s="24" t="s">
        <v>477</v>
      </c>
      <c r="C396" s="9"/>
      <c r="E396" s="13" t="s">
        <v>849</v>
      </c>
      <c r="F396" s="11">
        <f t="shared" si="13"/>
        <v>555</v>
      </c>
      <c r="I396" s="11"/>
      <c r="J396" s="11"/>
      <c r="K396" s="11"/>
      <c r="L396" s="11" t="str">
        <f t="shared" ca="1" si="12"/>
        <v>insert into element (element_id, label, description, element_status_id) values (555, 'nerve', '', 2);</v>
      </c>
    </row>
    <row r="397" spans="1:12">
      <c r="A397" s="11">
        <v>556</v>
      </c>
      <c r="B397" s="24" t="s">
        <v>478</v>
      </c>
      <c r="C397" s="9"/>
      <c r="E397" s="13" t="s">
        <v>849</v>
      </c>
      <c r="F397" s="11">
        <f t="shared" si="13"/>
        <v>556</v>
      </c>
      <c r="I397" s="11"/>
      <c r="J397" s="11"/>
      <c r="K397" s="11"/>
      <c r="L397" s="11" t="str">
        <f t="shared" ca="1" si="12"/>
        <v>insert into element (element_id, label, description, element_status_id) values (556, 'nervous tissue', '', 2);</v>
      </c>
    </row>
    <row r="398" spans="1:12">
      <c r="A398" s="11">
        <v>191</v>
      </c>
      <c r="B398" s="24" t="s">
        <v>195</v>
      </c>
      <c r="C398" s="9"/>
      <c r="E398" s="13" t="s">
        <v>849</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299</v>
      </c>
      <c r="C399" s="32" t="s">
        <v>300</v>
      </c>
      <c r="E399" s="13" t="s">
        <v>849</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535</v>
      </c>
      <c r="C400" s="9" t="s">
        <v>322</v>
      </c>
      <c r="E400" s="13" t="s">
        <v>849</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416</v>
      </c>
      <c r="C401" s="9"/>
      <c r="E401" s="13" t="s">
        <v>849</v>
      </c>
      <c r="F401" s="11">
        <f t="shared" si="13"/>
        <v>352</v>
      </c>
      <c r="I401" s="11"/>
      <c r="J401" s="11"/>
      <c r="K401" s="11"/>
      <c r="L401" s="11" t="str">
        <f t="shared" ca="1" si="12"/>
        <v>insert into element (element_id, label, description, element_status_id) values (352, 'nucleotide', '', 2);</v>
      </c>
    </row>
    <row r="402" spans="1:12">
      <c r="A402" s="11">
        <v>557</v>
      </c>
      <c r="B402" s="24" t="s">
        <v>479</v>
      </c>
      <c r="C402" s="9"/>
      <c r="E402" s="13" t="s">
        <v>849</v>
      </c>
      <c r="F402" s="11">
        <f t="shared" si="13"/>
        <v>557</v>
      </c>
      <c r="I402" s="11"/>
      <c r="J402" s="11"/>
      <c r="K402" s="11"/>
      <c r="L402" s="11" t="str">
        <f t="shared" ca="1" si="12"/>
        <v>insert into element (element_id, label, description, element_status_id) values (557, 'number', '', 2);</v>
      </c>
    </row>
    <row r="403" spans="1:12">
      <c r="A403" s="11">
        <v>369</v>
      </c>
      <c r="B403" s="24" t="s">
        <v>425</v>
      </c>
      <c r="C403" s="9"/>
      <c r="E403" s="13" t="s">
        <v>849</v>
      </c>
      <c r="F403" s="11">
        <f t="shared" si="13"/>
        <v>369</v>
      </c>
      <c r="I403" s="11"/>
      <c r="J403" s="11"/>
      <c r="K403" s="11"/>
      <c r="L403" s="11" t="str">
        <f t="shared" ca="1" si="12"/>
        <v>insert into element (element_id, label, description, element_status_id) values (369, 'Number of exclusions', '', 2);</v>
      </c>
    </row>
    <row r="404" spans="1:12">
      <c r="A404" s="11">
        <v>370</v>
      </c>
      <c r="B404" s="24" t="s">
        <v>48</v>
      </c>
      <c r="C404" s="9"/>
      <c r="E404" s="13" t="s">
        <v>849</v>
      </c>
      <c r="F404" s="11">
        <f t="shared" si="13"/>
        <v>370</v>
      </c>
      <c r="I404" s="11"/>
      <c r="J404" s="11"/>
      <c r="K404" s="11"/>
      <c r="L404" s="11" t="str">
        <f t="shared" ca="1" si="12"/>
        <v>insert into element (element_id, label, description, element_status_id) values (370, 'Number of points', '', 2);</v>
      </c>
    </row>
    <row r="405" spans="1:12">
      <c r="A405" s="11">
        <v>558</v>
      </c>
      <c r="B405" s="24" t="s">
        <v>480</v>
      </c>
      <c r="C405" s="9"/>
      <c r="E405" s="13" t="s">
        <v>849</v>
      </c>
      <c r="F405" s="11">
        <f t="shared" si="13"/>
        <v>558</v>
      </c>
      <c r="I405" s="11"/>
      <c r="J405" s="11"/>
      <c r="K405" s="11"/>
      <c r="L405" s="11" t="str">
        <f t="shared" ca="1" si="12"/>
        <v>insert into element (element_id, label, description, element_status_id) values (558, 'number-per-liter', '', 2);</v>
      </c>
    </row>
    <row r="406" spans="1:12">
      <c r="A406" s="11">
        <v>559</v>
      </c>
      <c r="B406" s="24" t="s">
        <v>481</v>
      </c>
      <c r="C406" s="9"/>
      <c r="E406" s="13" t="s">
        <v>849</v>
      </c>
      <c r="F406" s="11">
        <f t="shared" si="13"/>
        <v>559</v>
      </c>
      <c r="I406" s="11"/>
      <c r="J406" s="11"/>
      <c r="K406" s="11"/>
      <c r="L406" s="11" t="str">
        <f t="shared" ca="1" si="12"/>
        <v>insert into element (element_id, label, description, element_status_id) values (559, 'number-per-well', '', 2);</v>
      </c>
    </row>
    <row r="407" spans="1:12">
      <c r="A407" s="11">
        <v>192</v>
      </c>
      <c r="B407" s="24" t="s">
        <v>196</v>
      </c>
      <c r="C407" s="9"/>
      <c r="E407" s="13" t="s">
        <v>849</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482</v>
      </c>
      <c r="C408" s="9" t="s">
        <v>483</v>
      </c>
      <c r="E408" s="13" t="s">
        <v>849</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89</v>
      </c>
      <c r="C409" s="9"/>
      <c r="E409" s="13" t="s">
        <v>849</v>
      </c>
      <c r="F409" s="11">
        <f t="shared" si="13"/>
        <v>36</v>
      </c>
      <c r="I409" s="11"/>
      <c r="J409" s="11"/>
      <c r="K409" s="11"/>
      <c r="L409" s="11" t="str">
        <f t="shared" ca="1" si="12"/>
        <v>insert into element (element_id, label, description, element_status_id) values (36, 'organism', '', 2);</v>
      </c>
    </row>
    <row r="410" spans="1:12">
      <c r="A410" s="11">
        <v>201</v>
      </c>
      <c r="B410" s="24" t="s">
        <v>229</v>
      </c>
      <c r="C410" s="9"/>
      <c r="E410" s="13" t="s">
        <v>849</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156</v>
      </c>
      <c r="C411" s="9" t="s">
        <v>157</v>
      </c>
      <c r="E411" s="13" t="s">
        <v>849</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384</v>
      </c>
      <c r="C412" s="9"/>
      <c r="E412" s="13" t="s">
        <v>849</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385</v>
      </c>
      <c r="C413" s="9"/>
      <c r="E413" s="13" t="s">
        <v>849</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484</v>
      </c>
      <c r="C414" s="9"/>
      <c r="E414" s="13" t="s">
        <v>849</v>
      </c>
      <c r="F414" s="11">
        <f t="shared" si="13"/>
        <v>561</v>
      </c>
      <c r="I414" s="11"/>
      <c r="J414" s="11"/>
      <c r="K414" s="11"/>
      <c r="L414" s="11" t="str">
        <f t="shared" ca="1" si="12"/>
        <v>insert into element (element_id, label, description, element_status_id) values (561, 'ovary', '', 2);</v>
      </c>
    </row>
    <row r="415" spans="1:12">
      <c r="A415" s="11">
        <v>193</v>
      </c>
      <c r="B415" s="24" t="s">
        <v>197</v>
      </c>
      <c r="C415" s="9"/>
      <c r="E415" s="13" t="s">
        <v>849</v>
      </c>
      <c r="F415" s="11">
        <f t="shared" si="13"/>
        <v>193</v>
      </c>
      <c r="I415" s="11"/>
      <c r="J415" s="11"/>
      <c r="K415" s="11"/>
      <c r="L415" s="11" t="str">
        <f t="shared" ca="1" si="12"/>
        <v>insert into element (element_id, label, description, element_status_id) values (193, 'oxidative stress assay', '', 2);</v>
      </c>
    </row>
    <row r="416" spans="1:12">
      <c r="A416" s="11">
        <v>562</v>
      </c>
      <c r="B416" s="24" t="s">
        <v>485</v>
      </c>
      <c r="C416" s="9"/>
      <c r="E416" s="13" t="s">
        <v>849</v>
      </c>
      <c r="F416" s="11">
        <f t="shared" si="13"/>
        <v>562</v>
      </c>
      <c r="I416" s="11"/>
      <c r="J416" s="11"/>
      <c r="K416" s="11"/>
      <c r="L416" s="11" t="str">
        <f t="shared" ca="1" si="12"/>
        <v>insert into element (element_id, label, description, element_status_id) values (562, 'pancreas', '', 2);</v>
      </c>
    </row>
    <row r="417" spans="1:12">
      <c r="A417" s="11">
        <v>263</v>
      </c>
      <c r="B417" s="24" t="s">
        <v>295</v>
      </c>
      <c r="C417" s="9"/>
      <c r="E417" s="13" t="s">
        <v>849</v>
      </c>
      <c r="F417" s="11">
        <f t="shared" si="13"/>
        <v>263</v>
      </c>
      <c r="I417" s="11"/>
      <c r="J417" s="11"/>
      <c r="K417" s="11"/>
      <c r="L417" s="11" t="str">
        <f t="shared" ca="1" si="12"/>
        <v>insert into element (element_id, label, description, element_status_id) values (263, 'panel-assay profile', '', 2);</v>
      </c>
    </row>
    <row r="418" spans="1:12">
      <c r="A418" s="11">
        <v>563</v>
      </c>
      <c r="B418" s="24" t="s">
        <v>486</v>
      </c>
      <c r="C418" s="9"/>
      <c r="E418" s="13" t="s">
        <v>849</v>
      </c>
      <c r="F418" s="11">
        <f t="shared" si="13"/>
        <v>563</v>
      </c>
      <c r="I418" s="11"/>
      <c r="J418" s="11"/>
      <c r="K418" s="11"/>
      <c r="L418" s="11" t="str">
        <f t="shared" ca="1" si="12"/>
        <v>insert into element (element_id, label, description, element_status_id) values (563, 'parameter number', '', 2);</v>
      </c>
    </row>
    <row r="419" spans="1:12">
      <c r="A419" s="11">
        <v>564</v>
      </c>
      <c r="B419" s="24" t="s">
        <v>487</v>
      </c>
      <c r="C419" s="9"/>
      <c r="E419" s="13" t="s">
        <v>849</v>
      </c>
      <c r="F419" s="11">
        <f t="shared" si="13"/>
        <v>564</v>
      </c>
      <c r="I419" s="11"/>
      <c r="J419" s="11"/>
      <c r="K419" s="11"/>
      <c r="L419" s="11" t="str">
        <f t="shared" ca="1" si="12"/>
        <v>insert into element (element_id, label, description, element_status_id) values (564, 'parathyroid', '', 2);</v>
      </c>
    </row>
    <row r="420" spans="1:12">
      <c r="A420" s="11">
        <v>238</v>
      </c>
      <c r="B420" s="24" t="s">
        <v>388</v>
      </c>
      <c r="C420" s="9"/>
      <c r="E420" s="13" t="s">
        <v>849</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392</v>
      </c>
      <c r="C421" s="9"/>
      <c r="E421" s="13" t="s">
        <v>849</v>
      </c>
      <c r="F421" s="11">
        <f t="shared" si="13"/>
        <v>132</v>
      </c>
      <c r="I421" s="11"/>
      <c r="J421" s="11"/>
      <c r="K421" s="11"/>
      <c r="L421" s="11" t="str">
        <f t="shared" ca="1" si="12"/>
        <v>insert into element (element_id, label, description, element_status_id) values (132, 'passage number', '', 2);</v>
      </c>
    </row>
    <row r="422" spans="1:12" ht="30">
      <c r="A422" s="11">
        <v>713</v>
      </c>
      <c r="B422" s="24" t="s">
        <v>817</v>
      </c>
      <c r="C422" s="9" t="s">
        <v>818</v>
      </c>
      <c r="E422" s="13" t="s">
        <v>849</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414</v>
      </c>
      <c r="C423" s="9"/>
      <c r="E423" s="13" t="s">
        <v>849</v>
      </c>
      <c r="F423" s="11">
        <f t="shared" si="13"/>
        <v>347</v>
      </c>
      <c r="I423" s="11"/>
      <c r="J423" s="11"/>
      <c r="K423" s="11"/>
      <c r="L423" s="11" t="str">
        <f t="shared" ca="1" si="12"/>
        <v>insert into element (element_id, label, description, element_status_id) values (347, 'peptide', '', 2);</v>
      </c>
    </row>
    <row r="424" spans="1:12">
      <c r="A424" s="11">
        <v>565</v>
      </c>
      <c r="B424" s="24" t="s">
        <v>488</v>
      </c>
      <c r="C424" s="9"/>
      <c r="D424" s="24" t="s">
        <v>15</v>
      </c>
      <c r="E424" s="13" t="s">
        <v>849</v>
      </c>
      <c r="F424" s="11">
        <f t="shared" si="13"/>
        <v>565</v>
      </c>
      <c r="I424" s="11"/>
      <c r="J424" s="11"/>
      <c r="K424" s="11"/>
      <c r="L424" s="11" t="str">
        <f t="shared" ca="1" si="12"/>
        <v>insert into element (element_id, label, description, element_status_id) values (565, 'percent activation', '', 2);</v>
      </c>
    </row>
    <row r="425" spans="1:12">
      <c r="A425" s="11">
        <v>566</v>
      </c>
      <c r="B425" s="24" t="s">
        <v>489</v>
      </c>
      <c r="C425" s="9"/>
      <c r="D425" s="24" t="s">
        <v>15</v>
      </c>
      <c r="E425" s="13" t="s">
        <v>849</v>
      </c>
      <c r="F425" s="11">
        <f t="shared" si="13"/>
        <v>566</v>
      </c>
      <c r="I425" s="11"/>
      <c r="J425" s="11"/>
      <c r="K425" s="11"/>
      <c r="L425" s="11" t="str">
        <f t="shared" ca="1" si="12"/>
        <v>insert into element (element_id, label, description, element_status_id) values (566, 'percent activity', '', 2);</v>
      </c>
    </row>
    <row r="426" spans="1:12">
      <c r="A426" s="11">
        <v>716</v>
      </c>
      <c r="B426" s="24" t="s">
        <v>819</v>
      </c>
      <c r="C426" s="9" t="s">
        <v>820</v>
      </c>
      <c r="E426" s="13" t="s">
        <v>849</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490</v>
      </c>
      <c r="C427" s="9"/>
      <c r="D427" s="24" t="s">
        <v>15</v>
      </c>
      <c r="E427" s="13" t="s">
        <v>849</v>
      </c>
      <c r="F427" s="11">
        <f t="shared" si="13"/>
        <v>567</v>
      </c>
      <c r="I427" s="11"/>
      <c r="J427" s="11"/>
      <c r="K427" s="11"/>
      <c r="L427" s="11" t="str">
        <f t="shared" ca="1" si="12"/>
        <v>insert into element (element_id, label, description, element_status_id) values (567, 'percent bound', '', 2);</v>
      </c>
    </row>
    <row r="428" spans="1:12">
      <c r="A428" s="11">
        <v>718</v>
      </c>
      <c r="B428" s="24" t="s">
        <v>821</v>
      </c>
      <c r="C428" s="9" t="s">
        <v>822</v>
      </c>
      <c r="E428" s="13" t="s">
        <v>849</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823</v>
      </c>
      <c r="C429" s="9" t="s">
        <v>824</v>
      </c>
      <c r="E429" s="13" t="s">
        <v>849</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825</v>
      </c>
      <c r="C430" s="9" t="s">
        <v>826</v>
      </c>
      <c r="E430" s="13" t="s">
        <v>849</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491</v>
      </c>
      <c r="C431" s="32"/>
      <c r="D431" s="25" t="s">
        <v>15</v>
      </c>
      <c r="E431" s="13" t="s">
        <v>849</v>
      </c>
      <c r="F431" s="11">
        <f t="shared" si="13"/>
        <v>568</v>
      </c>
      <c r="I431" s="11"/>
      <c r="J431" s="11"/>
      <c r="K431" s="11"/>
      <c r="L431" s="11" t="str">
        <f t="shared" ca="1" si="12"/>
        <v>insert into element (element_id, label, description, element_status_id) values (568, 'percent effect', '', 2);</v>
      </c>
    </row>
    <row r="432" spans="1:12">
      <c r="A432" s="11">
        <v>721</v>
      </c>
      <c r="B432" s="24" t="s">
        <v>827</v>
      </c>
      <c r="C432" s="9" t="s">
        <v>828</v>
      </c>
      <c r="E432" s="13" t="s">
        <v>849</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829</v>
      </c>
      <c r="C433" s="9" t="s">
        <v>830</v>
      </c>
      <c r="E433" s="13" t="s">
        <v>849</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831</v>
      </c>
      <c r="C434" s="32" t="s">
        <v>832</v>
      </c>
      <c r="D434" s="25"/>
      <c r="E434" s="13" t="s">
        <v>849</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833</v>
      </c>
      <c r="C435" s="9" t="s">
        <v>832</v>
      </c>
      <c r="E435" s="13" t="s">
        <v>849</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290</v>
      </c>
      <c r="C436" s="9"/>
      <c r="D436" s="24" t="s">
        <v>15</v>
      </c>
      <c r="E436" s="13" t="s">
        <v>849</v>
      </c>
      <c r="F436" s="11">
        <f t="shared" si="13"/>
        <v>340</v>
      </c>
      <c r="I436" s="11"/>
      <c r="J436" s="11"/>
      <c r="K436" s="11"/>
      <c r="L436" s="11" t="str">
        <f t="shared" ca="1" si="12"/>
        <v>insert into element (element_id, label, description, element_status_id) values (340, 'percent inhibition', '', 2);</v>
      </c>
    </row>
    <row r="437" spans="1:12">
      <c r="A437" s="11">
        <v>726</v>
      </c>
      <c r="B437" s="24" t="s">
        <v>834</v>
      </c>
      <c r="C437" s="9" t="s">
        <v>835</v>
      </c>
      <c r="E437" s="13" t="s">
        <v>849</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492</v>
      </c>
      <c r="C438" s="9"/>
      <c r="D438" s="24" t="s">
        <v>15</v>
      </c>
      <c r="E438" s="13" t="s">
        <v>849</v>
      </c>
      <c r="F438" s="11">
        <f t="shared" si="13"/>
        <v>569</v>
      </c>
      <c r="I438" s="11"/>
      <c r="J438" s="11"/>
      <c r="K438" s="11"/>
      <c r="L438" s="11" t="str">
        <f t="shared" ca="1" si="12"/>
        <v>insert into element (element_id, label, description, element_status_id) values (569, 'percent purity', '', 2);</v>
      </c>
    </row>
    <row r="439" spans="1:12">
      <c r="A439" s="11">
        <v>570</v>
      </c>
      <c r="B439" s="24" t="s">
        <v>493</v>
      </c>
      <c r="C439" s="9"/>
      <c r="D439" s="24" t="s">
        <v>15</v>
      </c>
      <c r="E439" s="13" t="s">
        <v>849</v>
      </c>
      <c r="F439" s="11">
        <f t="shared" si="13"/>
        <v>570</v>
      </c>
      <c r="I439" s="11"/>
      <c r="J439" s="11"/>
      <c r="K439" s="11"/>
      <c r="L439" s="11" t="str">
        <f t="shared" ca="1" si="12"/>
        <v>insert into element (element_id, label, description, element_status_id) values (570, 'percent recovery', '', 2);</v>
      </c>
    </row>
    <row r="440" spans="1:12">
      <c r="A440" s="11">
        <v>727</v>
      </c>
      <c r="B440" s="24" t="s">
        <v>836</v>
      </c>
      <c r="C440" s="9" t="s">
        <v>837</v>
      </c>
      <c r="E440" s="13" t="s">
        <v>849</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838</v>
      </c>
      <c r="C441" s="9" t="s">
        <v>839</v>
      </c>
      <c r="E441" s="13" t="s">
        <v>849</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840</v>
      </c>
      <c r="C442" s="9">
        <v>0</v>
      </c>
      <c r="E442" s="13" t="s">
        <v>849</v>
      </c>
      <c r="F442" s="11">
        <f t="shared" si="13"/>
        <v>729</v>
      </c>
      <c r="I442" s="11"/>
      <c r="J442" s="11"/>
      <c r="K442" s="11"/>
      <c r="L442" s="11" t="str">
        <f t="shared" ca="1" si="12"/>
        <v>insert into element (element_id, label, description, element_status_id) values (729, 'percent viability', '0', 2);</v>
      </c>
    </row>
    <row r="443" spans="1:12">
      <c r="A443" s="11">
        <v>571</v>
      </c>
      <c r="B443" s="24" t="s">
        <v>681</v>
      </c>
      <c r="C443" s="9"/>
      <c r="E443" s="13" t="s">
        <v>849</v>
      </c>
      <c r="F443" s="11">
        <f t="shared" si="13"/>
        <v>571</v>
      </c>
      <c r="I443" s="11"/>
      <c r="J443" s="11"/>
      <c r="K443" s="11"/>
      <c r="L443" s="11" t="str">
        <f t="shared" ca="1" si="12"/>
        <v>insert into element (element_id, label, description, element_status_id) values (571, 'perilymph', '', 2);</v>
      </c>
    </row>
    <row r="444" spans="1:12">
      <c r="A444" s="11">
        <v>572</v>
      </c>
      <c r="B444" s="24" t="s">
        <v>494</v>
      </c>
      <c r="C444" s="9"/>
      <c r="E444" s="13" t="s">
        <v>849</v>
      </c>
      <c r="F444" s="11">
        <f t="shared" si="13"/>
        <v>572</v>
      </c>
      <c r="I444" s="11"/>
      <c r="J444" s="11"/>
      <c r="K444" s="11"/>
      <c r="L444" s="11" t="str">
        <f t="shared" ca="1" si="12"/>
        <v>insert into element (element_id, label, description, element_status_id) values (572, 'peritoneal fluid', '', 2);</v>
      </c>
    </row>
    <row r="445" spans="1:12">
      <c r="A445" s="11">
        <v>313</v>
      </c>
      <c r="B445" s="24" t="s">
        <v>311</v>
      </c>
      <c r="C445" s="9"/>
      <c r="E445" s="13" t="s">
        <v>849</v>
      </c>
      <c r="F445" s="11">
        <f t="shared" si="13"/>
        <v>313</v>
      </c>
      <c r="I445" s="11"/>
      <c r="J445" s="11"/>
      <c r="K445" s="11"/>
      <c r="L445" s="11" t="str">
        <f t="shared" ca="1" si="12"/>
        <v>insert into element (element_id, label, description, element_status_id) values (313, 'Perkin Elmer Enspire', '', 2);</v>
      </c>
    </row>
    <row r="446" spans="1:12">
      <c r="A446" s="11">
        <v>314</v>
      </c>
      <c r="B446" s="24" t="s">
        <v>312</v>
      </c>
      <c r="C446" s="9"/>
      <c r="E446" s="13" t="s">
        <v>849</v>
      </c>
      <c r="F446" s="11">
        <f t="shared" si="13"/>
        <v>314</v>
      </c>
      <c r="I446" s="11"/>
      <c r="J446" s="11"/>
      <c r="K446" s="11"/>
      <c r="L446" s="11" t="str">
        <f t="shared" ca="1" si="12"/>
        <v>insert into element (element_id, label, description, element_status_id) values (314, 'Perkin Elmer Envision', '', 2);</v>
      </c>
    </row>
    <row r="447" spans="1:12">
      <c r="A447" s="11">
        <v>107</v>
      </c>
      <c r="B447" s="24" t="s">
        <v>309</v>
      </c>
      <c r="C447" s="9"/>
      <c r="E447" s="13" t="s">
        <v>849</v>
      </c>
      <c r="F447" s="11">
        <f t="shared" si="13"/>
        <v>107</v>
      </c>
      <c r="I447" s="11"/>
      <c r="J447" s="11"/>
      <c r="K447" s="11"/>
      <c r="L447" s="11" t="str">
        <f t="shared" ca="1" si="12"/>
        <v>insert into element (element_id, label, description, element_status_id) values (107, 'Perkin Elmer Operetta', '', 2);</v>
      </c>
    </row>
    <row r="448" spans="1:12">
      <c r="A448" s="11">
        <v>315</v>
      </c>
      <c r="B448" s="24" t="s">
        <v>313</v>
      </c>
      <c r="C448" s="9"/>
      <c r="E448" s="13" t="s">
        <v>849</v>
      </c>
      <c r="F448" s="11">
        <f t="shared" si="13"/>
        <v>315</v>
      </c>
      <c r="I448" s="11"/>
      <c r="J448" s="11"/>
      <c r="K448" s="11"/>
      <c r="L448" s="11" t="str">
        <f t="shared" ca="1" si="12"/>
        <v>insert into element (element_id, label, description, element_status_id) values (315, 'Perkin Elmer Viewlux', '', 2);</v>
      </c>
    </row>
    <row r="449" spans="1:12">
      <c r="A449" s="11">
        <v>573</v>
      </c>
      <c r="B449" s="24" t="s">
        <v>502</v>
      </c>
      <c r="C449" s="9"/>
      <c r="E449" s="13" t="s">
        <v>849</v>
      </c>
      <c r="F449" s="11">
        <f t="shared" si="13"/>
        <v>573</v>
      </c>
      <c r="I449" s="11"/>
      <c r="J449" s="11"/>
      <c r="K449" s="11"/>
      <c r="L449" s="11" t="str">
        <f t="shared" ca="1" si="12"/>
        <v>insert into element (element_id, label, description, element_status_id) values (573, 'permeability A-B', '', 2);</v>
      </c>
    </row>
    <row r="450" spans="1:12">
      <c r="A450" s="11">
        <v>574</v>
      </c>
      <c r="B450" s="24" t="s">
        <v>503</v>
      </c>
      <c r="C450" s="9"/>
      <c r="E450" s="13" t="s">
        <v>849</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249</v>
      </c>
      <c r="C451" s="9"/>
      <c r="E451" s="13" t="s">
        <v>849</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251</v>
      </c>
      <c r="C452" s="9" t="s">
        <v>252</v>
      </c>
      <c r="E452" s="13" t="s">
        <v>849</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373</v>
      </c>
      <c r="C453" s="9"/>
      <c r="E453" s="13" t="s">
        <v>849</v>
      </c>
      <c r="F453" s="11">
        <f t="shared" si="15"/>
        <v>120</v>
      </c>
      <c r="I453" s="11"/>
      <c r="J453" s="11"/>
      <c r="K453" s="11"/>
      <c r="L453" s="11" t="str">
        <f t="shared" ca="1" si="14"/>
        <v>insert into element (element_id, label, description, element_status_id) values (120, 'pH', '', 2);</v>
      </c>
    </row>
    <row r="454" spans="1:12">
      <c r="A454" s="11">
        <v>204</v>
      </c>
      <c r="B454" s="24" t="s">
        <v>232</v>
      </c>
      <c r="C454" s="9"/>
      <c r="E454" s="13" t="s">
        <v>849</v>
      </c>
      <c r="F454" s="11">
        <f t="shared" si="15"/>
        <v>204</v>
      </c>
      <c r="I454" s="11"/>
      <c r="J454" s="11"/>
      <c r="K454" s="11"/>
      <c r="L454" s="11" t="str">
        <f t="shared" ca="1" si="14"/>
        <v>insert into element (element_id, label, description, element_status_id) values (204, 'pharmacodynamic assay', '', 2);</v>
      </c>
    </row>
    <row r="455" spans="1:12">
      <c r="A455" s="11">
        <v>205</v>
      </c>
      <c r="B455" s="24" t="s">
        <v>233</v>
      </c>
      <c r="C455" s="9"/>
      <c r="E455" s="13" t="s">
        <v>849</v>
      </c>
      <c r="F455" s="11">
        <f t="shared" si="15"/>
        <v>205</v>
      </c>
      <c r="I455" s="11"/>
      <c r="J455" s="11"/>
      <c r="K455" s="11"/>
      <c r="L455" s="11" t="str">
        <f t="shared" ca="1" si="14"/>
        <v>insert into element (element_id, label, description, element_status_id) values (205, 'pharmacokinetic assay', '', 2);</v>
      </c>
    </row>
    <row r="456" spans="1:12">
      <c r="A456" s="11">
        <v>575</v>
      </c>
      <c r="B456" s="24" t="s">
        <v>504</v>
      </c>
      <c r="C456" s="9"/>
      <c r="E456" s="13" t="s">
        <v>849</v>
      </c>
      <c r="F456" s="11">
        <f t="shared" si="15"/>
        <v>575</v>
      </c>
      <c r="I456" s="11"/>
      <c r="J456" s="11"/>
      <c r="K456" s="11"/>
      <c r="L456" s="11" t="str">
        <f t="shared" ca="1" si="14"/>
        <v>insert into element (element_id, label, description, element_status_id) values (575, 'pharynx', '', 2);</v>
      </c>
    </row>
    <row r="457" spans="1:12">
      <c r="A457" s="11">
        <v>169</v>
      </c>
      <c r="B457" s="24" t="s">
        <v>340</v>
      </c>
      <c r="C457" s="9"/>
      <c r="E457" s="13" t="s">
        <v>849</v>
      </c>
      <c r="F457" s="11">
        <f t="shared" si="15"/>
        <v>169</v>
      </c>
      <c r="I457" s="11"/>
      <c r="J457" s="11"/>
      <c r="K457" s="11"/>
      <c r="L457" s="11" t="str">
        <f t="shared" ca="1" si="14"/>
        <v>insert into element (element_id, label, description, element_status_id) values (169, 'phosphorylation assay', '', 2);</v>
      </c>
    </row>
    <row r="458" spans="1:12">
      <c r="A458" s="11">
        <v>576</v>
      </c>
      <c r="B458" s="24" t="s">
        <v>505</v>
      </c>
      <c r="C458" s="9"/>
      <c r="E458" s="13" t="s">
        <v>849</v>
      </c>
      <c r="F458" s="11">
        <f t="shared" si="15"/>
        <v>576</v>
      </c>
      <c r="I458" s="11"/>
      <c r="J458" s="11"/>
      <c r="K458" s="11"/>
      <c r="L458" s="11" t="str">
        <f t="shared" ca="1" si="14"/>
        <v>insert into element (element_id, label, description, element_status_id) values (576, 'photo-uncaging method', '', 2);</v>
      </c>
    </row>
    <row r="459" spans="1:12">
      <c r="A459" s="11">
        <v>194</v>
      </c>
      <c r="B459" s="24" t="s">
        <v>198</v>
      </c>
      <c r="C459" s="9"/>
      <c r="E459" s="13" t="s">
        <v>849</v>
      </c>
      <c r="F459" s="11">
        <f t="shared" si="15"/>
        <v>194</v>
      </c>
      <c r="I459" s="11"/>
      <c r="J459" s="11"/>
      <c r="K459" s="11"/>
      <c r="L459" s="11" t="str">
        <f t="shared" ca="1" si="14"/>
        <v>insert into element (element_id, label, description, element_status_id) values (194, 'phototoxicity assay', '', 2);</v>
      </c>
    </row>
    <row r="460" spans="1:12">
      <c r="A460" s="11">
        <v>337</v>
      </c>
      <c r="B460" s="24" t="s">
        <v>171</v>
      </c>
      <c r="C460" s="9"/>
      <c r="E460" s="13" t="s">
        <v>849</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506</v>
      </c>
      <c r="C461" s="9" t="s">
        <v>507</v>
      </c>
      <c r="E461" s="13" t="s">
        <v>849</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204</v>
      </c>
      <c r="C462" s="9"/>
      <c r="E462" s="13" t="s">
        <v>849</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457</v>
      </c>
      <c r="C463" s="9"/>
      <c r="E463" s="13" t="s">
        <v>849</v>
      </c>
      <c r="F463" s="11">
        <f t="shared" si="15"/>
        <v>239</v>
      </c>
      <c r="I463" s="11"/>
      <c r="J463" s="11"/>
      <c r="K463" s="11"/>
      <c r="L463" s="11" t="str">
        <f t="shared" ca="1" si="14"/>
        <v>insert into element (element_id, label, description, element_status_id) values (239, 'physicochemical assay', '', 2);</v>
      </c>
    </row>
    <row r="464" spans="1:12">
      <c r="A464" s="11">
        <v>373</v>
      </c>
      <c r="B464" s="24" t="s">
        <v>56</v>
      </c>
      <c r="C464" s="9"/>
      <c r="D464" s="24" t="s">
        <v>15</v>
      </c>
      <c r="E464" s="13" t="s">
        <v>849</v>
      </c>
      <c r="F464" s="11">
        <f t="shared" si="15"/>
        <v>373</v>
      </c>
      <c r="I464" s="11"/>
      <c r="J464" s="11"/>
      <c r="K464" s="11"/>
      <c r="L464" s="11" t="str">
        <f t="shared" ca="1" si="14"/>
        <v>insert into element (element_id, label, description, element_status_id) values (373, 'PI (avg)', '', 2);</v>
      </c>
    </row>
    <row r="465" spans="1:12">
      <c r="A465" s="11">
        <v>578</v>
      </c>
      <c r="B465" s="24" t="s">
        <v>508</v>
      </c>
      <c r="C465" s="9"/>
      <c r="E465" s="13" t="s">
        <v>849</v>
      </c>
      <c r="F465" s="11">
        <f t="shared" si="15"/>
        <v>578</v>
      </c>
      <c r="I465" s="11"/>
      <c r="J465" s="11"/>
      <c r="K465" s="11"/>
      <c r="L465" s="11" t="str">
        <f t="shared" ca="1" si="14"/>
        <v>insert into element (element_id, label, description, element_status_id) values (578, 'pineal gland', '', 2);</v>
      </c>
    </row>
    <row r="466" spans="1:12">
      <c r="A466" s="11">
        <v>579</v>
      </c>
      <c r="B466" s="24" t="s">
        <v>509</v>
      </c>
      <c r="C466" s="9"/>
      <c r="E466" s="13" t="s">
        <v>849</v>
      </c>
      <c r="F466" s="11">
        <f t="shared" si="15"/>
        <v>579</v>
      </c>
      <c r="I466" s="11"/>
      <c r="J466" s="11"/>
      <c r="K466" s="11"/>
      <c r="L466" s="11" t="str">
        <f t="shared" ca="1" si="14"/>
        <v>insert into element (element_id, label, description, element_status_id) values (579, 'pituitary gland', '', 2);</v>
      </c>
    </row>
    <row r="467" spans="1:12">
      <c r="A467" s="11">
        <v>580</v>
      </c>
      <c r="B467" s="24" t="s">
        <v>510</v>
      </c>
      <c r="C467" s="9"/>
      <c r="E467" s="13" t="s">
        <v>849</v>
      </c>
      <c r="F467" s="11">
        <f t="shared" si="15"/>
        <v>580</v>
      </c>
      <c r="I467" s="11"/>
      <c r="J467" s="11"/>
      <c r="K467" s="11"/>
      <c r="L467" s="11" t="str">
        <f t="shared" ca="1" si="14"/>
        <v>insert into element (element_id, label, description, element_status_id) values (580, 'pKa', '', 2);</v>
      </c>
    </row>
    <row r="468" spans="1:12">
      <c r="A468" s="11">
        <v>660</v>
      </c>
      <c r="B468" s="24" t="s">
        <v>440</v>
      </c>
      <c r="C468" s="9"/>
      <c r="E468" s="13" t="s">
        <v>849</v>
      </c>
      <c r="F468" s="11">
        <f t="shared" si="15"/>
        <v>660</v>
      </c>
      <c r="I468" s="11"/>
      <c r="J468" s="11"/>
      <c r="K468" s="11"/>
      <c r="L468" s="11" t="str">
        <f t="shared" ca="1" si="14"/>
        <v>insert into element (element_id, label, description, element_status_id) values (660, 'Plasmodium falciparum', '', 2);</v>
      </c>
    </row>
    <row r="469" spans="1:12">
      <c r="A469" s="11">
        <v>311</v>
      </c>
      <c r="B469" s="24" t="s">
        <v>310</v>
      </c>
      <c r="C469" s="9"/>
      <c r="E469" s="13" t="s">
        <v>849</v>
      </c>
      <c r="F469" s="11">
        <f t="shared" si="15"/>
        <v>311</v>
      </c>
      <c r="I469" s="11"/>
      <c r="J469" s="11"/>
      <c r="K469" s="11"/>
      <c r="L469" s="11" t="str">
        <f t="shared" ca="1" si="14"/>
        <v>insert into element (element_id, label, description, element_status_id) values (311, 'plate-reader', '', 2);</v>
      </c>
    </row>
    <row r="470" spans="1:12">
      <c r="A470" s="11">
        <v>312</v>
      </c>
      <c r="B470" s="24" t="s">
        <v>315</v>
      </c>
      <c r="C470" s="9"/>
      <c r="E470" s="13" t="s">
        <v>849</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511</v>
      </c>
      <c r="C471" s="9"/>
      <c r="E471" s="13" t="s">
        <v>849</v>
      </c>
      <c r="F471" s="11">
        <f t="shared" si="15"/>
        <v>581</v>
      </c>
      <c r="I471" s="11"/>
      <c r="J471" s="11"/>
      <c r="K471" s="11"/>
      <c r="L471" s="11" t="str">
        <f t="shared" ca="1" si="14"/>
        <v>insert into element (element_id, label, description, element_status_id) values (581, 'pleural fluid', '', 2);</v>
      </c>
    </row>
    <row r="472" spans="1:12">
      <c r="A472" s="11">
        <v>582</v>
      </c>
      <c r="B472" s="24" t="s">
        <v>512</v>
      </c>
      <c r="C472" s="9"/>
      <c r="E472" s="13" t="s">
        <v>849</v>
      </c>
      <c r="F472" s="11">
        <f t="shared" si="15"/>
        <v>582</v>
      </c>
      <c r="I472" s="11"/>
      <c r="J472" s="11"/>
      <c r="K472" s="11"/>
      <c r="L472" s="11" t="str">
        <f t="shared" ca="1" si="14"/>
        <v>insert into element (element_id, label, description, element_status_id) values (582, 'pooled mixture', '', 2);</v>
      </c>
    </row>
    <row r="473" spans="1:12">
      <c r="A473" s="11">
        <v>41</v>
      </c>
      <c r="B473" s="24" t="s">
        <v>98</v>
      </c>
      <c r="C473" s="9"/>
      <c r="E473" s="13" t="s">
        <v>849</v>
      </c>
      <c r="F473" s="11">
        <f t="shared" si="15"/>
        <v>41</v>
      </c>
      <c r="I473" s="11"/>
      <c r="J473" s="11"/>
      <c r="K473" s="11"/>
      <c r="L473" s="11" t="str">
        <f t="shared" ca="1" si="14"/>
        <v>insert into element (element_id, label, description, element_status_id) values (41, 'positive control', '', 2);</v>
      </c>
    </row>
    <row r="474" spans="1:12">
      <c r="A474" s="11">
        <v>166</v>
      </c>
      <c r="B474" s="24" t="s">
        <v>219</v>
      </c>
      <c r="C474" s="9"/>
      <c r="E474" s="13" t="s">
        <v>849</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261</v>
      </c>
      <c r="C475" s="9" t="s">
        <v>262</v>
      </c>
      <c r="E475" s="13" t="s">
        <v>849</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304</v>
      </c>
      <c r="C476" s="9"/>
      <c r="E476" s="13" t="s">
        <v>849</v>
      </c>
      <c r="F476" s="11">
        <f t="shared" si="15"/>
        <v>306</v>
      </c>
      <c r="I476" s="11"/>
      <c r="J476" s="11"/>
      <c r="K476" s="11"/>
      <c r="L476" s="11" t="str">
        <f t="shared" ca="1" si="14"/>
        <v>insert into element (element_id, label, description, element_status_id) values (306, 'primary cell name', '', 2);</v>
      </c>
    </row>
    <row r="477" spans="1:12">
      <c r="A477" s="11">
        <v>261</v>
      </c>
      <c r="B477" s="24" t="s">
        <v>293</v>
      </c>
      <c r="C477" s="9"/>
      <c r="E477" s="13" t="s">
        <v>849</v>
      </c>
      <c r="F477" s="11">
        <f t="shared" si="15"/>
        <v>261</v>
      </c>
      <c r="I477" s="11"/>
      <c r="J477" s="11"/>
      <c r="K477" s="11"/>
      <c r="L477" s="11" t="str">
        <f t="shared" ca="1" si="14"/>
        <v>insert into element (element_id, label, description, element_status_id) values (261, 'profile endpoint', '', 2);</v>
      </c>
    </row>
    <row r="478" spans="1:12">
      <c r="A478" s="11">
        <v>20</v>
      </c>
      <c r="B478" s="24" t="s">
        <v>268</v>
      </c>
      <c r="C478" s="9"/>
      <c r="E478" s="13" t="s">
        <v>849</v>
      </c>
      <c r="F478" s="11">
        <f t="shared" si="15"/>
        <v>20</v>
      </c>
      <c r="I478" s="11"/>
      <c r="J478" s="11"/>
      <c r="K478" s="11"/>
      <c r="L478" s="11" t="str">
        <f t="shared" ca="1" si="14"/>
        <v>insert into element (element_id, label, description, element_status_id) values (20, 'project information', '', 2);</v>
      </c>
    </row>
    <row r="479" spans="1:12">
      <c r="A479" s="11">
        <v>7</v>
      </c>
      <c r="B479" s="24" t="s">
        <v>247</v>
      </c>
      <c r="C479" s="9"/>
      <c r="E479" s="13" t="s">
        <v>849</v>
      </c>
      <c r="F479" s="11">
        <f t="shared" si="15"/>
        <v>7</v>
      </c>
      <c r="I479" s="11"/>
      <c r="J479" s="11"/>
      <c r="K479" s="11"/>
      <c r="L479" s="11" t="str">
        <f t="shared" ca="1" si="14"/>
        <v>insert into element (element_id, label, description, element_status_id) values (7, 'project management', '', 2);</v>
      </c>
    </row>
    <row r="480" spans="1:12">
      <c r="A480" s="11">
        <v>274</v>
      </c>
      <c r="B480" s="24" t="s">
        <v>276</v>
      </c>
      <c r="C480" s="9"/>
      <c r="E480" s="13" t="s">
        <v>849</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513</v>
      </c>
      <c r="C481" s="9"/>
      <c r="E481" s="13" t="s">
        <v>849</v>
      </c>
      <c r="F481" s="11">
        <f t="shared" si="15"/>
        <v>583</v>
      </c>
      <c r="I481" s="11"/>
      <c r="J481" s="11"/>
      <c r="K481" s="11"/>
      <c r="L481" s="11" t="str">
        <f t="shared" ca="1" si="14"/>
        <v>insert into element (element_id, label, description, element_status_id) values (583, 'prostate', '', 2);</v>
      </c>
    </row>
    <row r="482" spans="1:12">
      <c r="A482" s="11">
        <v>38</v>
      </c>
      <c r="B482" s="24" t="s">
        <v>90</v>
      </c>
      <c r="C482" s="9"/>
      <c r="E482" s="13" t="s">
        <v>849</v>
      </c>
      <c r="F482" s="11">
        <f t="shared" si="15"/>
        <v>38</v>
      </c>
      <c r="I482" s="11"/>
      <c r="J482" s="11"/>
      <c r="K482" s="11"/>
      <c r="L482" s="11" t="str">
        <f t="shared" ca="1" si="14"/>
        <v>insert into element (element_id, label, description, element_status_id) values (38, 'protein', '', 2);</v>
      </c>
    </row>
    <row r="483" spans="1:12">
      <c r="A483" s="11">
        <v>136</v>
      </c>
      <c r="B483" s="24" t="s">
        <v>358</v>
      </c>
      <c r="C483" s="9"/>
      <c r="E483" s="13" t="s">
        <v>849</v>
      </c>
      <c r="F483" s="11">
        <f t="shared" si="15"/>
        <v>136</v>
      </c>
      <c r="I483" s="11"/>
      <c r="J483" s="11"/>
      <c r="K483" s="11"/>
      <c r="L483" s="11" t="str">
        <f t="shared" ca="1" si="14"/>
        <v>insert into element (element_id, label, description, element_status_id) values (136, 'protein form', '', 2);</v>
      </c>
    </row>
    <row r="484" spans="1:12" ht="30">
      <c r="A484" s="11">
        <v>95</v>
      </c>
      <c r="B484" s="24" t="s">
        <v>323</v>
      </c>
      <c r="C484" s="9" t="s">
        <v>324</v>
      </c>
      <c r="E484" s="13" t="s">
        <v>849</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359</v>
      </c>
      <c r="C485" s="9"/>
      <c r="E485" s="13" t="s">
        <v>849</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360</v>
      </c>
      <c r="C486" s="9"/>
      <c r="E486" s="13" t="s">
        <v>849</v>
      </c>
      <c r="F486" s="11">
        <f t="shared" si="15"/>
        <v>138</v>
      </c>
      <c r="I486" s="11"/>
      <c r="J486" s="11"/>
      <c r="K486" s="11"/>
      <c r="L486" s="11" t="str">
        <f t="shared" ca="1" si="14"/>
        <v>insert into element (element_id, label, description, element_status_id) values (138, 'protein purity', '', 2);</v>
      </c>
    </row>
    <row r="487" spans="1:12">
      <c r="A487" s="11">
        <v>157</v>
      </c>
      <c r="B487" s="24" t="s">
        <v>361</v>
      </c>
      <c r="C487" s="9"/>
      <c r="E487" s="13" t="s">
        <v>849</v>
      </c>
      <c r="F487" s="11">
        <f t="shared" si="15"/>
        <v>157</v>
      </c>
      <c r="I487" s="11"/>
      <c r="J487" s="11"/>
      <c r="K487" s="11"/>
      <c r="L487" s="11" t="str">
        <f t="shared" ca="1" si="14"/>
        <v>insert into element (element_id, label, description, element_status_id) values (157, 'protein sequence', '', 2);</v>
      </c>
    </row>
    <row r="488" spans="1:12">
      <c r="A488" s="11">
        <v>154</v>
      </c>
      <c r="B488" s="24" t="s">
        <v>214</v>
      </c>
      <c r="C488" s="9"/>
      <c r="E488" s="13" t="s">
        <v>849</v>
      </c>
      <c r="F488" s="11">
        <f t="shared" si="15"/>
        <v>154</v>
      </c>
      <c r="I488" s="11"/>
      <c r="J488" s="11"/>
      <c r="K488" s="11"/>
      <c r="L488" s="11" t="str">
        <f t="shared" ca="1" si="14"/>
        <v>insert into element (element_id, label, description, element_status_id) values (154, 'protein turnover assay', '', 2);</v>
      </c>
    </row>
    <row r="489" spans="1:12">
      <c r="A489" s="11">
        <v>161</v>
      </c>
      <c r="B489" s="24" t="s">
        <v>176</v>
      </c>
      <c r="C489" s="9"/>
      <c r="E489" s="13" t="s">
        <v>849</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213</v>
      </c>
      <c r="C490" s="9"/>
      <c r="E490" s="13" t="s">
        <v>849</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178</v>
      </c>
      <c r="C491" s="9"/>
      <c r="E491" s="13" t="s">
        <v>849</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177</v>
      </c>
      <c r="C492" s="9"/>
      <c r="E492" s="13" t="s">
        <v>849</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179</v>
      </c>
      <c r="C493" s="9"/>
      <c r="E493" s="13" t="s">
        <v>849</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514</v>
      </c>
      <c r="C494" s="9" t="s">
        <v>515</v>
      </c>
      <c r="E494" s="13" t="s">
        <v>849</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841</v>
      </c>
      <c r="C495" s="9" t="s">
        <v>842</v>
      </c>
      <c r="E495" s="13" t="s">
        <v>849</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209</v>
      </c>
      <c r="C496" s="9"/>
      <c r="E496" s="13" t="s">
        <v>849</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228</v>
      </c>
      <c r="C497" s="9"/>
      <c r="E497" s="13" t="s">
        <v>849</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683</v>
      </c>
      <c r="C498" s="32" t="s">
        <v>684</v>
      </c>
      <c r="E498" s="13" t="s">
        <v>849</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49</v>
      </c>
      <c r="C499" s="9"/>
      <c r="E499" s="13" t="s">
        <v>849</v>
      </c>
      <c r="F499" s="11">
        <f t="shared" si="15"/>
        <v>382</v>
      </c>
      <c r="I499" s="11"/>
      <c r="J499" s="11"/>
      <c r="K499" s="11"/>
      <c r="L499" s="11" t="str">
        <f t="shared" ca="1" si="14"/>
        <v>insert into element (element_id, label, description, element_status_id) values (382, 'R Squared', '', 2);</v>
      </c>
    </row>
    <row r="500" spans="1:12">
      <c r="A500" s="11">
        <v>339</v>
      </c>
      <c r="B500" s="24" t="s">
        <v>543</v>
      </c>
      <c r="C500" s="9"/>
      <c r="E500" s="13" t="s">
        <v>849</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106</v>
      </c>
      <c r="C501" s="9"/>
      <c r="E501" s="13" t="s">
        <v>849</v>
      </c>
      <c r="F501" s="11">
        <f t="shared" si="15"/>
        <v>45</v>
      </c>
      <c r="I501" s="11"/>
      <c r="J501" s="11"/>
      <c r="K501" s="11"/>
      <c r="L501" s="11" t="str">
        <f t="shared" ca="1" si="14"/>
        <v>insert into element (element_id, label, description, element_status_id) values (45, 'radioisotope label', '', 2);</v>
      </c>
    </row>
    <row r="502" spans="1:12">
      <c r="A502" s="11">
        <v>102</v>
      </c>
      <c r="B502" s="24" t="s">
        <v>166</v>
      </c>
      <c r="C502" s="9"/>
      <c r="E502" s="13" t="s">
        <v>849</v>
      </c>
      <c r="F502" s="11">
        <f t="shared" si="15"/>
        <v>102</v>
      </c>
      <c r="I502" s="11"/>
      <c r="J502" s="11"/>
      <c r="K502" s="11"/>
      <c r="L502" s="11" t="str">
        <f t="shared" ca="1" si="14"/>
        <v>insert into element (element_id, label, description, element_status_id) values (102, 'radiometry method', '', 2);</v>
      </c>
    </row>
    <row r="503" spans="1:12">
      <c r="A503" s="11">
        <v>587</v>
      </c>
      <c r="B503" s="24" t="s">
        <v>685</v>
      </c>
      <c r="C503" s="9"/>
      <c r="E503" s="13" t="s">
        <v>849</v>
      </c>
      <c r="F503" s="11">
        <f t="shared" si="15"/>
        <v>587</v>
      </c>
      <c r="I503" s="11"/>
      <c r="J503" s="11"/>
      <c r="K503" s="11"/>
      <c r="L503" s="11" t="str">
        <f t="shared" ca="1" si="14"/>
        <v>insert into element (element_id, label, description, element_status_id) values (587, 'ratio', '', 2);</v>
      </c>
    </row>
    <row r="504" spans="1:12">
      <c r="A504" s="11">
        <v>156</v>
      </c>
      <c r="B504" s="24" t="s">
        <v>216</v>
      </c>
      <c r="C504" s="9"/>
      <c r="E504" s="13" t="s">
        <v>849</v>
      </c>
      <c r="F504" s="11">
        <f t="shared" si="15"/>
        <v>156</v>
      </c>
      <c r="I504" s="11"/>
      <c r="J504" s="11"/>
      <c r="K504" s="11"/>
      <c r="L504" s="11" t="str">
        <f t="shared" ca="1" si="14"/>
        <v>insert into element (element_id, label, description, element_status_id) values (156, 're-distribution assay', '', 2);</v>
      </c>
    </row>
    <row r="505" spans="1:12">
      <c r="A505" s="11">
        <v>588</v>
      </c>
      <c r="B505" s="24" t="s">
        <v>686</v>
      </c>
      <c r="C505" s="9"/>
      <c r="E505" s="13" t="s">
        <v>849</v>
      </c>
      <c r="F505" s="11">
        <f t="shared" si="15"/>
        <v>588</v>
      </c>
      <c r="I505" s="11"/>
      <c r="J505" s="11"/>
      <c r="K505" s="11"/>
      <c r="L505" s="11" t="str">
        <f t="shared" ca="1" si="14"/>
        <v>insert into element (element_id, label, description, element_status_id) values (588, 'reaction vessel', '', 2);</v>
      </c>
    </row>
    <row r="506" spans="1:12">
      <c r="A506" s="11">
        <v>351</v>
      </c>
      <c r="B506" s="24" t="s">
        <v>415</v>
      </c>
      <c r="C506" s="9"/>
      <c r="E506" s="13" t="s">
        <v>849</v>
      </c>
      <c r="F506" s="11">
        <f t="shared" si="15"/>
        <v>351</v>
      </c>
      <c r="I506" s="11"/>
      <c r="J506" s="11"/>
      <c r="K506" s="11"/>
      <c r="L506" s="11" t="str">
        <f t="shared" ca="1" si="14"/>
        <v>insert into element (element_id, label, description, element_status_id) values (351, 'readout', '', 2);</v>
      </c>
    </row>
    <row r="507" spans="1:12">
      <c r="A507" s="11">
        <v>31</v>
      </c>
      <c r="B507" s="24" t="s">
        <v>126</v>
      </c>
      <c r="C507" s="9"/>
      <c r="E507" s="13" t="s">
        <v>849</v>
      </c>
      <c r="F507" s="11">
        <f t="shared" si="15"/>
        <v>31</v>
      </c>
      <c r="I507" s="11"/>
      <c r="J507" s="11"/>
      <c r="K507" s="11"/>
      <c r="L507" s="11" t="str">
        <f t="shared" ca="1" si="14"/>
        <v>insert into element (element_id, label, description, element_status_id) values (31, 'reagent role', '', 2);</v>
      </c>
    </row>
    <row r="508" spans="1:12">
      <c r="A508" s="11">
        <v>29</v>
      </c>
      <c r="B508" s="24" t="s">
        <v>108</v>
      </c>
      <c r="C508" s="9"/>
      <c r="E508" s="13" t="s">
        <v>849</v>
      </c>
      <c r="F508" s="11">
        <f t="shared" si="15"/>
        <v>29</v>
      </c>
      <c r="I508" s="11"/>
      <c r="J508" s="11"/>
      <c r="K508" s="11"/>
      <c r="L508" s="11" t="str">
        <f t="shared" ca="1" si="14"/>
        <v>insert into element (element_id, label, description, element_status_id) values (29, 'receiver role', '', 2);</v>
      </c>
    </row>
    <row r="509" spans="1:12">
      <c r="A509" s="11">
        <v>46</v>
      </c>
      <c r="B509" s="24" t="s">
        <v>109</v>
      </c>
      <c r="C509" s="9"/>
      <c r="E509" s="13" t="s">
        <v>849</v>
      </c>
      <c r="F509" s="11">
        <f t="shared" si="15"/>
        <v>46</v>
      </c>
      <c r="I509" s="11"/>
      <c r="J509" s="11"/>
      <c r="K509" s="11"/>
      <c r="L509" s="11" t="str">
        <f t="shared" ca="1" si="14"/>
        <v>insert into element (element_id, label, description, element_status_id) values (46, 'receptor', '', 2);</v>
      </c>
    </row>
    <row r="510" spans="1:12">
      <c r="A510" s="11">
        <v>82</v>
      </c>
      <c r="B510" s="24" t="s">
        <v>144</v>
      </c>
      <c r="C510" s="9"/>
      <c r="E510" s="13" t="s">
        <v>849</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125</v>
      </c>
      <c r="C511" s="9"/>
      <c r="E511" s="13" t="s">
        <v>849</v>
      </c>
      <c r="F511" s="11">
        <f t="shared" si="15"/>
        <v>322</v>
      </c>
      <c r="I511" s="11"/>
      <c r="J511" s="11"/>
      <c r="K511" s="11"/>
      <c r="L511" s="11" t="str">
        <f t="shared" ca="1" si="14"/>
        <v>insert into element (element_id, label, description, element_status_id) values (322, 'reference', '', 2);</v>
      </c>
    </row>
    <row r="512" spans="1:12">
      <c r="A512" s="11">
        <v>195</v>
      </c>
      <c r="B512" s="24" t="s">
        <v>199</v>
      </c>
      <c r="C512" s="9"/>
      <c r="E512" s="13" t="s">
        <v>849</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687</v>
      </c>
      <c r="C513" s="9"/>
      <c r="E513" s="13" t="s">
        <v>849</v>
      </c>
      <c r="F513" s="11">
        <f t="shared" si="15"/>
        <v>589</v>
      </c>
      <c r="I513" s="11"/>
      <c r="J513" s="11"/>
      <c r="K513" s="11"/>
      <c r="L513" s="11" t="str">
        <f t="shared" ca="1" si="14"/>
        <v>insert into element (element_id, label, description, element_status_id) values (589, 'repetition throughput', '', 2);</v>
      </c>
    </row>
    <row r="514" spans="1:12">
      <c r="A514" s="11">
        <v>590</v>
      </c>
      <c r="B514" s="24" t="s">
        <v>688</v>
      </c>
      <c r="C514" s="9"/>
      <c r="E514" s="13" t="s">
        <v>849</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220</v>
      </c>
      <c r="C515" s="9"/>
      <c r="E515" s="13" t="s">
        <v>849</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689</v>
      </c>
      <c r="C516" s="9"/>
      <c r="E516" s="13" t="s">
        <v>849</v>
      </c>
      <c r="F516" s="11">
        <f t="shared" si="17"/>
        <v>591</v>
      </c>
      <c r="I516" s="11"/>
      <c r="J516" s="11"/>
      <c r="K516" s="11"/>
      <c r="L516" s="11" t="str">
        <f t="shared" ca="1" si="16"/>
        <v>insert into element (element_id, label, description, element_status_id) values (591, 'reproductive tissue', '', 2);</v>
      </c>
    </row>
    <row r="517" spans="1:12">
      <c r="A517" s="11">
        <v>196</v>
      </c>
      <c r="B517" s="24" t="s">
        <v>200</v>
      </c>
      <c r="C517" s="9"/>
      <c r="E517" s="13" t="s">
        <v>849</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690</v>
      </c>
      <c r="C518" s="9"/>
      <c r="E518" s="13" t="s">
        <v>849</v>
      </c>
      <c r="F518" s="11">
        <f t="shared" si="17"/>
        <v>592</v>
      </c>
      <c r="I518" s="11"/>
      <c r="J518" s="11"/>
      <c r="K518" s="11"/>
      <c r="L518" s="11" t="str">
        <f t="shared" ca="1" si="16"/>
        <v>insert into element (element_id, label, description, element_status_id) values (592, 'resonance-energy method', '', 2);</v>
      </c>
    </row>
    <row r="519" spans="1:12">
      <c r="A519" s="11">
        <v>593</v>
      </c>
      <c r="B519" s="24" t="s">
        <v>691</v>
      </c>
      <c r="C519" s="9"/>
      <c r="E519" s="13" t="s">
        <v>849</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288</v>
      </c>
      <c r="C520" s="9" t="s">
        <v>289</v>
      </c>
      <c r="E520" s="13" t="s">
        <v>849</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279</v>
      </c>
      <c r="C521" s="9"/>
      <c r="E521" s="13" t="s">
        <v>849</v>
      </c>
      <c r="F521" s="11">
        <f t="shared" si="17"/>
        <v>8</v>
      </c>
      <c r="I521" s="11"/>
      <c r="J521" s="11"/>
      <c r="K521" s="11"/>
      <c r="L521" s="11" t="str">
        <f t="shared" ca="1" si="16"/>
        <v>insert into element (element_id, label, description, element_status_id) values (8, 'result', '', 2);</v>
      </c>
    </row>
    <row r="522" spans="1:12">
      <c r="A522" s="11">
        <v>251</v>
      </c>
      <c r="B522" s="24" t="s">
        <v>497</v>
      </c>
      <c r="C522" s="9"/>
      <c r="E522" s="13" t="s">
        <v>849</v>
      </c>
      <c r="F522" s="11">
        <f t="shared" si="17"/>
        <v>251</v>
      </c>
      <c r="I522" s="11"/>
      <c r="J522" s="11"/>
      <c r="K522" s="11"/>
      <c r="L522" s="11" t="str">
        <f t="shared" ca="1" si="16"/>
        <v>insert into element (element_id, label, description, element_status_id) values (251, 'result detail', '', 2);</v>
      </c>
    </row>
    <row r="523" spans="1:12">
      <c r="A523" s="11">
        <v>594</v>
      </c>
      <c r="B523" s="24" t="s">
        <v>692</v>
      </c>
      <c r="C523" s="9"/>
      <c r="E523" s="13" t="s">
        <v>849</v>
      </c>
      <c r="F523" s="11">
        <f t="shared" si="17"/>
        <v>594</v>
      </c>
      <c r="I523" s="11"/>
      <c r="J523" s="11"/>
      <c r="K523" s="11"/>
      <c r="L523" s="11" t="str">
        <f t="shared" ca="1" si="16"/>
        <v>insert into element (element_id, label, description, element_status_id) values (594, 'result endpoint', '', 2);</v>
      </c>
    </row>
    <row r="524" spans="1:12" ht="45">
      <c r="A524" s="11">
        <v>595</v>
      </c>
      <c r="B524" s="24" t="s">
        <v>693</v>
      </c>
      <c r="C524" s="9" t="s">
        <v>694</v>
      </c>
      <c r="E524" s="13" t="s">
        <v>849</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695</v>
      </c>
      <c r="C525" s="9" t="s">
        <v>696</v>
      </c>
      <c r="E525" s="13" t="s">
        <v>849</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697</v>
      </c>
      <c r="C526" s="9" t="s">
        <v>698</v>
      </c>
      <c r="E526" s="13" t="s">
        <v>849</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250</v>
      </c>
      <c r="C527" s="32"/>
      <c r="D527" s="25"/>
      <c r="E527" s="13" t="s">
        <v>849</v>
      </c>
      <c r="F527" s="11">
        <f t="shared" si="17"/>
        <v>25</v>
      </c>
      <c r="I527" s="11"/>
      <c r="J527" s="11"/>
      <c r="K527" s="11"/>
      <c r="L527" s="11" t="str">
        <f t="shared" ca="1" si="16"/>
        <v>insert into element (element_id, label, description, element_status_id) values (25, 'RNA construct collection', '', 2);</v>
      </c>
    </row>
    <row r="528" spans="1:12">
      <c r="A528" s="11">
        <v>268</v>
      </c>
      <c r="B528" s="24" t="s">
        <v>343</v>
      </c>
      <c r="C528" s="9"/>
      <c r="E528" s="13" t="s">
        <v>849</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344</v>
      </c>
      <c r="C529" s="9"/>
      <c r="E529" s="13" t="s">
        <v>849</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380</v>
      </c>
      <c r="C530" s="9"/>
      <c r="E530" s="13" t="s">
        <v>849</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379</v>
      </c>
      <c r="C531" s="9"/>
      <c r="E531" s="13" t="s">
        <v>849</v>
      </c>
      <c r="F531" s="11">
        <f t="shared" si="17"/>
        <v>272</v>
      </c>
      <c r="I531" s="11"/>
      <c r="J531" s="11"/>
      <c r="K531" s="11"/>
      <c r="L531" s="11" t="str">
        <f t="shared" ca="1" si="16"/>
        <v>insert into element (element_id, label, description, element_status_id) values (272, 'RNA construct source', '', 2);</v>
      </c>
    </row>
    <row r="532" spans="1:12">
      <c r="A532" s="11">
        <v>270</v>
      </c>
      <c r="B532" s="24" t="s">
        <v>378</v>
      </c>
      <c r="C532" s="9"/>
      <c r="E532" s="13" t="s">
        <v>849</v>
      </c>
      <c r="F532" s="11">
        <f t="shared" si="17"/>
        <v>270</v>
      </c>
      <c r="I532" s="11"/>
      <c r="J532" s="11"/>
      <c r="K532" s="11"/>
      <c r="L532" s="11" t="str">
        <f t="shared" ca="1" si="16"/>
        <v>insert into element (element_id, label, description, element_status_id) values (270, 'RNA construct type', '', 2);</v>
      </c>
    </row>
    <row r="533" spans="1:12">
      <c r="A533" s="11">
        <v>155</v>
      </c>
      <c r="B533" s="24" t="s">
        <v>215</v>
      </c>
      <c r="C533" s="9"/>
      <c r="E533" s="13" t="s">
        <v>849</v>
      </c>
      <c r="F533" s="11">
        <f t="shared" si="17"/>
        <v>155</v>
      </c>
      <c r="I533" s="11"/>
      <c r="J533" s="11"/>
      <c r="K533" s="11"/>
      <c r="L533" s="11" t="str">
        <f t="shared" ca="1" si="16"/>
        <v>insert into element (element_id, label, description, element_status_id) values (155, 'RNA splicing assay', '', 2);</v>
      </c>
    </row>
    <row r="534" spans="1:12">
      <c r="A534" s="11">
        <v>0</v>
      </c>
      <c r="B534" s="24" t="s">
        <v>78</v>
      </c>
      <c r="C534" s="9" t="s">
        <v>79</v>
      </c>
      <c r="E534" s="13" t="s">
        <v>849</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442</v>
      </c>
      <c r="C535" s="9"/>
      <c r="E535" s="13" t="s">
        <v>849</v>
      </c>
      <c r="F535" s="11">
        <f t="shared" si="17"/>
        <v>666</v>
      </c>
      <c r="I535" s="11"/>
      <c r="J535" s="11"/>
      <c r="K535" s="11"/>
      <c r="L535" s="11" t="str">
        <f t="shared" ca="1" si="16"/>
        <v>insert into element (element_id, label, description, element_status_id) values (666, 'RPMI/Albumax_4.16mg/mL', '', 2);</v>
      </c>
    </row>
    <row r="536" spans="1:12">
      <c r="A536" s="11">
        <v>385</v>
      </c>
      <c r="B536" s="24" t="s">
        <v>68</v>
      </c>
      <c r="C536" s="9"/>
      <c r="E536" s="13" t="s">
        <v>849</v>
      </c>
      <c r="F536" s="11">
        <f t="shared" si="17"/>
        <v>385</v>
      </c>
      <c r="I536" s="11"/>
      <c r="J536" s="11"/>
      <c r="K536" s="11"/>
      <c r="L536" s="11" t="str">
        <f t="shared" ca="1" si="16"/>
        <v>insert into element (element_id, label, description, element_status_id) values (385, 's', '', 2);</v>
      </c>
    </row>
    <row r="537" spans="1:12">
      <c r="A537" s="11">
        <v>349</v>
      </c>
      <c r="B537" s="24" t="s">
        <v>29</v>
      </c>
      <c r="C537" s="9"/>
      <c r="E537" s="13" t="s">
        <v>849</v>
      </c>
      <c r="F537" s="11">
        <f t="shared" si="17"/>
        <v>349</v>
      </c>
      <c r="I537" s="11"/>
      <c r="J537" s="11"/>
      <c r="K537" s="11"/>
      <c r="L537" s="11" t="str">
        <f t="shared" ca="1" si="16"/>
        <v>insert into element (element_id, label, description, element_status_id) values (349, 'S6', '', 2);</v>
      </c>
    </row>
    <row r="538" spans="1:12">
      <c r="A538" s="11">
        <v>197</v>
      </c>
      <c r="B538" s="24" t="s">
        <v>225</v>
      </c>
      <c r="C538" s="9"/>
      <c r="E538" s="13" t="s">
        <v>849</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699</v>
      </c>
      <c r="C539" s="9"/>
      <c r="E539" s="13" t="s">
        <v>849</v>
      </c>
      <c r="F539" s="11">
        <f t="shared" si="17"/>
        <v>598</v>
      </c>
      <c r="I539" s="11"/>
      <c r="J539" s="11"/>
      <c r="K539" s="11"/>
      <c r="L539" s="11" t="str">
        <f t="shared" ca="1" si="16"/>
        <v>insert into element (element_id, label, description, element_status_id) values (598, 'saliva', '', 2);</v>
      </c>
    </row>
    <row r="540" spans="1:12">
      <c r="A540" s="11">
        <v>599</v>
      </c>
      <c r="B540" s="24" t="s">
        <v>700</v>
      </c>
      <c r="C540" s="9"/>
      <c r="E540" s="13" t="s">
        <v>849</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272</v>
      </c>
      <c r="C541" s="32" t="s">
        <v>273</v>
      </c>
      <c r="E541" s="13" t="s">
        <v>849</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274</v>
      </c>
      <c r="C542" s="9"/>
      <c r="E542" s="13" t="s">
        <v>849</v>
      </c>
      <c r="F542" s="11">
        <f t="shared" si="17"/>
        <v>245</v>
      </c>
      <c r="I542" s="11"/>
      <c r="J542" s="11"/>
      <c r="K542" s="11"/>
      <c r="L542" s="11" t="str">
        <f t="shared" ca="1" si="16"/>
        <v>insert into element (element_id, label, description, element_status_id) values (245, 'screening campaign name', '', 2);</v>
      </c>
    </row>
    <row r="543" spans="1:12">
      <c r="A543" s="11">
        <v>600</v>
      </c>
      <c r="B543" s="24" t="s">
        <v>701</v>
      </c>
      <c r="C543" s="9"/>
      <c r="E543" s="13" t="s">
        <v>849</v>
      </c>
      <c r="F543" s="11">
        <f t="shared" si="17"/>
        <v>600</v>
      </c>
      <c r="I543" s="11"/>
      <c r="J543" s="11"/>
      <c r="K543" s="11"/>
      <c r="L543" s="11" t="str">
        <f t="shared" ca="1" si="16"/>
        <v>insert into element (element_id, label, description, element_status_id) values (600, 'sebum', '', 2);</v>
      </c>
    </row>
    <row r="544" spans="1:12">
      <c r="A544" s="11">
        <v>168</v>
      </c>
      <c r="B544" s="24" t="s">
        <v>221</v>
      </c>
      <c r="C544" s="9"/>
      <c r="E544" s="13" t="s">
        <v>849</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263</v>
      </c>
      <c r="C545" s="9" t="s">
        <v>264</v>
      </c>
      <c r="E545" s="13" t="s">
        <v>849</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351</v>
      </c>
      <c r="C546" s="9"/>
      <c r="E546" s="13" t="s">
        <v>849</v>
      </c>
      <c r="F546" s="11">
        <f t="shared" si="17"/>
        <v>230</v>
      </c>
      <c r="I546" s="11"/>
      <c r="J546" s="11"/>
      <c r="K546" s="11"/>
      <c r="L546" s="11" t="str">
        <f t="shared" ca="1" si="16"/>
        <v>insert into element (element_id, label, description, element_status_id) values (230, 'selectivity assay', '', 2);</v>
      </c>
    </row>
    <row r="547" spans="1:12">
      <c r="A547" s="11">
        <v>731</v>
      </c>
      <c r="B547" s="24" t="s">
        <v>843</v>
      </c>
      <c r="C547" s="9" t="s">
        <v>844</v>
      </c>
      <c r="E547" s="13" t="s">
        <v>849</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845</v>
      </c>
      <c r="C548" s="9" t="s">
        <v>846</v>
      </c>
      <c r="E548" s="13" t="s">
        <v>849</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702</v>
      </c>
      <c r="C549" s="9"/>
      <c r="E549" s="13" t="s">
        <v>849</v>
      </c>
      <c r="F549" s="11">
        <f t="shared" si="17"/>
        <v>601</v>
      </c>
      <c r="I549" s="11"/>
      <c r="J549" s="11"/>
      <c r="K549" s="11"/>
      <c r="L549" s="11" t="str">
        <f t="shared" ca="1" si="16"/>
        <v>insert into element (element_id, label, description, element_status_id) values (601, 'semen', '', 2);</v>
      </c>
    </row>
    <row r="550" spans="1:12">
      <c r="A550" s="11">
        <v>57</v>
      </c>
      <c r="B550" s="24" t="s">
        <v>116</v>
      </c>
      <c r="C550" s="9"/>
      <c r="E550" s="13" t="s">
        <v>849</v>
      </c>
      <c r="F550" s="11">
        <f t="shared" si="17"/>
        <v>57</v>
      </c>
      <c r="I550" s="11"/>
      <c r="J550" s="11"/>
      <c r="K550" s="11"/>
      <c r="L550" s="11" t="str">
        <f t="shared" ca="1" si="16"/>
        <v>insert into element (element_id, label, description, element_status_id) values (57, 'sensitizer', '', 2);_x000D_
COMMIT;</v>
      </c>
    </row>
    <row r="551" spans="1:12">
      <c r="A551" s="11">
        <v>602</v>
      </c>
      <c r="B551" s="24" t="s">
        <v>703</v>
      </c>
      <c r="C551" s="9"/>
      <c r="E551" s="13" t="s">
        <v>849</v>
      </c>
      <c r="F551" s="11">
        <f t="shared" si="17"/>
        <v>602</v>
      </c>
      <c r="I551" s="11"/>
      <c r="J551" s="11"/>
      <c r="K551" s="11"/>
      <c r="L551" s="11" t="str">
        <f t="shared" ca="1" si="16"/>
        <v>insert into element (element_id, label, description, element_status_id) values (602, 'serum', '', 2);</v>
      </c>
    </row>
    <row r="552" spans="1:12">
      <c r="A552" s="11">
        <v>275</v>
      </c>
      <c r="B552" s="24" t="s">
        <v>400</v>
      </c>
      <c r="C552" s="9"/>
      <c r="E552" s="13" t="s">
        <v>849</v>
      </c>
      <c r="F552" s="11">
        <f t="shared" si="17"/>
        <v>275</v>
      </c>
      <c r="I552" s="11"/>
      <c r="J552" s="11"/>
      <c r="K552" s="11"/>
      <c r="L552" s="11" t="str">
        <f t="shared" ca="1" si="16"/>
        <v>insert into element (element_id, label, description, element_status_id) values (275, 'shRNA', '', 2);</v>
      </c>
    </row>
    <row r="553" spans="1:12" ht="75">
      <c r="A553" s="11">
        <v>122</v>
      </c>
      <c r="B553" s="24" t="s">
        <v>364</v>
      </c>
      <c r="C553" s="9" t="s">
        <v>365</v>
      </c>
      <c r="E553" s="13" t="s">
        <v>849</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217</v>
      </c>
      <c r="C554" s="9"/>
      <c r="E554" s="13" t="s">
        <v>849</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704</v>
      </c>
      <c r="C555" s="9"/>
      <c r="E555" s="13" t="s">
        <v>849</v>
      </c>
      <c r="F555" s="11">
        <f t="shared" si="17"/>
        <v>603</v>
      </c>
      <c r="I555" s="11"/>
      <c r="J555" s="11"/>
      <c r="K555" s="11"/>
      <c r="L555" s="11" t="str">
        <f t="shared" ca="1" si="16"/>
        <v>insert into element (element_id, label, description, element_status_id) values (603, 'single concentration', '', 2);</v>
      </c>
    </row>
    <row r="556" spans="1:12">
      <c r="A556" s="11">
        <v>604</v>
      </c>
      <c r="B556" s="24" t="s">
        <v>705</v>
      </c>
      <c r="C556" s="9"/>
      <c r="E556" s="13" t="s">
        <v>849</v>
      </c>
      <c r="F556" s="11">
        <f t="shared" si="17"/>
        <v>604</v>
      </c>
      <c r="I556" s="11"/>
      <c r="J556" s="11"/>
      <c r="K556" s="11"/>
      <c r="L556" s="11" t="str">
        <f t="shared" ca="1" si="16"/>
        <v>insert into element (element_id, label, description, element_status_id) values (604, 'single parameter', '', 2);</v>
      </c>
    </row>
    <row r="557" spans="1:12">
      <c r="A557" s="11">
        <v>605</v>
      </c>
      <c r="B557" s="24" t="s">
        <v>706</v>
      </c>
      <c r="C557" s="9"/>
      <c r="E557" s="13" t="s">
        <v>849</v>
      </c>
      <c r="F557" s="11">
        <f t="shared" si="17"/>
        <v>605</v>
      </c>
      <c r="I557" s="11"/>
      <c r="J557" s="11"/>
      <c r="K557" s="11"/>
      <c r="L557" s="11" t="str">
        <f t="shared" ca="1" si="16"/>
        <v>insert into element (element_id, label, description, element_status_id) values (605, 'single repetition', '', 2);</v>
      </c>
    </row>
    <row r="558" spans="1:12">
      <c r="A558" s="11">
        <v>606</v>
      </c>
      <c r="B558" s="24" t="s">
        <v>707</v>
      </c>
      <c r="C558" s="9"/>
      <c r="E558" s="13" t="s">
        <v>849</v>
      </c>
      <c r="F558" s="11">
        <f t="shared" si="17"/>
        <v>606</v>
      </c>
      <c r="I558" s="11"/>
      <c r="J558" s="11"/>
      <c r="K558" s="11"/>
      <c r="L558" s="11" t="str">
        <f t="shared" ca="1" si="16"/>
        <v>insert into element (element_id, label, description, element_status_id) values (606, 'single-feature extraction', '', 2);</v>
      </c>
    </row>
    <row r="559" spans="1:12">
      <c r="A559" s="11">
        <v>276</v>
      </c>
      <c r="B559" s="24" t="s">
        <v>401</v>
      </c>
      <c r="C559" s="9"/>
      <c r="E559" s="13" t="s">
        <v>849</v>
      </c>
      <c r="F559" s="11">
        <f t="shared" si="17"/>
        <v>276</v>
      </c>
      <c r="I559" s="11"/>
      <c r="J559" s="11"/>
      <c r="K559" s="11"/>
      <c r="L559" s="11" t="str">
        <f t="shared" ca="1" si="16"/>
        <v>insert into element (element_id, label, description, element_status_id) values (276, 'siRNA', '', 2);</v>
      </c>
    </row>
    <row r="560" spans="1:12">
      <c r="A560" s="11">
        <v>607</v>
      </c>
      <c r="B560" s="24" t="s">
        <v>708</v>
      </c>
      <c r="C560" s="9"/>
      <c r="E560" s="13" t="s">
        <v>849</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709</v>
      </c>
      <c r="C561" s="9"/>
      <c r="E561" s="13" t="s">
        <v>849</v>
      </c>
      <c r="F561" s="11">
        <f t="shared" si="17"/>
        <v>608</v>
      </c>
      <c r="I561" s="11"/>
      <c r="J561" s="11"/>
      <c r="K561" s="11"/>
      <c r="L561" s="11" t="str">
        <f t="shared" ca="1" si="16"/>
        <v>insert into element (element_id, label, description, element_status_id) values (608, 'skin', '', 2);</v>
      </c>
    </row>
    <row r="562" spans="1:12">
      <c r="A562" s="11">
        <v>609</v>
      </c>
      <c r="B562" s="24" t="s">
        <v>710</v>
      </c>
      <c r="C562" s="9"/>
      <c r="E562" s="13" t="s">
        <v>849</v>
      </c>
      <c r="F562" s="11">
        <f t="shared" si="17"/>
        <v>609</v>
      </c>
      <c r="I562" s="11"/>
      <c r="J562" s="11"/>
      <c r="K562" s="11"/>
      <c r="L562" s="11" t="str">
        <f t="shared" ca="1" si="16"/>
        <v>insert into element (element_id, label, description, element_status_id) values (609, 'slope', '', 2);</v>
      </c>
    </row>
    <row r="563" spans="1:12">
      <c r="A563" s="11">
        <v>26</v>
      </c>
      <c r="B563" s="24" t="s">
        <v>93</v>
      </c>
      <c r="C563" s="9"/>
      <c r="E563" s="13" t="s">
        <v>849</v>
      </c>
      <c r="F563" s="11">
        <f t="shared" si="17"/>
        <v>26</v>
      </c>
      <c r="I563" s="11"/>
      <c r="J563" s="11"/>
      <c r="K563" s="11"/>
      <c r="L563" s="11" t="str">
        <f t="shared" ca="1" si="16"/>
        <v>insert into element (element_id, label, description, element_status_id) values (26, 'small molecule', '', 2);</v>
      </c>
    </row>
    <row r="564" spans="1:12">
      <c r="A564" s="11">
        <v>142</v>
      </c>
      <c r="B564" s="24" t="s">
        <v>253</v>
      </c>
      <c r="C564" s="9"/>
      <c r="E564" s="13" t="s">
        <v>849</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346</v>
      </c>
      <c r="C565" s="9"/>
      <c r="E565" s="13" t="s">
        <v>849</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347</v>
      </c>
      <c r="C566" s="9" t="s">
        <v>348</v>
      </c>
      <c r="E566" s="13" t="s">
        <v>849</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711</v>
      </c>
      <c r="C567" s="9" t="s">
        <v>712</v>
      </c>
      <c r="E567" s="13" t="s">
        <v>849</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713</v>
      </c>
      <c r="C568" s="9"/>
      <c r="E568" s="13" t="s">
        <v>849</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345</v>
      </c>
      <c r="C569" s="9"/>
      <c r="E569" s="13" t="s">
        <v>849</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381</v>
      </c>
      <c r="C570" s="9"/>
      <c r="E570" s="13" t="s">
        <v>849</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424</v>
      </c>
      <c r="C571" s="9"/>
      <c r="E571" s="13" t="s">
        <v>849</v>
      </c>
      <c r="F571" s="11">
        <f t="shared" si="17"/>
        <v>368</v>
      </c>
      <c r="I571" s="11"/>
      <c r="J571" s="11"/>
      <c r="K571" s="11"/>
      <c r="L571" s="11" t="str">
        <f t="shared" ca="1" si="16"/>
        <v>insert into element (element_id, label, description, element_status_id) values (368, 'software', '', 2);</v>
      </c>
    </row>
    <row r="572" spans="1:12">
      <c r="A572" s="11">
        <v>612</v>
      </c>
      <c r="B572" s="24" t="s">
        <v>714</v>
      </c>
      <c r="C572" s="9"/>
      <c r="E572" s="13" t="s">
        <v>849</v>
      </c>
      <c r="F572" s="11">
        <f t="shared" si="17"/>
        <v>612</v>
      </c>
      <c r="I572" s="11"/>
      <c r="J572" s="11"/>
      <c r="K572" s="11"/>
      <c r="L572" s="11" t="str">
        <f t="shared" ca="1" si="16"/>
        <v>insert into element (element_id, label, description, element_status_id) values (612, 'solid phase', '', 2);</v>
      </c>
    </row>
    <row r="573" spans="1:12">
      <c r="A573" s="11">
        <v>613</v>
      </c>
      <c r="B573" s="24" t="s">
        <v>715</v>
      </c>
      <c r="C573" s="9"/>
      <c r="E573" s="13" t="s">
        <v>849</v>
      </c>
      <c r="F573" s="11">
        <f t="shared" si="17"/>
        <v>613</v>
      </c>
      <c r="I573" s="11"/>
      <c r="J573" s="11"/>
      <c r="K573" s="11"/>
      <c r="L573" s="11" t="str">
        <f t="shared" ca="1" si="16"/>
        <v>insert into element (element_id, label, description, element_status_id) values (613, 'solubility', '', 2);</v>
      </c>
    </row>
    <row r="574" spans="1:12">
      <c r="A574" s="11">
        <v>177</v>
      </c>
      <c r="B574" s="24" t="s">
        <v>210</v>
      </c>
      <c r="C574" s="9"/>
      <c r="E574" s="13" t="s">
        <v>849</v>
      </c>
      <c r="F574" s="11">
        <f t="shared" si="17"/>
        <v>177</v>
      </c>
      <c r="I574" s="11"/>
      <c r="J574" s="11"/>
      <c r="K574" s="11"/>
      <c r="L574" s="11" t="str">
        <f t="shared" ca="1" si="16"/>
        <v>insert into element (element_id, label, description, element_status_id) values (177, 'solubility assay', '', 2);</v>
      </c>
    </row>
    <row r="575" spans="1:12">
      <c r="A575" s="11">
        <v>83</v>
      </c>
      <c r="B575" s="24" t="s">
        <v>145</v>
      </c>
      <c r="C575" s="9"/>
      <c r="E575" s="13" t="s">
        <v>849</v>
      </c>
      <c r="F575" s="11">
        <f t="shared" si="17"/>
        <v>83</v>
      </c>
      <c r="I575" s="11"/>
      <c r="J575" s="11"/>
      <c r="K575" s="11"/>
      <c r="L575" s="11" t="str">
        <f t="shared" ca="1" si="16"/>
        <v>insert into element (element_id, label, description, element_status_id) values (83, 'solute', '', 2);</v>
      </c>
    </row>
    <row r="576" spans="1:12">
      <c r="A576" s="11">
        <v>614</v>
      </c>
      <c r="B576" s="24" t="s">
        <v>716</v>
      </c>
      <c r="C576" s="9"/>
      <c r="E576" s="13" t="s">
        <v>849</v>
      </c>
      <c r="F576" s="11">
        <f t="shared" si="17"/>
        <v>614</v>
      </c>
      <c r="I576" s="11"/>
      <c r="J576" s="11"/>
      <c r="K576" s="11"/>
      <c r="L576" s="11" t="str">
        <f t="shared" ca="1" si="16"/>
        <v>insert into element (element_id, label, description, element_status_id) values (614, 'solution phase', '', 2);</v>
      </c>
    </row>
    <row r="577" spans="1:12">
      <c r="A577" s="11">
        <v>52</v>
      </c>
      <c r="B577" s="24" t="s">
        <v>128</v>
      </c>
      <c r="C577" s="9"/>
      <c r="E577" s="13" t="s">
        <v>849</v>
      </c>
      <c r="F577" s="11">
        <f t="shared" si="17"/>
        <v>52</v>
      </c>
      <c r="I577" s="11"/>
      <c r="J577" s="11"/>
      <c r="K577" s="11"/>
      <c r="L577" s="11" t="str">
        <f t="shared" ca="1" si="16"/>
        <v>insert into element (element_id, label, description, element_status_id) values (52, 'solvent', '', 2);</v>
      </c>
    </row>
    <row r="578" spans="1:12">
      <c r="A578" s="11">
        <v>615</v>
      </c>
      <c r="B578" s="24" t="s">
        <v>717</v>
      </c>
      <c r="C578" s="9"/>
      <c r="E578" s="13" t="s">
        <v>849</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167</v>
      </c>
      <c r="C579" s="9"/>
      <c r="E579" s="13" t="s">
        <v>849</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718</v>
      </c>
      <c r="C580" s="9"/>
      <c r="E580" s="13" t="s">
        <v>849</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719</v>
      </c>
      <c r="C581" s="9"/>
      <c r="E581" s="13" t="s">
        <v>849</v>
      </c>
      <c r="F581" s="11">
        <f t="shared" si="19"/>
        <v>617</v>
      </c>
      <c r="I581" s="11"/>
      <c r="J581" s="11"/>
      <c r="K581" s="11"/>
      <c r="L581" s="11" t="str">
        <f t="shared" ca="1" si="18"/>
        <v>insert into element (element_id, label, description, element_status_id) values (617, 'spleen', '', 2);</v>
      </c>
    </row>
    <row r="582" spans="1:12">
      <c r="A582" s="11">
        <v>178</v>
      </c>
      <c r="B582" s="24" t="s">
        <v>211</v>
      </c>
      <c r="C582" s="9"/>
      <c r="E582" s="13" t="s">
        <v>849</v>
      </c>
      <c r="F582" s="11">
        <f t="shared" si="19"/>
        <v>178</v>
      </c>
      <c r="I582" s="11"/>
      <c r="J582" s="11"/>
      <c r="K582" s="11"/>
      <c r="L582" s="11" t="str">
        <f t="shared" ca="1" si="18"/>
        <v>insert into element (element_id, label, description, element_status_id) values (178, 'stability assay', '', 2);</v>
      </c>
    </row>
    <row r="583" spans="1:12">
      <c r="A583" s="11">
        <v>59</v>
      </c>
      <c r="B583" s="24" t="s">
        <v>390</v>
      </c>
      <c r="C583" s="9"/>
      <c r="E583" s="13" t="s">
        <v>849</v>
      </c>
      <c r="F583" s="11">
        <f t="shared" si="19"/>
        <v>59</v>
      </c>
      <c r="I583" s="11"/>
      <c r="J583" s="11"/>
      <c r="K583" s="11"/>
      <c r="L583" s="11" t="str">
        <f t="shared" ca="1" si="18"/>
        <v>insert into element (element_id, label, description, element_status_id) values (59, 'staining method', '', 2);</v>
      </c>
    </row>
    <row r="584" spans="1:12">
      <c r="A584" s="11">
        <v>379</v>
      </c>
      <c r="B584" s="24" t="s">
        <v>73</v>
      </c>
      <c r="C584" s="9"/>
      <c r="E584" s="13" t="s">
        <v>849</v>
      </c>
      <c r="F584" s="11">
        <f t="shared" si="19"/>
        <v>379</v>
      </c>
      <c r="I584" s="11"/>
      <c r="J584" s="11"/>
      <c r="K584" s="11"/>
      <c r="L584" s="11" t="str">
        <f t="shared" ca="1" si="18"/>
        <v>insert into element (element_id, label, description, element_status_id) values (379, 'Statistical', '', 2);</v>
      </c>
    </row>
    <row r="585" spans="1:12">
      <c r="A585" s="11">
        <v>618</v>
      </c>
      <c r="B585" s="24" t="s">
        <v>720</v>
      </c>
      <c r="C585" s="9"/>
      <c r="E585" s="13" t="s">
        <v>849</v>
      </c>
      <c r="F585" s="11">
        <f t="shared" si="19"/>
        <v>618</v>
      </c>
      <c r="I585" s="11"/>
      <c r="J585" s="11"/>
      <c r="K585" s="11"/>
      <c r="L585" s="11" t="str">
        <f t="shared" ca="1" si="18"/>
        <v>insert into element (element_id, label, description, element_status_id) values (618, 'stomach', '', 2);</v>
      </c>
    </row>
    <row r="586" spans="1:12" ht="60">
      <c r="A586" s="11">
        <v>96</v>
      </c>
      <c r="B586" s="24" t="s">
        <v>325</v>
      </c>
      <c r="C586" s="9" t="s">
        <v>326</v>
      </c>
      <c r="E586" s="13" t="s">
        <v>849</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127</v>
      </c>
      <c r="C587" s="9"/>
      <c r="E587" s="13" t="s">
        <v>849</v>
      </c>
      <c r="F587" s="11">
        <f t="shared" si="19"/>
        <v>47</v>
      </c>
      <c r="I587" s="11"/>
      <c r="J587" s="11"/>
      <c r="K587" s="11"/>
      <c r="L587" s="11" t="str">
        <f t="shared" ca="1" si="18"/>
        <v>insert into element (element_id, label, description, element_status_id) values (47, 'substrate', '', 2);</v>
      </c>
    </row>
    <row r="588" spans="1:12">
      <c r="A588" s="11">
        <v>619</v>
      </c>
      <c r="B588" s="24" t="s">
        <v>721</v>
      </c>
      <c r="C588" s="9"/>
      <c r="E588" s="13" t="s">
        <v>849</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722</v>
      </c>
      <c r="C589" s="9"/>
      <c r="E589" s="13" t="s">
        <v>849</v>
      </c>
      <c r="F589" s="11">
        <f t="shared" si="19"/>
        <v>620</v>
      </c>
      <c r="I589" s="11"/>
      <c r="J589" s="11"/>
      <c r="K589" s="11"/>
      <c r="L589" s="11" t="str">
        <f t="shared" ca="1" si="18"/>
        <v>insert into element (element_id, label, description, element_status_id) values (620, 'sum', '', 2);</v>
      </c>
    </row>
    <row r="590" spans="1:12">
      <c r="A590" s="11">
        <v>621</v>
      </c>
      <c r="B590" s="24" t="s">
        <v>723</v>
      </c>
      <c r="C590" s="9"/>
      <c r="E590" s="13" t="s">
        <v>849</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724</v>
      </c>
      <c r="C591" s="9"/>
      <c r="E591" s="13" t="s">
        <v>849</v>
      </c>
      <c r="F591" s="11">
        <f t="shared" si="19"/>
        <v>622</v>
      </c>
      <c r="I591" s="11"/>
      <c r="J591" s="11"/>
      <c r="K591" s="11"/>
      <c r="L591" s="11" t="str">
        <f t="shared" ca="1" si="18"/>
        <v>insert into element (element_id, label, description, element_status_id) values (622, 'suspension', '', 2);</v>
      </c>
    </row>
    <row r="592" spans="1:12">
      <c r="A592" s="11">
        <v>623</v>
      </c>
      <c r="B592" s="24" t="s">
        <v>725</v>
      </c>
      <c r="C592" s="9"/>
      <c r="E592" s="13" t="s">
        <v>849</v>
      </c>
      <c r="F592" s="11">
        <f t="shared" si="19"/>
        <v>623</v>
      </c>
      <c r="I592" s="11"/>
      <c r="J592" s="11"/>
      <c r="K592" s="11"/>
      <c r="L592" s="11" t="str">
        <f t="shared" ca="1" si="18"/>
        <v>insert into element (element_id, label, description, element_status_id) values (623, 'sweat', '', 2);</v>
      </c>
    </row>
    <row r="593" spans="1:12">
      <c r="A593" s="11">
        <v>215</v>
      </c>
      <c r="B593" s="24" t="s">
        <v>242</v>
      </c>
      <c r="C593" s="9"/>
      <c r="E593" s="13" t="s">
        <v>849</v>
      </c>
      <c r="F593" s="11">
        <f t="shared" si="19"/>
        <v>215</v>
      </c>
      <c r="I593" s="11"/>
      <c r="J593" s="11"/>
      <c r="K593" s="11"/>
      <c r="L593" s="11" t="str">
        <f t="shared" ca="1" si="18"/>
        <v>insert into element (element_id, label, description, element_status_id) values (215, 'system process assay', '', 2);</v>
      </c>
    </row>
    <row r="594" spans="1:12">
      <c r="A594" s="11">
        <v>625</v>
      </c>
      <c r="B594" s="24" t="s">
        <v>727</v>
      </c>
      <c r="C594" s="9"/>
      <c r="E594" s="13" t="s">
        <v>849</v>
      </c>
      <c r="F594" s="11">
        <f t="shared" si="19"/>
        <v>625</v>
      </c>
      <c r="I594" s="11"/>
      <c r="J594" s="11"/>
      <c r="K594" s="11"/>
      <c r="L594" s="11" t="str">
        <f t="shared" ca="1" si="18"/>
        <v>insert into element (element_id, label, description, element_status_id) values (625, 'T-175', '', 2);</v>
      </c>
    </row>
    <row r="595" spans="1:12">
      <c r="A595" s="11">
        <v>626</v>
      </c>
      <c r="B595" s="24" t="s">
        <v>728</v>
      </c>
      <c r="C595" s="9"/>
      <c r="E595" s="13" t="s">
        <v>849</v>
      </c>
      <c r="F595" s="11">
        <f t="shared" si="19"/>
        <v>626</v>
      </c>
      <c r="I595" s="11"/>
      <c r="J595" s="11"/>
      <c r="K595" s="11"/>
      <c r="L595" s="11" t="str">
        <f t="shared" ca="1" si="18"/>
        <v>insert into element (element_id, label, description, element_status_id) values (626, 'T-225', '', 2);</v>
      </c>
    </row>
    <row r="596" spans="1:12">
      <c r="A596" s="11">
        <v>627</v>
      </c>
      <c r="B596" s="24" t="s">
        <v>729</v>
      </c>
      <c r="C596" s="9"/>
      <c r="E596" s="13" t="s">
        <v>849</v>
      </c>
      <c r="F596" s="11">
        <f t="shared" si="19"/>
        <v>627</v>
      </c>
      <c r="I596" s="11"/>
      <c r="J596" s="11"/>
      <c r="K596" s="11"/>
      <c r="L596" s="11" t="str">
        <f t="shared" ca="1" si="18"/>
        <v>insert into element (element_id, label, description, element_status_id) values (627, 'T-25', '', 2);</v>
      </c>
    </row>
    <row r="597" spans="1:12">
      <c r="A597" s="11">
        <v>628</v>
      </c>
      <c r="B597" s="24" t="s">
        <v>730</v>
      </c>
      <c r="C597" s="9"/>
      <c r="E597" s="13" t="s">
        <v>849</v>
      </c>
      <c r="F597" s="11">
        <f t="shared" si="19"/>
        <v>628</v>
      </c>
      <c r="I597" s="11"/>
      <c r="J597" s="11"/>
      <c r="K597" s="11"/>
      <c r="L597" s="11" t="str">
        <f t="shared" ca="1" si="18"/>
        <v>insert into element (element_id, label, description, element_status_id) values (628, 'T-75', '', 2);</v>
      </c>
    </row>
    <row r="598" spans="1:12">
      <c r="A598" s="11">
        <v>69</v>
      </c>
      <c r="B598" s="24" t="s">
        <v>110</v>
      </c>
      <c r="C598" s="9"/>
      <c r="E598" s="13" t="s">
        <v>849</v>
      </c>
      <c r="F598" s="11">
        <f t="shared" si="19"/>
        <v>69</v>
      </c>
      <c r="I598" s="11"/>
      <c r="J598" s="11"/>
      <c r="K598" s="11"/>
      <c r="L598" s="11" t="str">
        <f t="shared" ca="1" si="18"/>
        <v>insert into element (element_id, label, description, element_status_id) values (69, 'target', '', 2);</v>
      </c>
    </row>
    <row r="599" spans="1:12">
      <c r="A599" s="11">
        <v>629</v>
      </c>
      <c r="B599" s="24" t="s">
        <v>731</v>
      </c>
      <c r="C599" s="9"/>
      <c r="E599" s="13" t="s">
        <v>849</v>
      </c>
      <c r="F599" s="11">
        <f t="shared" si="19"/>
        <v>629</v>
      </c>
      <c r="I599" s="11"/>
      <c r="J599" s="11"/>
      <c r="K599" s="11"/>
      <c r="L599" s="11" t="str">
        <f t="shared" ca="1" si="18"/>
        <v>insert into element (element_id, label, description, element_status_id) values (629, 'tears', '', 2);</v>
      </c>
    </row>
    <row r="600" spans="1:12">
      <c r="A600" s="11">
        <v>119</v>
      </c>
      <c r="B600" s="24" t="s">
        <v>372</v>
      </c>
      <c r="C600" s="9"/>
      <c r="E600" s="13" t="s">
        <v>849</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291</v>
      </c>
      <c r="C601" s="9" t="s">
        <v>292</v>
      </c>
      <c r="E601" s="13" t="s">
        <v>849</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732</v>
      </c>
      <c r="C602" s="9"/>
      <c r="E602" s="13" t="s">
        <v>849</v>
      </c>
      <c r="F602" s="11">
        <f t="shared" si="20"/>
        <v>630</v>
      </c>
      <c r="I602" s="11"/>
      <c r="J602" s="11"/>
      <c r="K602" s="11"/>
      <c r="L602" s="11" t="str">
        <f t="shared" ca="1" si="18"/>
        <v>insert into element (element_id, label, description, element_status_id) values (630, 'tendon', '', 2);</v>
      </c>
    </row>
    <row r="603" spans="1:12">
      <c r="A603" s="11">
        <v>631</v>
      </c>
      <c r="B603" s="24" t="s">
        <v>733</v>
      </c>
      <c r="C603" s="9"/>
      <c r="E603" s="13" t="s">
        <v>849</v>
      </c>
      <c r="F603" s="11">
        <f t="shared" si="20"/>
        <v>631</v>
      </c>
      <c r="I603" s="11"/>
      <c r="J603" s="11"/>
      <c r="K603" s="11"/>
      <c r="L603" s="11" t="str">
        <f t="shared" ca="1" si="18"/>
        <v>insert into element (element_id, label, description, element_status_id) values (631, 'testis', '', 2);</v>
      </c>
    </row>
    <row r="604" spans="1:12">
      <c r="A604" s="11">
        <v>206</v>
      </c>
      <c r="B604" s="24" t="s">
        <v>234</v>
      </c>
      <c r="C604" s="9"/>
      <c r="E604" s="13" t="s">
        <v>849</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314</v>
      </c>
      <c r="C605" s="9"/>
      <c r="E605" s="13" t="s">
        <v>849</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734</v>
      </c>
      <c r="C606" s="9"/>
      <c r="E606" s="13" t="s">
        <v>849</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735</v>
      </c>
      <c r="C607" s="9"/>
      <c r="E607" s="13" t="s">
        <v>849</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736</v>
      </c>
      <c r="C608" s="9"/>
      <c r="E608" s="13" t="s">
        <v>849</v>
      </c>
      <c r="F608" s="11">
        <f t="shared" si="21"/>
        <v>634</v>
      </c>
      <c r="I608" s="11"/>
      <c r="J608" s="11"/>
      <c r="K608" s="11"/>
      <c r="L608" s="11" t="str">
        <f t="shared" ca="1" si="22"/>
        <v>insert into element (element_id, label, description, element_status_id) values (634, 'time', '', 2);</v>
      </c>
    </row>
    <row r="609" spans="1:12">
      <c r="A609" s="11">
        <v>635</v>
      </c>
      <c r="B609" s="24" t="s">
        <v>737</v>
      </c>
      <c r="C609" s="9"/>
      <c r="E609" s="13" t="s">
        <v>849</v>
      </c>
      <c r="F609" s="11">
        <f t="shared" si="21"/>
        <v>635</v>
      </c>
      <c r="I609" s="11"/>
      <c r="J609" s="11"/>
      <c r="K609" s="11"/>
      <c r="L609" s="11" t="str">
        <f t="shared" ca="1" si="22"/>
        <v>insert into element (element_id, label, description, element_status_id) values (635, 'time endpoint', '', 2);</v>
      </c>
    </row>
    <row r="610" spans="1:12">
      <c r="A610" s="11">
        <v>636</v>
      </c>
      <c r="B610" s="24" t="s">
        <v>738</v>
      </c>
      <c r="C610" s="9"/>
      <c r="E610" s="13" t="s">
        <v>849</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91</v>
      </c>
      <c r="C611" s="9"/>
      <c r="E611" s="13" t="s">
        <v>849</v>
      </c>
      <c r="F611" s="11">
        <f t="shared" si="23"/>
        <v>39</v>
      </c>
      <c r="I611" s="11"/>
      <c r="J611" s="11"/>
      <c r="K611" s="11"/>
      <c r="L611" s="11" t="str">
        <f t="shared" ca="1" si="24"/>
        <v>insert into element (element_id, label, description, element_status_id) values (39, 'tissue', '', 2);</v>
      </c>
    </row>
    <row r="612" spans="1:12">
      <c r="A612" s="11">
        <v>637</v>
      </c>
      <c r="B612" s="24" t="s">
        <v>739</v>
      </c>
      <c r="C612" s="9"/>
      <c r="E612" s="13" t="s">
        <v>849</v>
      </c>
      <c r="F612" s="11">
        <f t="shared" si="23"/>
        <v>637</v>
      </c>
      <c r="I612" s="11"/>
      <c r="J612" s="11"/>
      <c r="K612" s="11"/>
      <c r="L612" s="11" t="str">
        <f t="shared" ca="1" si="24"/>
        <v>insert into element (element_id, label, description, element_status_id) values (637, 'tissue type', '', 2);</v>
      </c>
    </row>
    <row r="613" spans="1:12" ht="30">
      <c r="A613" s="11">
        <v>93</v>
      </c>
      <c r="B613" s="24" t="s">
        <v>158</v>
      </c>
      <c r="C613" s="9" t="s">
        <v>159</v>
      </c>
      <c r="E613" s="13" t="s">
        <v>849</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740</v>
      </c>
      <c r="C614" s="9"/>
      <c r="E614" s="13" t="s">
        <v>849</v>
      </c>
      <c r="F614" s="11">
        <f t="shared" si="23"/>
        <v>638</v>
      </c>
      <c r="I614" s="11"/>
      <c r="J614" s="11"/>
      <c r="K614" s="11"/>
      <c r="L614" s="11" t="str">
        <f t="shared" ca="1" si="24"/>
        <v>insert into element (element_id, label, description, element_status_id) values (638, 'tissue-culture flask', '', 2);</v>
      </c>
    </row>
    <row r="615" spans="1:12">
      <c r="A615" s="11">
        <v>639</v>
      </c>
      <c r="B615" s="24" t="s">
        <v>741</v>
      </c>
      <c r="C615" s="9"/>
      <c r="E615" s="13" t="s">
        <v>849</v>
      </c>
      <c r="F615" s="11">
        <f t="shared" si="23"/>
        <v>639</v>
      </c>
      <c r="I615" s="11"/>
      <c r="J615" s="11"/>
      <c r="K615" s="11"/>
      <c r="L615" s="11" t="str">
        <f t="shared" ca="1" si="24"/>
        <v>insert into element (element_id, label, description, element_status_id) values (639, 'tonsil', '', 2);</v>
      </c>
    </row>
    <row r="616" spans="1:12">
      <c r="A616" s="11">
        <v>148</v>
      </c>
      <c r="B616" s="24" t="s">
        <v>183</v>
      </c>
      <c r="C616" s="9"/>
      <c r="E616" s="13" t="s">
        <v>849</v>
      </c>
      <c r="F616" s="11">
        <f t="shared" si="23"/>
        <v>148</v>
      </c>
      <c r="I616" s="11"/>
      <c r="J616" s="11"/>
      <c r="K616" s="11"/>
      <c r="L616" s="11" t="str">
        <f t="shared" ca="1" si="24"/>
        <v>insert into element (element_id, label, description, element_status_id) values (148, 'toxicity assay', '', 2);</v>
      </c>
    </row>
    <row r="617" spans="1:12">
      <c r="A617" s="11">
        <v>48</v>
      </c>
      <c r="B617" s="24" t="s">
        <v>107</v>
      </c>
      <c r="C617" s="9"/>
      <c r="E617" s="13" t="s">
        <v>849</v>
      </c>
      <c r="F617" s="11">
        <f t="shared" si="23"/>
        <v>48</v>
      </c>
      <c r="I617" s="11"/>
      <c r="J617" s="11"/>
      <c r="K617" s="11"/>
      <c r="L617" s="11" t="str">
        <f t="shared" ca="1" si="24"/>
        <v>insert into element (element_id, label, description, element_status_id) values (48, 'tracer', '', 2);</v>
      </c>
    </row>
    <row r="618" spans="1:12">
      <c r="A618" s="11">
        <v>640</v>
      </c>
      <c r="B618" s="24" t="s">
        <v>742</v>
      </c>
      <c r="C618" s="9"/>
      <c r="E618" s="13" t="s">
        <v>849</v>
      </c>
      <c r="F618" s="11">
        <f t="shared" si="23"/>
        <v>640</v>
      </c>
      <c r="I618" s="11"/>
      <c r="J618" s="11"/>
      <c r="K618" s="11"/>
      <c r="L618" s="11" t="str">
        <f t="shared" ca="1" si="24"/>
        <v>insert into element (element_id, label, description, element_status_id) values (640, 'trachea', '', 2);</v>
      </c>
    </row>
    <row r="619" spans="1:12">
      <c r="A619" s="11">
        <v>58</v>
      </c>
      <c r="B619" s="24" t="s">
        <v>131</v>
      </c>
      <c r="C619" s="9"/>
      <c r="E619" s="13" t="s">
        <v>849</v>
      </c>
      <c r="F619" s="11">
        <f t="shared" si="23"/>
        <v>58</v>
      </c>
      <c r="I619" s="11"/>
      <c r="J619" s="11"/>
      <c r="K619" s="11"/>
      <c r="L619" s="11" t="str">
        <f t="shared" ca="1" si="24"/>
        <v>insert into element (element_id, label, description, element_status_id) values (58, 'transfection agent', '', 2);</v>
      </c>
    </row>
    <row r="620" spans="1:12">
      <c r="A620" s="11">
        <v>134</v>
      </c>
      <c r="B620" s="24" t="s">
        <v>395</v>
      </c>
      <c r="C620" s="9"/>
      <c r="E620" s="13" t="s">
        <v>849</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222</v>
      </c>
      <c r="C621" s="9"/>
      <c r="E621" s="13" t="s">
        <v>849</v>
      </c>
      <c r="F621" s="11">
        <f t="shared" si="23"/>
        <v>159</v>
      </c>
      <c r="I621" s="11"/>
      <c r="J621" s="11"/>
      <c r="K621" s="11"/>
      <c r="L621" s="11" t="str">
        <f t="shared" ca="1" si="24"/>
        <v>insert into element (element_id, label, description, element_status_id) values (159, 'transporter assay', '', 2);</v>
      </c>
    </row>
    <row r="622" spans="1:12">
      <c r="A622" s="11">
        <v>641</v>
      </c>
      <c r="B622" s="24" t="s">
        <v>743</v>
      </c>
      <c r="C622" s="9"/>
      <c r="E622" s="13" t="s">
        <v>849</v>
      </c>
      <c r="F622" s="11">
        <f t="shared" si="23"/>
        <v>641</v>
      </c>
      <c r="I622" s="11"/>
      <c r="J622" s="11"/>
      <c r="K622" s="11"/>
      <c r="L622" s="11" t="str">
        <f t="shared" ca="1" si="24"/>
        <v>insert into element (element_id, label, description, element_status_id) values (641, 'triple-flask', '', 2);</v>
      </c>
    </row>
    <row r="623" spans="1:12">
      <c r="A623" s="11">
        <v>317</v>
      </c>
      <c r="B623" s="24" t="s">
        <v>316</v>
      </c>
      <c r="C623" s="9"/>
      <c r="E623" s="13" t="s">
        <v>849</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849</v>
      </c>
      <c r="F624" s="11">
        <f t="shared" si="23"/>
        <v>386</v>
      </c>
      <c r="I624" s="11"/>
      <c r="J624" s="11"/>
      <c r="K624" s="11"/>
      <c r="L624" s="11" t="str">
        <f t="shared" ca="1" si="24"/>
        <v>insert into element (element_id, label, description, element_status_id) values (386, 'uM', '', 2);</v>
      </c>
    </row>
    <row r="625" spans="1:12" ht="45">
      <c r="A625" s="11">
        <v>123</v>
      </c>
      <c r="B625" s="24" t="s">
        <v>366</v>
      </c>
      <c r="C625" s="9" t="s">
        <v>367</v>
      </c>
      <c r="E625" s="13" t="s">
        <v>849</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744</v>
      </c>
      <c r="C626" s="9"/>
      <c r="E626" s="13" t="s">
        <v>849</v>
      </c>
      <c r="F626" s="11">
        <f t="shared" si="23"/>
        <v>642</v>
      </c>
      <c r="I626" s="11"/>
      <c r="J626" s="11"/>
      <c r="K626" s="11"/>
      <c r="L626" s="11" t="str">
        <f t="shared" ca="1" si="24"/>
        <v>insert into element (element_id, label, description, element_status_id) values (642, 'ureter', '', 2);</v>
      </c>
    </row>
    <row r="627" spans="1:12">
      <c r="A627" s="11">
        <v>643</v>
      </c>
      <c r="B627" s="24" t="s">
        <v>745</v>
      </c>
      <c r="C627" s="9"/>
      <c r="E627" s="13" t="s">
        <v>849</v>
      </c>
      <c r="F627" s="11">
        <f t="shared" si="23"/>
        <v>643</v>
      </c>
      <c r="I627" s="11"/>
      <c r="J627" s="11"/>
      <c r="K627" s="11"/>
      <c r="L627" s="11" t="str">
        <f t="shared" ca="1" si="24"/>
        <v>insert into element (element_id, label, description, element_status_id) values (643, 'urethra', '', 2);</v>
      </c>
    </row>
    <row r="628" spans="1:12">
      <c r="A628" s="11">
        <v>644</v>
      </c>
      <c r="B628" s="24" t="s">
        <v>746</v>
      </c>
      <c r="C628" s="9"/>
      <c r="E628" s="13" t="s">
        <v>849</v>
      </c>
      <c r="F628" s="11">
        <f t="shared" si="23"/>
        <v>644</v>
      </c>
      <c r="I628" s="11"/>
      <c r="J628" s="11"/>
      <c r="K628" s="11"/>
      <c r="L628" s="11" t="str">
        <f t="shared" ca="1" si="24"/>
        <v>insert into element (element_id, label, description, element_status_id) values (644, 'urine', '', 2);</v>
      </c>
    </row>
    <row r="629" spans="1:12">
      <c r="A629" s="11">
        <v>645</v>
      </c>
      <c r="B629" s="24" t="s">
        <v>747</v>
      </c>
      <c r="C629" s="9"/>
      <c r="E629" s="13" t="s">
        <v>849</v>
      </c>
      <c r="F629" s="11">
        <f t="shared" si="23"/>
        <v>645</v>
      </c>
      <c r="I629" s="11"/>
      <c r="J629" s="11"/>
      <c r="K629" s="11"/>
      <c r="L629" s="11" t="str">
        <f t="shared" ca="1" si="24"/>
        <v>insert into element (element_id, label, description, element_status_id) values (645, 'uterus', '', 2);</v>
      </c>
    </row>
    <row r="630" spans="1:12">
      <c r="A630" s="11">
        <v>646</v>
      </c>
      <c r="B630" s="24" t="s">
        <v>748</v>
      </c>
      <c r="C630" s="9"/>
      <c r="E630" s="13" t="s">
        <v>849</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146</v>
      </c>
      <c r="C631" s="9"/>
      <c r="E631" s="13" t="s">
        <v>849</v>
      </c>
      <c r="F631" s="11">
        <f t="shared" si="23"/>
        <v>84</v>
      </c>
      <c r="I631" s="11"/>
      <c r="J631" s="11"/>
      <c r="K631" s="11"/>
      <c r="L631" s="11" t="str">
        <f t="shared" ca="1" si="24"/>
        <v>insert into element (element_id, label, description, element_status_id) values (84, 'vehicle', '', 2);</v>
      </c>
    </row>
    <row r="632" spans="1:12">
      <c r="A632" s="11">
        <v>355</v>
      </c>
      <c r="B632" s="24" t="s">
        <v>417</v>
      </c>
      <c r="C632" s="9"/>
      <c r="E632" s="13" t="s">
        <v>849</v>
      </c>
      <c r="F632" s="11">
        <f t="shared" si="23"/>
        <v>355</v>
      </c>
      <c r="I632" s="11"/>
      <c r="J632" s="11"/>
      <c r="K632" s="11"/>
      <c r="L632" s="11" t="str">
        <f t="shared" ca="1" si="24"/>
        <v>insert into element (element_id, label, description, element_status_id) values (355, 'Vehicle Components', '', 2);</v>
      </c>
    </row>
    <row r="633" spans="1:12">
      <c r="A633" s="11">
        <v>160</v>
      </c>
      <c r="B633" s="24" t="s">
        <v>223</v>
      </c>
      <c r="C633" s="9"/>
      <c r="E633" s="13" t="s">
        <v>849</v>
      </c>
      <c r="F633" s="11">
        <f t="shared" si="23"/>
        <v>160</v>
      </c>
      <c r="I633" s="11"/>
      <c r="J633" s="11"/>
      <c r="K633" s="11"/>
      <c r="L633" s="11" t="str">
        <f t="shared" ca="1" si="24"/>
        <v>insert into element (element_id, label, description, element_status_id) values (160, 'viability assay', '', 2);</v>
      </c>
    </row>
    <row r="634" spans="1:12">
      <c r="A634" s="11">
        <v>647</v>
      </c>
      <c r="B634" s="24" t="s">
        <v>749</v>
      </c>
      <c r="C634" s="9"/>
      <c r="E634" s="13" t="s">
        <v>849</v>
      </c>
      <c r="F634" s="11">
        <f t="shared" si="23"/>
        <v>647</v>
      </c>
      <c r="I634" s="11"/>
      <c r="J634" s="11"/>
      <c r="K634" s="11"/>
      <c r="L634" s="11" t="str">
        <f t="shared" ca="1" si="24"/>
        <v>insert into element (element_id, label, description, element_status_id) values (647, 'vitreous humor', '', 2);</v>
      </c>
    </row>
    <row r="635" spans="1:12" ht="90">
      <c r="A635" s="11">
        <v>344</v>
      </c>
      <c r="B635" s="24" t="s">
        <v>354</v>
      </c>
      <c r="C635" s="9" t="s">
        <v>355</v>
      </c>
      <c r="E635" s="13" t="s">
        <v>849</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750</v>
      </c>
      <c r="C636" s="9"/>
      <c r="E636" s="13" t="s">
        <v>849</v>
      </c>
      <c r="F636" s="11">
        <f t="shared" si="23"/>
        <v>648</v>
      </c>
      <c r="I636" s="11"/>
      <c r="J636" s="11"/>
      <c r="K636" s="11"/>
      <c r="L636" s="11" t="str">
        <f t="shared" ca="1" si="24"/>
        <v>insert into element (element_id, label, description, element_status_id) values (648, 'vomit', '', 2);</v>
      </c>
    </row>
    <row r="637" spans="1:12" ht="105">
      <c r="A637" s="11">
        <v>124</v>
      </c>
      <c r="B637" s="24" t="s">
        <v>368</v>
      </c>
      <c r="C637" s="9" t="s">
        <v>369</v>
      </c>
      <c r="E637" s="13" t="s">
        <v>849</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327</v>
      </c>
      <c r="C638" s="9" t="s">
        <v>328</v>
      </c>
      <c r="E638" s="13" t="s">
        <v>849</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751</v>
      </c>
      <c r="C639" s="9" t="s">
        <v>752</v>
      </c>
      <c r="E639" s="13" t="s">
        <v>849</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753</v>
      </c>
      <c r="C640" s="9"/>
      <c r="E640" s="13" t="s">
        <v>849</v>
      </c>
      <c r="F640" s="11">
        <f t="shared" si="23"/>
        <v>650</v>
      </c>
      <c r="I640" s="11"/>
      <c r="J640" s="11"/>
      <c r="K640" s="11"/>
      <c r="L640" s="11" t="str">
        <f t="shared" ca="1" si="24"/>
        <v>insert into element (element_id, label, description, element_status_id) values (650, 'z-factor', '', 2);_x000D_
COMMIT;</v>
      </c>
    </row>
    <row r="641" spans="1:12">
      <c r="A641" s="11">
        <v>651</v>
      </c>
      <c r="B641" s="24" t="s">
        <v>754</v>
      </c>
      <c r="C641" s="9"/>
      <c r="E641" s="13" t="s">
        <v>849</v>
      </c>
      <c r="F641" s="11">
        <f t="shared" si="23"/>
        <v>651</v>
      </c>
      <c r="I641" s="11"/>
      <c r="J641" s="11"/>
      <c r="K641" s="11"/>
      <c r="L641" s="11" t="str">
        <f t="shared" ca="1" si="24"/>
        <v>insert into element (element_id, label, description, element_status_id) values (651, 'z-prime factor', '', 2);</v>
      </c>
    </row>
    <row r="642" spans="1:12" ht="30">
      <c r="A642" s="11">
        <v>738</v>
      </c>
      <c r="B642" s="24" t="s">
        <v>847</v>
      </c>
      <c r="C642" s="9" t="s">
        <v>848</v>
      </c>
      <c r="E642" s="13" t="s">
        <v>849</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s="24" t="s">
        <v>881</v>
      </c>
    </row>
    <row r="644" spans="1:12">
      <c r="A644" s="11">
        <f>MAX($A$2:A643)+1</f>
        <v>740</v>
      </c>
      <c r="B644" s="24" t="s">
        <v>886</v>
      </c>
    </row>
    <row r="645" spans="1:12">
      <c r="A645" s="11">
        <f>MAX($A$2:A644)+1</f>
        <v>741</v>
      </c>
      <c r="B645" s="24" t="s">
        <v>868</v>
      </c>
      <c r="C645" s="24" t="s">
        <v>873</v>
      </c>
    </row>
    <row r="646" spans="1:12">
      <c r="A646" s="11">
        <f>MAX($A$2:A645)+1</f>
        <v>742</v>
      </c>
      <c r="B646" s="24" t="s">
        <v>869</v>
      </c>
      <c r="C646" s="24" t="s">
        <v>872</v>
      </c>
    </row>
    <row r="647" spans="1:12">
      <c r="A647" s="11">
        <f>MAX($A$2:A646)+1</f>
        <v>743</v>
      </c>
      <c r="B647" s="24" t="s">
        <v>866</v>
      </c>
      <c r="C647" s="24" t="s">
        <v>871</v>
      </c>
    </row>
    <row r="648" spans="1:12">
      <c r="A648" s="11">
        <f>MAX($A$2:A647)+1</f>
        <v>744</v>
      </c>
      <c r="B648" s="24" t="s">
        <v>867</v>
      </c>
      <c r="C648" s="24" t="s">
        <v>870</v>
      </c>
    </row>
    <row r="649" spans="1:12">
      <c r="A649" s="11">
        <f>MAX($A$2:A648)+1</f>
        <v>745</v>
      </c>
      <c r="B649" s="24" t="s">
        <v>864</v>
      </c>
      <c r="C649" s="24" t="s">
        <v>865</v>
      </c>
    </row>
    <row r="650" spans="1:12">
      <c r="A650" s="11">
        <f>MAX($A$2:A649)+1</f>
        <v>746</v>
      </c>
      <c r="B650" s="24" t="s">
        <v>877</v>
      </c>
      <c r="C650" s="24" t="s">
        <v>878</v>
      </c>
    </row>
    <row r="651" spans="1:12">
      <c r="A651" s="11">
        <f>MAX($A$2:A650)+1</f>
        <v>747</v>
      </c>
      <c r="B651" s="24" t="s">
        <v>879</v>
      </c>
      <c r="C651" s="24" t="s">
        <v>880</v>
      </c>
    </row>
    <row r="652" spans="1:12">
      <c r="A652" s="11">
        <f>MAX($A$2:A651)+1</f>
        <v>748</v>
      </c>
      <c r="B652" s="24" t="s">
        <v>887</v>
      </c>
      <c r="C652" s="24" t="s">
        <v>888</v>
      </c>
    </row>
    <row r="653" spans="1:12">
      <c r="A653" s="11">
        <f>MAX($A$2:A652)+1</f>
        <v>749</v>
      </c>
      <c r="B653" s="24" t="s">
        <v>896</v>
      </c>
    </row>
    <row r="654" spans="1:12">
      <c r="A654" s="11">
        <f>MAX($A$2:A653)+1</f>
        <v>750</v>
      </c>
      <c r="B654" s="24" t="s">
        <v>898</v>
      </c>
    </row>
    <row r="655" spans="1:12">
      <c r="A655" s="11">
        <f>MAX($A$2:A654)+1</f>
        <v>751</v>
      </c>
      <c r="B655" s="24" t="s">
        <v>891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2012-06-19T13:28:38Z</dcterms:modified>
</cp:coreProperties>
</file>