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o text converter\"/>
    </mc:Choice>
  </mc:AlternateContent>
  <xr:revisionPtr revIDLastSave="0" documentId="13_ncr:1_{F6513353-7B0B-4EB1-AD44-B22F377114A2}" xr6:coauthVersionLast="45" xr6:coauthVersionMax="45" xr10:uidLastSave="{00000000-0000-0000-0000-000000000000}"/>
  <bookViews>
    <workbookView xWindow="-120" yWindow="-120" windowWidth="29040" windowHeight="15840" xr2:uid="{99EBF1EB-2AD6-4A9D-AB93-9977A1F2D69E}"/>
  </bookViews>
  <sheets>
    <sheet name="PPH CALC" sheetId="1" r:id="rId1"/>
    <sheet name="Sheet1" sheetId="2" r:id="rId2"/>
  </sheets>
  <definedNames>
    <definedName name="_xlnm._FilterDatabase" localSheetId="1" hidden="1">Sheet1!$A$2:$D$27</definedName>
    <definedName name="_xlnm.Print_Area" localSheetId="0">'PPH CALC'!$A$1:$H$17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F3" i="2" l="1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I8" i="2"/>
  <c r="F9" i="2" a="1"/>
  <c r="F9" i="2" s="1"/>
  <c r="F10" i="2" a="1"/>
  <c r="F10" i="2" s="1"/>
  <c r="F11" i="2" a="1"/>
  <c r="F11" i="2" s="1"/>
  <c r="F12" i="2" a="1"/>
  <c r="F12" i="2" s="1"/>
  <c r="F13" i="2" l="1"/>
  <c r="D5" i="1"/>
  <c r="D6" i="1"/>
  <c r="D7" i="1"/>
  <c r="D8" i="1"/>
  <c r="D9" i="1"/>
  <c r="D10" i="1"/>
  <c r="D11" i="1"/>
  <c r="D12" i="1"/>
  <c r="D13" i="1"/>
  <c r="D14" i="1"/>
  <c r="F14" i="1" s="1"/>
  <c r="G14" i="1" s="1"/>
  <c r="E15" i="1" l="1"/>
  <c r="J8" i="2" s="1"/>
  <c r="K8" i="2" s="1"/>
  <c r="B15" i="1" l="1"/>
  <c r="D15" i="1" s="1"/>
  <c r="F15" i="1" s="1"/>
  <c r="H14" i="1"/>
  <c r="F13" i="1"/>
  <c r="G13" i="1" s="1"/>
  <c r="F12" i="1"/>
  <c r="F11" i="1"/>
  <c r="F10" i="1"/>
  <c r="G10" i="1" s="1"/>
  <c r="H10" i="1" s="1"/>
  <c r="F9" i="1"/>
  <c r="F8" i="1"/>
  <c r="F7" i="1"/>
  <c r="F6" i="1"/>
  <c r="F5" i="1"/>
  <c r="G5" i="1" s="1"/>
  <c r="G12" i="1" l="1"/>
  <c r="H12" i="1" s="1"/>
  <c r="G6" i="1"/>
  <c r="H6" i="1" s="1"/>
  <c r="H13" i="1"/>
  <c r="G11" i="1"/>
  <c r="H11" i="1" s="1"/>
  <c r="G9" i="1"/>
  <c r="H9" i="1" s="1"/>
  <c r="G7" i="1"/>
  <c r="H7" i="1" s="1"/>
  <c r="G8" i="1"/>
  <c r="H8" i="1" s="1"/>
  <c r="H5" i="1" l="1"/>
  <c r="G15" i="1"/>
  <c r="H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<sst xmlns="http://schemas.openxmlformats.org/spreadsheetml/2006/main" count="85" uniqueCount="48">
  <si>
    <t>Fill In</t>
  </si>
  <si>
    <t>Cell</t>
  </si>
  <si>
    <t>Total PC (I/C Counted)</t>
  </si>
  <si>
    <t>Hours</t>
  </si>
  <si>
    <t>Cell PPH</t>
  </si>
  <si>
    <t>APPROX TM</t>
  </si>
  <si>
    <t>IND PPH SO FAR</t>
  </si>
  <si>
    <t>PC to hit Goal</t>
  </si>
  <si>
    <t>Total PC</t>
  </si>
  <si>
    <t>Below 1.50 PPH                   (Cell13&amp;14 Below 1.00 PPH)</t>
  </si>
  <si>
    <t>Half way</t>
  </si>
  <si>
    <t>In the Window</t>
  </si>
  <si>
    <t>3.00 PPH &gt;                              (Cell13&amp;14 2.00 &gt;PPH)</t>
  </si>
  <si>
    <t xml:space="preserve">Goal to Cancel SAT </t>
  </si>
  <si>
    <t>Hit</t>
  </si>
  <si>
    <t>Miss</t>
  </si>
  <si>
    <t>Max misses' Allowed are 3</t>
  </si>
  <si>
    <t>PPH Needed</t>
  </si>
  <si>
    <t xml:space="preserve">Need at least 7 Hits </t>
  </si>
  <si>
    <t>Jeweler</t>
  </si>
  <si>
    <t>EComm Ring Sizing</t>
  </si>
  <si>
    <t>Cell14</t>
  </si>
  <si>
    <t>Central Repair</t>
  </si>
  <si>
    <t>Cell13</t>
  </si>
  <si>
    <t>Cell11</t>
  </si>
  <si>
    <t>Cell10</t>
  </si>
  <si>
    <t>Cell09</t>
  </si>
  <si>
    <t>Cell08</t>
  </si>
  <si>
    <t>Cell05</t>
  </si>
  <si>
    <t>Cell04</t>
  </si>
  <si>
    <t>IND PPH</t>
  </si>
  <si>
    <t>CELL PPH</t>
  </si>
  <si>
    <t>SEP</t>
  </si>
  <si>
    <t>NA</t>
  </si>
  <si>
    <t>Cell02</t>
  </si>
  <si>
    <t>D&amp;D</t>
  </si>
  <si>
    <t>Ecom</t>
  </si>
  <si>
    <t>Cell01</t>
  </si>
  <si>
    <t>T</t>
  </si>
  <si>
    <t>cust</t>
  </si>
  <si>
    <t>CREP</t>
  </si>
  <si>
    <t>ProductionScreen</t>
  </si>
  <si>
    <t>JwlTotalPieces</t>
  </si>
  <si>
    <t>ProductionType</t>
  </si>
  <si>
    <t>TeamMember</t>
  </si>
  <si>
    <t>qrySnapshotDailyJeweler</t>
  </si>
  <si>
    <t>Customer</t>
  </si>
  <si>
    <t>D&amp;D (Refurb)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</si>
</sst>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4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0061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rgb="FF9C0006"/>
      <name val="Calibri"/>
      <family val="2"/>
      <scheme val="minor"/>
    </font>
    <font>
      <sz val="20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64" fontId="6" fillId="6" borderId="2" xfId="0" applyNumberFormat="1" applyFont="1" applyFill="1" applyBorder="1" applyAlignment="1">
      <alignment horizontal="center" vertical="center" wrapText="1"/>
    </xf>
    <xf numFmtId="164" fontId="7" fillId="7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" fontId="5" fillId="0" borderId="0" xfId="0" applyNumberFormat="1" applyFont="1" applyAlignment="1">
      <alignment horizontal="left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1" fontId="5" fillId="0" borderId="0" xfId="0" applyNumberFormat="1" applyFont="1" applyAlignment="1">
      <alignment horizontal="left" vertical="center" wrapText="1"/>
    </xf>
    <xf numFmtId="1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9" fillId="9" borderId="2" xfId="0" applyNumberFormat="1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/>
    </xf>
    <xf numFmtId="1" fontId="14" fillId="9" borderId="2" xfId="0" applyNumberFormat="1" applyFont="1" applyFill="1" applyBorder="1" applyAlignment="1">
      <alignment horizontal="center" vertical="center" wrapText="1"/>
    </xf>
    <xf numFmtId="0" fontId="10" fillId="3" borderId="0" xfId="2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" fontId="11" fillId="12" borderId="3" xfId="0" applyNumberFormat="1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0" fontId="10" fillId="3" borderId="2" xfId="2" applyFont="1" applyBorder="1" applyAlignment="1">
      <alignment horizontal="center" vertical="center" wrapText="1"/>
    </xf>
    <xf numFmtId="16" fontId="11" fillId="12" borderId="2" xfId="0" applyNumberFormat="1" applyFont="1" applyFill="1" applyBorder="1" applyAlignment="1">
      <alignment horizontal="center" vertical="center" wrapText="1"/>
    </xf>
    <xf numFmtId="0" fontId="11" fillId="13" borderId="0" xfId="0" applyFont="1" applyFill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/>
    </xf>
    <xf numFmtId="2" fontId="6" fillId="10" borderId="3" xfId="0" applyNumberFormat="1" applyFont="1" applyFill="1" applyBorder="1" applyAlignment="1">
      <alignment horizontal="center" vertical="center" wrapText="1"/>
    </xf>
    <xf numFmtId="2" fontId="6" fillId="10" borderId="3" xfId="0" applyNumberFormat="1" applyFont="1" applyFill="1" applyBorder="1" applyAlignment="1">
      <alignment horizontal="center" vertical="center"/>
    </xf>
    <xf numFmtId="2" fontId="6" fillId="5" borderId="3" xfId="0" applyNumberFormat="1" applyFont="1" applyFill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 wrapText="1"/>
    </xf>
    <xf numFmtId="2" fontId="6" fillId="10" borderId="4" xfId="0" applyNumberFormat="1" applyFont="1" applyFill="1" applyBorder="1" applyAlignment="1">
      <alignment horizontal="center" vertical="center"/>
    </xf>
    <xf numFmtId="2" fontId="6" fillId="5" borderId="4" xfId="0" applyNumberFormat="1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15" fillId="10" borderId="2" xfId="2" applyFont="1" applyFill="1" applyBorder="1" applyAlignment="1">
      <alignment horizontal="center" vertical="center" wrapText="1"/>
    </xf>
    <xf numFmtId="0" fontId="16" fillId="10" borderId="2" xfId="1" applyFont="1" applyFill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2" fontId="8" fillId="6" borderId="2" xfId="0" applyNumberFormat="1" applyFont="1" applyFill="1" applyBorder="1" applyAlignment="1">
      <alignment horizontal="center" vertical="center" wrapText="1"/>
    </xf>
    <xf numFmtId="2" fontId="8" fillId="11" borderId="2" xfId="0" applyNumberFormat="1" applyFont="1" applyFill="1" applyBorder="1" applyAlignment="1">
      <alignment horizontal="center" vertical="center" wrapText="1"/>
    </xf>
    <xf numFmtId="2" fontId="6" fillId="10" borderId="4" xfId="0" applyNumberFormat="1" applyFont="1" applyFill="1" applyBorder="1" applyAlignment="1">
      <alignment horizontal="center" vertical="center" wrapText="1"/>
    </xf>
    <xf numFmtId="2" fontId="6" fillId="0" borderId="10" xfId="0" applyNumberFormat="1" applyFont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0" fillId="10" borderId="0" xfId="0" applyFill="1"/>
    <xf numFmtId="0" fontId="17" fillId="10" borderId="0" xfId="0" applyFont="1" applyFill="1"/>
    <xf numFmtId="0" fontId="17" fillId="5" borderId="0" xfId="0" applyFont="1" applyFill="1"/>
    <xf numFmtId="2" fontId="18" fillId="12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9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6" fillId="10" borderId="5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 wrapText="1"/>
    </xf>
    <xf numFmtId="164" fontId="4" fillId="5" borderId="0" xfId="0" applyNumberFormat="1" applyFont="1" applyFill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20" fontId="5" fillId="0" borderId="0" xfId="0" applyNumberFormat="1" applyFont="1" applyAlignment="1">
      <alignment horizontal="center" vertical="center" wrapText="1"/>
    </xf>
    <xf numFmtId="0" fontId="10" fillId="3" borderId="0" xfId="2" applyFont="1" applyBorder="1" applyAlignment="1">
      <alignment horizontal="center" vertical="center" wrapText="1"/>
    </xf>
    <xf numFmtId="0" fontId="10" fillId="3" borderId="0" xfId="2" applyFont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2" fillId="4" borderId="0" xfId="3" applyFont="1" applyAlignment="1">
      <alignment horizontal="center" vertical="center" wrapText="1"/>
    </xf>
    <xf numFmtId="0" fontId="13" fillId="2" borderId="0" xfId="1" applyFont="1" applyBorder="1" applyAlignment="1">
      <alignment horizontal="center" vertical="center" wrapText="1"/>
    </xf>
    <xf numFmtId="0" fontId="13" fillId="2" borderId="0" xfId="1" applyFont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30B2-8BF6-4120-B347-33493087B342}">
  <sheetPr>
    <pageSetUpPr fitToPage="1"/>
  </sheetPr>
  <dimension ref="A1:N35"/>
  <sheetViews>
    <sheetView tabSelected="1" zoomScaleNormal="100" workbookViewId="0">
      <selection activeCell="E11" sqref="E11"/>
    </sheetView>
  </sheetViews>
  <sheetFormatPr defaultColWidth="21" defaultRowHeight="15" x14ac:dyDescent="0.25"/>
  <cols>
    <col min="1" max="8" width="20.7109375" style="1" customWidth="1"/>
    <col min="9" max="9" width="21" style="1"/>
    <col min="10" max="10" width="6.7109375" style="1" customWidth="1"/>
    <col min="11" max="11" width="6.140625" style="1" customWidth="1"/>
    <col min="12" max="12" width="9.5703125" style="1" customWidth="1"/>
    <col min="13" max="13" width="5.28515625" style="1" customWidth="1"/>
    <col min="14" max="14" width="5.140625" style="1" customWidth="1"/>
    <col min="15" max="16384" width="21" style="1"/>
  </cols>
  <sheetData>
    <row r="1" spans="1:14" ht="28.5" customHeight="1" x14ac:dyDescent="0.25">
      <c r="A1" s="61">
        <v>0.60416666666666663</v>
      </c>
      <c r="B1" s="61"/>
      <c r="C1" s="61"/>
      <c r="D1" s="61"/>
      <c r="E1" s="61"/>
      <c r="F1" s="61"/>
      <c r="G1" s="61"/>
      <c r="H1" s="61"/>
    </row>
    <row r="2" spans="1:14" ht="28.5" customHeight="1" x14ac:dyDescent="0.25">
      <c r="A2" s="62"/>
      <c r="B2" s="62"/>
      <c r="C2" s="62"/>
      <c r="D2" s="62"/>
      <c r="E2" s="62"/>
      <c r="F2" s="62"/>
      <c r="G2" s="62"/>
      <c r="H2" s="62"/>
      <c r="J2" s="63"/>
      <c r="K2" s="63"/>
      <c r="L2" s="2"/>
    </row>
    <row r="3" spans="1:14" ht="21" customHeight="1" x14ac:dyDescent="0.25">
      <c r="A3" s="3"/>
      <c r="B3" s="3"/>
      <c r="C3" s="4" t="s">
        <v>0</v>
      </c>
      <c r="D3" s="3"/>
      <c r="E3" s="4" t="s">
        <v>0</v>
      </c>
      <c r="F3" s="3"/>
      <c r="G3" s="3"/>
      <c r="H3" s="3"/>
      <c r="J3" s="5"/>
      <c r="K3" s="6"/>
      <c r="L3" s="5"/>
    </row>
    <row r="4" spans="1:14" ht="21" customHeight="1" x14ac:dyDescent="0.2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8" t="s">
        <v>17</v>
      </c>
      <c r="H4" s="8" t="s">
        <v>7</v>
      </c>
      <c r="J4" s="5"/>
      <c r="K4" s="9"/>
      <c r="L4" s="5"/>
    </row>
    <row r="5" spans="1:14" ht="34.5" customHeight="1" x14ac:dyDescent="0.25">
      <c r="A5" s="24">
        <v>1</v>
      </c>
      <c r="B5" s="24">
        <v>85</v>
      </c>
      <c r="C5" s="24">
        <v>7.25</v>
      </c>
      <c r="D5" s="25">
        <f t="shared" ref="D5:D14" si="0">B5/C5</f>
        <v>11.724137931034482</v>
      </c>
      <c r="E5" s="26">
        <v>6.5</v>
      </c>
      <c r="F5" s="27">
        <f>D5/E5</f>
        <v>1.8037135278514589</v>
      </c>
      <c r="G5" s="28">
        <f>3-F5</f>
        <v>1.1962864721485411</v>
      </c>
      <c r="H5" s="15">
        <f t="shared" ref="H5:H12" si="1">G5*C5*E5</f>
        <v>56.375</v>
      </c>
      <c r="J5" s="5"/>
      <c r="K5" s="6"/>
      <c r="L5" s="5"/>
    </row>
    <row r="6" spans="1:14" ht="34.5" customHeight="1" x14ac:dyDescent="0.25">
      <c r="A6" s="24">
        <v>2</v>
      </c>
      <c r="B6" s="24">
        <v>100</v>
      </c>
      <c r="C6" s="24">
        <v>7.25</v>
      </c>
      <c r="D6" s="25">
        <f t="shared" si="0"/>
        <v>13.793103448275861</v>
      </c>
      <c r="E6" s="26">
        <v>9</v>
      </c>
      <c r="F6" s="27">
        <f t="shared" ref="F6:F12" si="2">D6/E6</f>
        <v>1.5325670498084289</v>
      </c>
      <c r="G6" s="28">
        <f t="shared" ref="G6:G11" si="3">3-F6</f>
        <v>1.4674329501915711</v>
      </c>
      <c r="H6" s="15">
        <f t="shared" si="1"/>
        <v>95.75</v>
      </c>
      <c r="J6" s="5"/>
      <c r="K6" s="9"/>
      <c r="L6" s="5"/>
      <c r="M6" s="10"/>
      <c r="N6" s="11"/>
    </row>
    <row r="7" spans="1:14" ht="34.5" customHeight="1" x14ac:dyDescent="0.25">
      <c r="A7" s="24">
        <v>4</v>
      </c>
      <c r="B7" s="24">
        <v>45</v>
      </c>
      <c r="C7" s="24">
        <v>7.25</v>
      </c>
      <c r="D7" s="25">
        <f t="shared" si="0"/>
        <v>6.2068965517241379</v>
      </c>
      <c r="E7" s="26">
        <v>7.5</v>
      </c>
      <c r="F7" s="27">
        <f>D7/E7</f>
        <v>0.82758620689655171</v>
      </c>
      <c r="G7" s="28">
        <f t="shared" si="3"/>
        <v>2.1724137931034484</v>
      </c>
      <c r="H7" s="15">
        <f t="shared" si="1"/>
        <v>118.125</v>
      </c>
      <c r="I7" s="10"/>
      <c r="J7" s="5"/>
      <c r="K7" s="6"/>
      <c r="L7" s="5"/>
    </row>
    <row r="8" spans="1:14" ht="34.5" customHeight="1" x14ac:dyDescent="0.25">
      <c r="A8" s="24">
        <v>5</v>
      </c>
      <c r="B8" s="24">
        <v>77</v>
      </c>
      <c r="C8" s="24">
        <v>7.25</v>
      </c>
      <c r="D8" s="25">
        <f t="shared" si="0"/>
        <v>10.620689655172415</v>
      </c>
      <c r="E8" s="26">
        <v>8</v>
      </c>
      <c r="F8" s="27">
        <f t="shared" si="2"/>
        <v>1.3275862068965518</v>
      </c>
      <c r="G8" s="28">
        <f t="shared" si="3"/>
        <v>1.6724137931034482</v>
      </c>
      <c r="H8" s="15">
        <f>G8*C8</f>
        <v>12.125</v>
      </c>
      <c r="J8" s="5"/>
      <c r="K8" s="9"/>
      <c r="L8" s="5"/>
      <c r="M8" s="10"/>
      <c r="N8" s="11"/>
    </row>
    <row r="9" spans="1:14" ht="34.5" customHeight="1" x14ac:dyDescent="0.25">
      <c r="A9" s="24">
        <v>8</v>
      </c>
      <c r="B9" s="24">
        <v>82</v>
      </c>
      <c r="C9" s="24">
        <v>7.25</v>
      </c>
      <c r="D9" s="25">
        <f t="shared" si="0"/>
        <v>11.310344827586206</v>
      </c>
      <c r="E9" s="26">
        <v>7.5</v>
      </c>
      <c r="F9" s="27">
        <f t="shared" si="2"/>
        <v>1.5080459770114942</v>
      </c>
      <c r="G9" s="28">
        <f t="shared" si="3"/>
        <v>1.4919540229885058</v>
      </c>
      <c r="H9" s="15">
        <f t="shared" si="1"/>
        <v>81.125</v>
      </c>
      <c r="J9" s="5"/>
      <c r="K9" s="6"/>
      <c r="L9" s="5"/>
    </row>
    <row r="10" spans="1:14" ht="34.5" customHeight="1" x14ac:dyDescent="0.25">
      <c r="A10" s="24">
        <v>9</v>
      </c>
      <c r="B10" s="24">
        <v>46</v>
      </c>
      <c r="C10" s="24">
        <v>7.25</v>
      </c>
      <c r="D10" s="25">
        <f t="shared" si="0"/>
        <v>6.3448275862068968</v>
      </c>
      <c r="E10" s="26">
        <v>5.5</v>
      </c>
      <c r="F10" s="27">
        <f>D10/E10</f>
        <v>1.1536050156739812</v>
      </c>
      <c r="G10" s="28">
        <f t="shared" si="3"/>
        <v>1.8463949843260188</v>
      </c>
      <c r="H10" s="15">
        <f>G10*C10*E10</f>
        <v>73.625</v>
      </c>
      <c r="J10" s="5"/>
      <c r="K10" s="9"/>
      <c r="L10" s="5"/>
      <c r="M10" s="10"/>
      <c r="N10" s="11"/>
    </row>
    <row r="11" spans="1:14" ht="34.5" customHeight="1" x14ac:dyDescent="0.25">
      <c r="A11" s="24">
        <v>10</v>
      </c>
      <c r="B11" s="24">
        <v>23</v>
      </c>
      <c r="C11" s="24">
        <v>7.25</v>
      </c>
      <c r="D11" s="25">
        <f t="shared" si="0"/>
        <v>3.1724137931034484</v>
      </c>
      <c r="E11" s="26">
        <v>5.5</v>
      </c>
      <c r="F11" s="27">
        <f t="shared" si="2"/>
        <v>0.57680250783699061</v>
      </c>
      <c r="G11" s="28">
        <f t="shared" si="3"/>
        <v>2.4231974921630095</v>
      </c>
      <c r="H11" s="15">
        <f t="shared" si="1"/>
        <v>96.625000000000014</v>
      </c>
      <c r="J11" s="5"/>
      <c r="K11" s="6"/>
      <c r="L11" s="5"/>
    </row>
    <row r="12" spans="1:14" ht="34.5" customHeight="1" x14ac:dyDescent="0.25">
      <c r="A12" s="24">
        <v>11</v>
      </c>
      <c r="B12" s="24">
        <v>84</v>
      </c>
      <c r="C12" s="24">
        <v>7.25</v>
      </c>
      <c r="D12" s="25">
        <f t="shared" si="0"/>
        <v>11.586206896551724</v>
      </c>
      <c r="E12" s="26">
        <v>6.5</v>
      </c>
      <c r="F12" s="27">
        <f t="shared" si="2"/>
        <v>1.7824933687002653</v>
      </c>
      <c r="G12" s="28">
        <f>3-F12</f>
        <v>1.2175066312997347</v>
      </c>
      <c r="H12" s="15">
        <f t="shared" si="1"/>
        <v>57.375</v>
      </c>
      <c r="J12" s="5"/>
      <c r="K12" s="9"/>
      <c r="L12" s="5"/>
      <c r="M12" s="10"/>
      <c r="N12" s="11"/>
    </row>
    <row r="13" spans="1:14" ht="34.5" customHeight="1" x14ac:dyDescent="0.25">
      <c r="A13" s="24">
        <v>13</v>
      </c>
      <c r="B13" s="24">
        <v>78</v>
      </c>
      <c r="C13" s="24">
        <v>7.25</v>
      </c>
      <c r="D13" s="25">
        <f t="shared" si="0"/>
        <v>10.758620689655173</v>
      </c>
      <c r="E13" s="26">
        <v>4.5</v>
      </c>
      <c r="F13" s="27">
        <f>D13/E13</f>
        <v>2.3908045977011496</v>
      </c>
      <c r="G13" s="28">
        <f>3-F13</f>
        <v>0.60919540229885039</v>
      </c>
      <c r="H13" s="15">
        <f>G13*C13*E13</f>
        <v>19.874999999999993</v>
      </c>
      <c r="J13" s="5"/>
      <c r="K13" s="6"/>
      <c r="L13" s="5"/>
    </row>
    <row r="14" spans="1:14" ht="34.5" customHeight="1" x14ac:dyDescent="0.25">
      <c r="A14" s="29">
        <v>14</v>
      </c>
      <c r="B14" s="30">
        <v>37</v>
      </c>
      <c r="C14" s="24">
        <v>7.25</v>
      </c>
      <c r="D14" s="40">
        <f t="shared" si="0"/>
        <v>5.1034482758620694</v>
      </c>
      <c r="E14" s="31">
        <v>5.5</v>
      </c>
      <c r="F14" s="32">
        <f>D14/E14</f>
        <v>0.92789968652037624</v>
      </c>
      <c r="G14" s="41">
        <f>2-F14</f>
        <v>1.0721003134796239</v>
      </c>
      <c r="H14" s="42">
        <f>G14*C14*E14</f>
        <v>42.75</v>
      </c>
      <c r="J14" s="5"/>
      <c r="K14" s="9"/>
      <c r="L14" s="5"/>
      <c r="M14" s="10"/>
      <c r="N14" s="11"/>
    </row>
    <row r="15" spans="1:14" ht="28.5" x14ac:dyDescent="0.25">
      <c r="A15" s="43" t="s">
        <v>8</v>
      </c>
      <c r="B15" s="44">
        <f>SUM(B5:B14)</f>
        <v>657</v>
      </c>
      <c r="C15" s="37">
        <f>SUM(C5:C14)</f>
        <v>72.5</v>
      </c>
      <c r="D15" s="38">
        <f>B15/9.25</f>
        <v>71.027027027027032</v>
      </c>
      <c r="E15" s="38">
        <f>SUM(E5:E14)</f>
        <v>66</v>
      </c>
      <c r="F15" s="39">
        <f>D15/E15</f>
        <v>1.0761670761670763</v>
      </c>
      <c r="G15" s="12">
        <f>AVERAGE(G5:G14)</f>
        <v>1.5168895855102749</v>
      </c>
      <c r="H15" s="16">
        <f>SUM(H5:H14)</f>
        <v>653.75</v>
      </c>
      <c r="J15" s="36"/>
      <c r="K15" s="6"/>
      <c r="L15" s="5"/>
    </row>
    <row r="16" spans="1:14" ht="32.25" customHeight="1" x14ac:dyDescent="0.25">
      <c r="A16" s="64" t="s">
        <v>9</v>
      </c>
      <c r="B16" s="64"/>
      <c r="C16" s="66" t="s">
        <v>10</v>
      </c>
      <c r="D16" s="66"/>
      <c r="E16" s="67" t="s">
        <v>11</v>
      </c>
      <c r="F16" s="67"/>
      <c r="G16" s="68" t="s">
        <v>12</v>
      </c>
      <c r="H16" s="68"/>
      <c r="J16" s="5"/>
      <c r="K16" s="9"/>
      <c r="L16" s="5"/>
      <c r="M16" s="10"/>
      <c r="N16" s="11"/>
    </row>
    <row r="17" spans="1:14" ht="32.25" customHeight="1" x14ac:dyDescent="0.25">
      <c r="A17" s="65"/>
      <c r="B17" s="65"/>
      <c r="C17" s="66"/>
      <c r="D17" s="66"/>
      <c r="E17" s="67"/>
      <c r="F17" s="67"/>
      <c r="G17" s="69"/>
      <c r="H17" s="69"/>
      <c r="J17" s="5"/>
      <c r="K17" s="6"/>
      <c r="L17" s="5"/>
    </row>
    <row r="18" spans="1:14" ht="22.5" customHeight="1" x14ac:dyDescent="0.25">
      <c r="A18" s="55" t="s">
        <v>13</v>
      </c>
      <c r="B18" s="56"/>
      <c r="C18" s="56"/>
      <c r="D18" s="56"/>
      <c r="E18" s="56"/>
      <c r="F18" s="56"/>
      <c r="G18" s="56"/>
      <c r="H18" s="57"/>
      <c r="I18" s="2"/>
      <c r="J18" s="5"/>
      <c r="K18" s="9"/>
      <c r="L18" s="5"/>
      <c r="M18" s="10"/>
      <c r="N18" s="11"/>
    </row>
    <row r="19" spans="1:14" ht="18" customHeight="1" x14ac:dyDescent="0.25">
      <c r="A19" s="58"/>
      <c r="B19" s="59"/>
      <c r="C19" s="59"/>
      <c r="D19" s="59"/>
      <c r="E19" s="59"/>
      <c r="F19" s="59"/>
      <c r="G19" s="59"/>
      <c r="H19" s="60"/>
      <c r="I19" s="2"/>
      <c r="J19" s="5"/>
      <c r="K19" s="6"/>
      <c r="L19" s="5"/>
    </row>
    <row r="20" spans="1:14" ht="62.25" customHeight="1" x14ac:dyDescent="0.25">
      <c r="A20" s="19">
        <v>44505</v>
      </c>
      <c r="B20" s="19">
        <v>44508</v>
      </c>
      <c r="C20" s="19">
        <v>44509</v>
      </c>
      <c r="D20" s="19">
        <v>44510</v>
      </c>
      <c r="E20" s="19">
        <v>44511</v>
      </c>
      <c r="G20" s="18">
        <v>0</v>
      </c>
      <c r="J20" s="5"/>
      <c r="K20" s="9"/>
      <c r="L20" s="5"/>
      <c r="M20" s="10"/>
      <c r="N20" s="11"/>
    </row>
    <row r="21" spans="1:14" ht="62.25" customHeight="1" x14ac:dyDescent="0.25">
      <c r="A21" s="33"/>
      <c r="B21" s="34"/>
      <c r="C21" s="34"/>
      <c r="D21" s="34"/>
      <c r="E21" s="35"/>
      <c r="G21" s="21" t="s">
        <v>15</v>
      </c>
      <c r="H21" s="17" t="s">
        <v>16</v>
      </c>
      <c r="J21" s="5"/>
      <c r="K21" s="6"/>
      <c r="L21" s="5"/>
    </row>
    <row r="22" spans="1:14" ht="62.25" customHeight="1" x14ac:dyDescent="0.25">
      <c r="A22" s="22">
        <v>44512</v>
      </c>
      <c r="B22" s="22">
        <v>44515</v>
      </c>
      <c r="C22" s="22">
        <v>44516</v>
      </c>
      <c r="D22" s="22">
        <v>44517</v>
      </c>
      <c r="E22" s="22">
        <v>44518</v>
      </c>
      <c r="G22" s="18">
        <v>0</v>
      </c>
      <c r="J22" s="5"/>
      <c r="K22" s="9"/>
      <c r="L22" s="5"/>
      <c r="M22" s="10"/>
      <c r="N22" s="11"/>
    </row>
    <row r="23" spans="1:14" ht="62.25" customHeight="1" x14ac:dyDescent="0.25">
      <c r="A23" s="33"/>
      <c r="B23" s="33"/>
      <c r="C23" s="33"/>
      <c r="D23" s="33"/>
      <c r="E23" s="33"/>
      <c r="G23" s="20" t="s">
        <v>14</v>
      </c>
      <c r="H23" s="23" t="s">
        <v>18</v>
      </c>
      <c r="I23" s="13"/>
      <c r="J23" s="5"/>
      <c r="K23" s="6"/>
      <c r="L23" s="5"/>
    </row>
    <row r="24" spans="1:14" x14ac:dyDescent="0.25">
      <c r="J24" s="5"/>
      <c r="K24" s="9"/>
      <c r="L24" s="5"/>
      <c r="M24" s="10"/>
      <c r="N24" s="11"/>
    </row>
    <row r="28" spans="1:14" x14ac:dyDescent="0.25">
      <c r="K28" s="14"/>
    </row>
    <row r="29" spans="1:14" x14ac:dyDescent="0.25">
      <c r="J29" s="2"/>
    </row>
    <row r="30" spans="1:14" x14ac:dyDescent="0.25">
      <c r="K30" s="14"/>
    </row>
    <row r="32" spans="1:14" x14ac:dyDescent="0.25">
      <c r="K32" s="14"/>
    </row>
    <row r="34" spans="11:11" x14ac:dyDescent="0.25">
      <c r="K34" s="14"/>
    </row>
    <row r="35" spans="11:11" x14ac:dyDescent="0.25">
      <c r="K35" s="14"/>
    </row>
  </sheetData>
  <mergeCells count="7">
    <mergeCell ref="A18:H19"/>
    <mergeCell ref="A1:H2"/>
    <mergeCell ref="J2:K2"/>
    <mergeCell ref="A16:B17"/>
    <mergeCell ref="C16:D17"/>
    <mergeCell ref="E16:F17"/>
    <mergeCell ref="G16:H17"/>
  </mergeCells>
  <conditionalFormatting sqref="G5:G14">
    <cfRule type="cellIs" dxfId="7" priority="5" operator="lessThan">
      <formula>0.01</formula>
    </cfRule>
  </conditionalFormatting>
  <conditionalFormatting sqref="H5:H14">
    <cfRule type="cellIs" dxfId="6" priority="4" operator="lessThan">
      <formula>0.01</formula>
    </cfRule>
  </conditionalFormatting>
  <conditionalFormatting sqref="F5:F12">
    <cfRule type="cellIs" dxfId="5" priority="6" operator="lessThan">
      <formula>1.5</formula>
    </cfRule>
    <cfRule type="cellIs" dxfId="4" priority="7" operator="between">
      <formula>2</formula>
      <formula>2.99</formula>
    </cfRule>
    <cfRule type="cellIs" dxfId="3" priority="8" operator="greaterThan">
      <formula>2.99</formula>
    </cfRule>
  </conditionalFormatting>
  <conditionalFormatting sqref="F13:F14">
    <cfRule type="cellIs" dxfId="2" priority="1" operator="between">
      <formula>1.5</formula>
      <formula>1.98</formula>
    </cfRule>
    <cfRule type="cellIs" dxfId="1" priority="2" operator="lessThan">
      <formula>1</formula>
    </cfRule>
    <cfRule type="cellIs" dxfId="0" priority="3" operator="greaterThan">
      <formula>1.99</formula>
    </cfRule>
  </conditionalFormatting>
  <pageMargins left="0.7" right="0.7" top="0.75" bottom="0.75" header="0.3" footer="0.3"/>
  <pageSetup scale="7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C448-4B50-47E9-8A3F-436025782E74}">
  <sheetPr>
    <pageSetUpPr fitToPage="1"/>
  </sheetPr>
  <dimension ref="A1:AN66"/>
  <sheetViews>
    <sheetView workbookViewId="0">
      <selection activeCell="F3" sqref="F3:F12"/>
    </sheetView>
  </sheetViews>
  <sheetFormatPr defaultRowHeight="15" x14ac:dyDescent="0.25"/>
  <cols>
    <col min="1" max="4" width="16.140625" customWidth="1"/>
    <col min="5" max="5" width="14.5703125" customWidth="1"/>
    <col min="6" max="6" width="12.140625" customWidth="1"/>
    <col min="8" max="8" width="11.42578125" customWidth="1"/>
    <col min="9" max="9" width="12.7109375" customWidth="1"/>
    <col min="10" max="10" width="10.5703125" bestFit="1" customWidth="1"/>
    <col min="11" max="11" width="10.42578125" customWidth="1"/>
  </cols>
  <sheetData>
    <row r="1" spans="1:11" x14ac:dyDescent="0.25">
      <c r="A1" t="s">
        <v>45</v>
      </c>
    </row>
    <row r="2" spans="1:11" ht="28.5" x14ac:dyDescent="0.45">
      <c r="A2" t="s">
        <v>44</v>
      </c>
      <c r="B2" t="s">
        <v>43</v>
      </c>
      <c r="C2" t="s">
        <v>42</v>
      </c>
      <c r="D2" t="s">
        <v>41</v>
      </c>
      <c r="H2" s="53" t="s">
        <v>40</v>
      </c>
      <c r="I2" s="52">
        <v>244</v>
      </c>
      <c r="J2" s="54"/>
      <c r="K2" s="54"/>
    </row>
    <row r="3" spans="1:11" ht="28.5" x14ac:dyDescent="0.45">
      <c r="B3" t="s">
        <v>20</v>
      </c>
      <c r="C3">
        <v>7</v>
      </c>
      <c r="D3" t="s">
        <v>19</v>
      </c>
      <c r="E3" t="s">
        <v>37</v>
      </c>
      <c r="F3" cm="1">
        <f t="array" ref="F3">SUMPRODUCT((A3:A27=E3)*C3:C27)</f>
        <v>85</v>
      </c>
      <c r="H3" s="53" t="s">
        <v>39</v>
      </c>
      <c r="I3" s="52">
        <v>2</v>
      </c>
      <c r="J3" s="54"/>
      <c r="K3" s="54" t="s">
        <v>38</v>
      </c>
    </row>
    <row r="4" spans="1:11" ht="28.5" x14ac:dyDescent="0.45">
      <c r="A4" t="s">
        <v>37</v>
      </c>
      <c r="B4" t="s">
        <v>47</v>
      </c>
      <c r="C4">
        <v>8</v>
      </c>
      <c r="D4" t="s">
        <v>19</v>
      </c>
      <c r="E4" t="s">
        <v>34</v>
      </c>
      <c r="F4" cm="1">
        <f t="array" ref="F4">SUMPRODUCT((A3:A27=E4)*C3:C27)</f>
        <v>100</v>
      </c>
      <c r="H4" s="53" t="s">
        <v>36</v>
      </c>
      <c r="I4" s="52">
        <v>1278</v>
      </c>
      <c r="J4" s="54"/>
      <c r="K4" s="54"/>
    </row>
    <row r="5" spans="1:11" ht="28.5" x14ac:dyDescent="0.45">
      <c r="A5" t="s">
        <v>37</v>
      </c>
      <c r="B5" t="s">
        <v>20</v>
      </c>
      <c r="C5">
        <v>77</v>
      </c>
      <c r="D5" t="s">
        <v>19</v>
      </c>
      <c r="E5" t="s">
        <v>29</v>
      </c>
      <c r="F5" cm="1">
        <f t="array" ref="F5">SUMPRODUCT((A3:A27=E5)*C3:C27)</f>
        <v>45</v>
      </c>
      <c r="H5" s="53" t="s">
        <v>35</v>
      </c>
      <c r="I5" s="52">
        <v>23</v>
      </c>
      <c r="J5" s="54"/>
      <c r="K5" s="54"/>
    </row>
    <row r="6" spans="1:11" ht="28.5" x14ac:dyDescent="0.45">
      <c r="A6" t="s">
        <v>34</v>
      </c>
      <c r="B6" t="s">
        <v>47</v>
      </c>
      <c r="C6">
        <v>5</v>
      </c>
      <c r="D6" t="s">
        <v>19</v>
      </c>
      <c r="E6" t="s">
        <v>28</v>
      </c>
      <c r="F6" cm="1">
        <f t="array" ref="F6">SUMPRODUCT((A3:A31=E6)*C3:C31)</f>
        <v>77</v>
      </c>
      <c r="H6" s="53" t="s">
        <v>33</v>
      </c>
      <c r="I6" s="52">
        <v>0</v>
      </c>
      <c r="J6" s="54"/>
      <c r="K6" s="54"/>
    </row>
    <row r="7" spans="1:11" ht="28.5" x14ac:dyDescent="0.45">
      <c r="A7" t="s">
        <v>34</v>
      </c>
      <c r="B7" t="s">
        <v>20</v>
      </c>
      <c r="C7">
        <v>95</v>
      </c>
      <c r="D7" t="s">
        <v>19</v>
      </c>
      <c r="E7" t="s">
        <v>27</v>
      </c>
      <c r="F7" cm="1">
        <f t="array" ref="F7">SUMPRODUCT((A3:A32=E7)*C3:C32)</f>
        <v>82</v>
      </c>
      <c r="H7" s="53" t="s">
        <v>32</v>
      </c>
      <c r="I7" s="52">
        <v>0</v>
      </c>
      <c r="J7" s="51" t="s">
        <v>31</v>
      </c>
      <c r="K7" s="51" t="s">
        <v>30</v>
      </c>
    </row>
    <row r="8" spans="1:11" ht="26.25" x14ac:dyDescent="0.4">
      <c r="A8" t="s">
        <v>29</v>
      </c>
      <c r="B8" t="s">
        <v>20</v>
      </c>
      <c r="C8">
        <v>45</v>
      </c>
      <c r="D8" t="s">
        <v>19</v>
      </c>
      <c r="E8" t="s">
        <v>26</v>
      </c>
      <c r="F8" cm="1">
        <f t="array" ref="F8">SUMPRODUCT((A3:A33=E8)*C3:C33)</f>
        <v>46</v>
      </c>
      <c r="H8" s="50"/>
      <c r="I8" s="49">
        <f>SUM(I2:I7)</f>
        <v>1547</v>
      </c>
      <c r="J8" s="48">
        <f>I8/'PPH CALC'!E15</f>
        <v>23.439393939393938</v>
      </c>
      <c r="K8" s="48">
        <f>J8/'PPH CALC'!C8</f>
        <v>3.2330198537095085</v>
      </c>
    </row>
    <row r="9" spans="1:11" x14ac:dyDescent="0.25">
      <c r="A9" t="s">
        <v>28</v>
      </c>
      <c r="B9" t="s">
        <v>46</v>
      </c>
      <c r="C9">
        <v>3</v>
      </c>
      <c r="D9" t="s">
        <v>19</v>
      </c>
      <c r="E9" t="s">
        <v>25</v>
      </c>
      <c r="F9" cm="1">
        <f t="array" ref="F9">SUMPRODUCT((A4:A34=E9)*C4:C34)</f>
        <v>23</v>
      </c>
    </row>
    <row r="10" spans="1:11" x14ac:dyDescent="0.25">
      <c r="A10" t="s">
        <v>28</v>
      </c>
      <c r="B10" t="s">
        <v>20</v>
      </c>
      <c r="C10">
        <v>74</v>
      </c>
      <c r="D10" t="s">
        <v>19</v>
      </c>
      <c r="E10" t="s">
        <v>24</v>
      </c>
      <c r="F10" cm="1">
        <f t="array" ref="F10">SUMPRODUCT((A3:A35=E10)*C3:C35)</f>
        <v>84</v>
      </c>
    </row>
    <row r="11" spans="1:11" x14ac:dyDescent="0.25">
      <c r="A11" t="s">
        <v>27</v>
      </c>
      <c r="B11" t="s">
        <v>20</v>
      </c>
      <c r="C11">
        <v>82</v>
      </c>
      <c r="D11" t="s">
        <v>19</v>
      </c>
      <c r="E11" t="s">
        <v>23</v>
      </c>
      <c r="F11" cm="1">
        <f t="array" ref="F11">SUMPRODUCT((A3:A36=E11)*C3:C36)</f>
        <v>78</v>
      </c>
    </row>
    <row r="12" spans="1:11" x14ac:dyDescent="0.25">
      <c r="A12" t="s">
        <v>26</v>
      </c>
      <c r="B12" t="s">
        <v>20</v>
      </c>
      <c r="C12">
        <v>46</v>
      </c>
      <c r="D12" t="s">
        <v>19</v>
      </c>
      <c r="E12" t="s">
        <v>21</v>
      </c>
      <c r="F12" cm="1">
        <f t="array" ref="F12">SUMPRODUCT((A3:A37=E12)*C3:C37)</f>
        <v>37</v>
      </c>
    </row>
    <row r="13" spans="1:11" ht="18.75" x14ac:dyDescent="0.3">
      <c r="A13" t="s">
        <v>25</v>
      </c>
      <c r="B13" t="s">
        <v>20</v>
      </c>
      <c r="C13">
        <v>23</v>
      </c>
      <c r="D13" t="s">
        <v>19</v>
      </c>
      <c r="F13" s="47">
        <f>SUM(F3:F12)</f>
        <v>657</v>
      </c>
      <c r="G13" s="46"/>
    </row>
    <row r="14" spans="1:11" ht="24.75" customHeight="1" x14ac:dyDescent="0.25">
      <c r="A14" t="s">
        <v>24</v>
      </c>
      <c r="B14" t="s">
        <v>20</v>
      </c>
      <c r="C14">
        <v>84</v>
      </c>
      <c r="D14" t="s">
        <v>19</v>
      </c>
    </row>
    <row r="15" spans="1:11" ht="24.75" customHeight="1" x14ac:dyDescent="0.25">
      <c r="A15" t="s">
        <v>23</v>
      </c>
      <c r="B15" t="s">
        <v>22</v>
      </c>
      <c r="C15">
        <v>78</v>
      </c>
      <c r="D15" t="s">
        <v>19</v>
      </c>
    </row>
    <row r="16" spans="1:11" ht="24.75" customHeight="1" x14ac:dyDescent="0.25">
      <c r="A16" t="s">
        <v>21</v>
      </c>
      <c r="B16" t="s">
        <v>22</v>
      </c>
      <c r="C16">
        <v>37</v>
      </c>
      <c r="D16" t="s">
        <v>19</v>
      </c>
    </row>
    <row r="17" spans="1:40" ht="24.75" customHeight="1" x14ac:dyDescent="0.25"/>
    <row r="18" spans="1:40" ht="24.75" customHeight="1" x14ac:dyDescent="0.25"/>
    <row r="19" spans="1:40" ht="24.75" customHeight="1" x14ac:dyDescent="0.25"/>
    <row r="20" spans="1:40" ht="24.75" customHeight="1" x14ac:dyDescent="0.25"/>
    <row r="21" spans="1:40" ht="24.75" customHeight="1" x14ac:dyDescent="0.25"/>
    <row r="22" spans="1:40" ht="18.75" customHeight="1" x14ac:dyDescent="0.25"/>
    <row r="23" spans="1:40" ht="18.75" customHeight="1" x14ac:dyDescent="0.25"/>
    <row r="24" spans="1:40" ht="18.75" customHeight="1" x14ac:dyDescent="0.25"/>
    <row r="25" spans="1:40" ht="18.75" customHeight="1" x14ac:dyDescent="0.25"/>
    <row r="29" spans="1:40" s="45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40" s="45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1:40" s="45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1:40" s="45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1:40" s="45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40" s="45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s="45" customForma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s="45" customForma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s="45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s="45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s="45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s="45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s="45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s="45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s="45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s="45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s="45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0" s="45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0" s="45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0" s="45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s="45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s="45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s="45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s="45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s="45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s="45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1:40" s="45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1:40" s="45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  <row r="57" spans="1:40" s="45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1:40" s="45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0" s="45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pans="1:40" s="45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pans="1:40" s="45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pans="1:40" s="45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pans="1:40" s="45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</row>
    <row r="64" spans="1:40" s="45" customForma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</row>
    <row r="65" spans="1:40" s="45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pans="1:40" s="45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</sheetData>
  <autoFilter ref="A2:D27" xr:uid="{564EFB37-0000-49DF-87D5-4786A75A44DB}">
    <sortState xmlns:xlrd2="http://schemas.microsoft.com/office/spreadsheetml/2017/richdata2" ref="A3:D27">
      <sortCondition ref="B2:B27"/>
    </sortState>
  </autoFilter>
  <pageMargins left="0.7" right="0.7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PPH CALC</vt:lpstr>
      <vt:lpstr>Sheet1</vt:lpstr>
      <vt:lpstr>'PPH CALC'!Print_Area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Hopper, Glenn J</dc:creator>
  <cp:lastModifiedBy>Hopper, Glenn J</cp:lastModifiedBy>
  <cp:lastPrinted>2021-12-03T18:33:10Z</cp:lastPrinted>
  <dcterms:created xsi:type="dcterms:W3CDTF">2021-10-18T16:23:13Z</dcterms:created>
  <dcterms:modified xsi:type="dcterms:W3CDTF">2021-12-04T15:38:49Z</dcterms:modified>
</cp:coreProperties>
</file>