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lcolatrice" sheetId="1" r:id="rId4"/>
  </sheets>
</workbook>
</file>

<file path=xl/sharedStrings.xml><?xml version="1.0" encoding="utf-8"?>
<sst xmlns="http://schemas.openxmlformats.org/spreadsheetml/2006/main" uniqueCount="88">
  <si>
    <t>Members</t>
  </si>
  <si>
    <t>Name</t>
  </si>
  <si>
    <t>In</t>
  </si>
  <si>
    <t># Tasks</t>
  </si>
  <si>
    <t>Luca Brodo</t>
  </si>
  <si>
    <t>LB</t>
  </si>
  <si>
    <t>Gordan Konevski</t>
  </si>
  <si>
    <t>GK</t>
  </si>
  <si>
    <t>Wiktor Kochanek</t>
  </si>
  <si>
    <t>WK</t>
  </si>
  <si>
    <t>Kaan Tuna</t>
  </si>
  <si>
    <t>KT</t>
  </si>
  <si>
    <t>Vytaras Juraska</t>
  </si>
  <si>
    <t>VJ</t>
  </si>
  <si>
    <t>Task Situation</t>
  </si>
  <si>
    <t>Situation</t>
  </si>
  <si>
    <t>Total</t>
  </si>
  <si>
    <t>Completed</t>
  </si>
  <si>
    <t>Work in Progrss</t>
  </si>
  <si>
    <t>To-do</t>
  </si>
  <si>
    <t>Tasks</t>
  </si>
  <si>
    <t>Task</t>
  </si>
  <si>
    <t>Brief Description</t>
  </si>
  <si>
    <t>Date</t>
  </si>
  <si>
    <t>Status</t>
  </si>
  <si>
    <t>Member</t>
  </si>
  <si>
    <t>WIP</t>
  </si>
  <si>
    <t>Requirements Specification</t>
  </si>
  <si>
    <t>Brief description of the requirements in bullet points</t>
  </si>
  <si>
    <t>DONE</t>
  </si>
  <si>
    <t>Definition of the Context</t>
  </si>
  <si>
    <t>Brief description of the context in which the car operates</t>
  </si>
  <si>
    <t>Context Diagram</t>
  </si>
  <si>
    <t>Definition of the context in a diagram</t>
  </si>
  <si>
    <t>LB GK</t>
  </si>
  <si>
    <t>Block Diagram of the car</t>
  </si>
  <si>
    <t>Composition of the car</t>
  </si>
  <si>
    <t>LB, VJ</t>
  </si>
  <si>
    <t>SolidWork Model</t>
  </si>
  <si>
    <t>First 3D model of the car</t>
  </si>
  <si>
    <t>Requirements Diagram</t>
  </si>
  <si>
    <t>Definition of the requirements in a diagram</t>
  </si>
  <si>
    <t>Use Cases</t>
  </si>
  <si>
    <t>Some use cases for the vehicle</t>
  </si>
  <si>
    <t>LB, KT</t>
  </si>
  <si>
    <t>Water Wheels design</t>
  </si>
  <si>
    <t>Design of wheels capable for water and all terrain</t>
  </si>
  <si>
    <t>WK, VJ</t>
  </si>
  <si>
    <t>Simulation of the environment</t>
  </si>
  <si>
    <t>Simulation in a host machine</t>
  </si>
  <si>
    <t xml:space="preserve">Division of the vehicle in subsystems </t>
  </si>
  <si>
    <t>Parametric Diagram</t>
  </si>
  <si>
    <t>Specific Constraints of the seeking subsystem</t>
  </si>
  <si>
    <t>KT, LB</t>
  </si>
  <si>
    <t>Specification of the vehicle dimension</t>
  </si>
  <si>
    <t>Specification of the vehicle dimension according to the requirements</t>
  </si>
  <si>
    <t>WK, KT, LB</t>
  </si>
  <si>
    <t>New model For the car</t>
  </si>
  <si>
    <t>Design a new model in SolidWorks</t>
  </si>
  <si>
    <t>LB,WK</t>
  </si>
  <si>
    <t>New Idea for the car exterior</t>
  </si>
  <si>
    <t>Strictly related to the new model task</t>
  </si>
  <si>
    <t>Create dimensional Views</t>
  </si>
  <si>
    <t>Create dimensional views of the model</t>
  </si>
  <si>
    <t>WK, LB</t>
  </si>
  <si>
    <t>Consider diffent aspects of the model</t>
  </si>
  <si>
    <t>Different aspects like ergonomics and so on</t>
  </si>
  <si>
    <t>WK,LB</t>
  </si>
  <si>
    <t>Define disciplines</t>
  </si>
  <si>
    <t>Define disciplines for all subsystems</t>
  </si>
  <si>
    <t xml:space="preserve">Refine the subsystem </t>
  </si>
  <si>
    <t>Refinement of the subsystem diagram</t>
  </si>
  <si>
    <t>Appropriate techniques</t>
  </si>
  <si>
    <t>Uml and Algorithms for different parts</t>
  </si>
  <si>
    <t>LB, GK,VJ</t>
  </si>
  <si>
    <t>Define a functional Model</t>
  </si>
  <si>
    <t>LB, GK, KT, WK</t>
  </si>
  <si>
    <t>How to follow light</t>
  </si>
  <si>
    <t>Define how the “Seeking ” subsystem works</t>
  </si>
  <si>
    <t xml:space="preserve">Define Seeking subsistem </t>
  </si>
  <si>
    <t>Uml, draft of algorithm for seeking subsystems</t>
  </si>
  <si>
    <t>How does the robot maintain orientation</t>
  </si>
  <si>
    <t>Decide how the model define orientation and map planning</t>
  </si>
  <si>
    <t>GK, LB</t>
  </si>
  <si>
    <t>Map planning, path planning</t>
  </si>
  <si>
    <t xml:space="preserve">Map planning and path planning ump and algorithm </t>
  </si>
  <si>
    <t>Define affordances and signifier</t>
  </si>
  <si>
    <t>Different affordances and signifiers for the vehicle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</si>
</sst>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$€-2] #,##0"/>
    <numFmt numFmtId="60" formatCode="#,##0%"/>
  </numFmts>
  <fonts count="6">
    <font>
      <sz val="10"/>
      <color indexed="8"/>
      <name val="Avenir Next Regular"/>
    </font>
    <font>
      <sz val="12"/>
      <color indexed="8"/>
      <name val="Avenir Next Regular"/>
    </font>
    <font>
      <sz val="10"/>
      <color indexed="10"/>
      <name val="Avenir Next Demi Bold"/>
    </font>
    <font>
      <sz val="10"/>
      <color indexed="10"/>
      <name val="Avenir Next Regular"/>
    </font>
    <font>
      <sz val="10"/>
      <color indexed="8"/>
      <name val="Avenir Next Demi Bold"/>
    </font>
    <font>
      <b val="1"/>
      <sz val="32"/>
      <color indexed="24"/>
      <name val="Publico Headline Roman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17">
    <border>
      <left/>
      <right/>
      <top/>
      <bottom/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7"/>
      </bottom>
      <diagonal/>
    </border>
    <border>
      <left/>
      <right style="thin">
        <color indexed="12"/>
      </right>
      <top style="thin">
        <color indexed="12"/>
      </top>
      <bottom style="thin">
        <color indexed="17"/>
      </bottom>
      <diagonal/>
    </border>
    <border>
      <left style="thin">
        <color indexed="12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3"/>
      </left>
      <right style="thin">
        <color indexed="12"/>
      </right>
      <top style="thin">
        <color indexed="17"/>
      </top>
      <bottom style="thin">
        <color indexed="13"/>
      </bottom>
      <diagonal/>
    </border>
    <border>
      <left style="thin">
        <color indexed="12"/>
      </left>
      <right/>
      <top style="thin">
        <color indexed="12"/>
      </top>
      <bottom style="thin">
        <color indexed="13"/>
      </bottom>
      <diagonal/>
    </border>
    <border>
      <left/>
      <right/>
      <top style="thin">
        <color indexed="12"/>
      </top>
      <bottom style="thin">
        <color indexed="13"/>
      </bottom>
      <diagonal/>
    </border>
    <border>
      <left/>
      <right style="thin">
        <color indexed="12"/>
      </right>
      <top style="thin">
        <color indexed="12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2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1" fillId="2" applyNumberFormat="0" applyFont="1" applyFill="1" applyBorder="0" applyAlignment="1" applyProtection="0">
      <alignment horizontal="center" vertical="center"/>
    </xf>
    <xf numFmtId="49" fontId="2" fillId="3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49" fontId="4" fillId="4" borderId="4" applyNumberFormat="1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/>
    </xf>
    <xf numFmtId="3" fontId="0" fillId="5" borderId="6" applyNumberFormat="1" applyFont="1" applyFill="1" applyBorder="1" applyAlignment="1" applyProtection="0">
      <alignment vertical="top" wrapText="1"/>
    </xf>
    <xf numFmtId="49" fontId="4" fillId="4" borderId="7" applyNumberFormat="1" applyFont="1" applyFill="1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vertical="top" wrapText="1"/>
    </xf>
    <xf numFmtId="3" fontId="0" fillId="5" borderId="9" applyNumberFormat="1" applyFont="1" applyFill="1" applyBorder="1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49" fontId="2" fillId="6" borderId="10" applyNumberFormat="1" applyFont="1" applyFill="1" applyBorder="1" applyAlignment="1" applyProtection="0">
      <alignment vertical="top" wrapText="1"/>
    </xf>
    <xf numFmtId="49" fontId="2" fillId="6" borderId="11" applyNumberFormat="1" applyFont="1" applyFill="1" applyBorder="1" applyAlignment="1" applyProtection="0">
      <alignment vertical="top" wrapText="1"/>
    </xf>
    <xf numFmtId="49" fontId="4" fillId="2" borderId="12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vertical="top" wrapText="1"/>
    </xf>
    <xf numFmtId="0" fontId="0" fillId="7" borderId="6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49" fontId="4" fillId="2" borderId="7" applyNumberFormat="1" applyFont="1" applyFill="1" applyBorder="1" applyAlignment="1" applyProtection="0">
      <alignment vertical="top" wrapText="1"/>
    </xf>
    <xf numFmtId="0" fontId="0" fillId="7" borderId="9" applyNumberFormat="1" applyFont="1" applyFill="1" applyBorder="1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49" fontId="2" fillId="8" borderId="14" applyNumberFormat="1" applyFont="1" applyFill="1" applyBorder="1" applyAlignment="1" applyProtection="0">
      <alignment horizontal="center" vertical="top" wrapText="1"/>
    </xf>
    <xf numFmtId="49" fontId="2" fillId="8" borderId="15" applyNumberFormat="1" applyFont="1" applyFill="1" applyBorder="1" applyAlignment="1" applyProtection="0">
      <alignment horizontal="center" vertical="top" wrapText="1"/>
    </xf>
    <xf numFmtId="49" fontId="2" fillId="8" borderId="16" applyNumberFormat="1" applyFont="1" applyFill="1" applyBorder="1" applyAlignment="1" applyProtection="0">
      <alignment horizontal="center" vertical="top" wrapText="1"/>
    </xf>
    <xf numFmtId="49" fontId="4" fillId="4" borderId="4" applyNumberFormat="1" applyFont="1" applyFill="1" applyBorder="1" applyAlignment="1" applyProtection="0">
      <alignment horizontal="center" vertical="top" wrapText="1"/>
    </xf>
    <xf numFmtId="49" fontId="4" fillId="2" borderId="5" applyNumberFormat="1" applyFont="1" applyFill="1" applyBorder="1" applyAlignment="1" applyProtection="0">
      <alignment horizontal="center" vertical="top" wrapText="1"/>
    </xf>
    <xf numFmtId="59" fontId="4" fillId="2" borderId="5" applyNumberFormat="1" applyFont="1" applyFill="1" applyBorder="1" applyAlignment="1" applyProtection="0">
      <alignment horizontal="center" vertical="top" wrapText="1"/>
    </xf>
    <xf numFmtId="0" fontId="4" fillId="2" borderId="6" applyNumberFormat="0" applyFont="1" applyFill="1" applyBorder="1" applyAlignment="1" applyProtection="0">
      <alignment horizontal="center" vertical="top" wrapText="1"/>
    </xf>
    <xf numFmtId="49" fontId="4" fillId="7" borderId="5" applyNumberFormat="1" applyFont="1" applyFill="1" applyBorder="1" applyAlignment="1" applyProtection="0">
      <alignment horizontal="center" vertical="top" wrapText="1"/>
    </xf>
    <xf numFmtId="59" fontId="4" fillId="7" borderId="5" applyNumberFormat="1" applyFont="1" applyFill="1" applyBorder="1" applyAlignment="1" applyProtection="0">
      <alignment horizontal="center" vertical="top" wrapText="1"/>
    </xf>
    <xf numFmtId="59" fontId="4" fillId="7" borderId="6" applyNumberFormat="1" applyFont="1" applyFill="1" applyBorder="1" applyAlignment="1" applyProtection="0">
      <alignment horizontal="center" vertical="top" wrapText="1"/>
    </xf>
    <xf numFmtId="59" fontId="4" fillId="2" borderId="6" applyNumberFormat="1" applyFont="1" applyFill="1" applyBorder="1" applyAlignment="1" applyProtection="0">
      <alignment horizontal="center" vertical="top" wrapText="1"/>
    </xf>
    <xf numFmtId="49" fontId="4" fillId="2" borderId="6" applyNumberFormat="1" applyFont="1" applyFill="1" applyBorder="1" applyAlignment="1" applyProtection="0">
      <alignment horizontal="center" vertical="top" wrapText="1"/>
    </xf>
    <xf numFmtId="49" fontId="4" fillId="7" borderId="6" applyNumberFormat="1" applyFont="1" applyFill="1" applyBorder="1" applyAlignment="1" applyProtection="0">
      <alignment horizontal="center" vertical="top" wrapText="1"/>
    </xf>
    <xf numFmtId="0" fontId="4" fillId="7" borderId="6" applyNumberFormat="0" applyFont="1" applyFill="1" applyBorder="1" applyAlignment="1" applyProtection="0">
      <alignment horizontal="center" vertical="top" wrapText="1"/>
    </xf>
    <xf numFmtId="0" fontId="4" fillId="7" borderId="5" applyNumberFormat="0" applyFont="1" applyFill="1" applyBorder="1" applyAlignment="1" applyProtection="0">
      <alignment horizontal="center" vertical="top" wrapText="1"/>
    </xf>
    <xf numFmtId="49" fontId="4" fillId="4" borderId="7" applyNumberFormat="1" applyFont="1" applyFill="1" applyBorder="1" applyAlignment="1" applyProtection="0">
      <alignment horizontal="center" vertical="top" wrapText="1"/>
    </xf>
    <xf numFmtId="49" fontId="4" fillId="2" borderId="8" applyNumberFormat="1" applyFont="1" applyFill="1" applyBorder="1" applyAlignment="1" applyProtection="0">
      <alignment horizontal="center" vertical="top" wrapText="1"/>
    </xf>
    <xf numFmtId="59" fontId="4" fillId="2" borderId="8" applyNumberFormat="1" applyFont="1" applyFill="1" applyBorder="1" applyAlignment="1" applyProtection="0">
      <alignment horizontal="center" vertical="top" wrapText="1"/>
    </xf>
    <xf numFmtId="49" fontId="4" fillId="2" borderId="9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3">
    <dxf>
      <font>
        <color rgb="ff000000"/>
      </font>
      <fill>
        <patternFill patternType="solid">
          <fgColor indexed="20"/>
          <bgColor indexed="21"/>
        </patternFill>
      </fill>
    </dxf>
    <dxf>
      <font>
        <color rgb="ff000000"/>
      </font>
      <fill>
        <patternFill patternType="solid">
          <fgColor indexed="20"/>
          <bgColor indexed="22"/>
        </patternFill>
      </fill>
    </dxf>
    <dxf>
      <font>
        <color rgb="ff000000"/>
      </font>
      <fill>
        <patternFill patternType="solid">
          <fgColor indexed="20"/>
          <bgColor indexed="2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bef"/>
      <rgbColor rgb="fffefffe"/>
      <rgbColor rgb="ff3c77aa"/>
      <rgbColor rgb="ffb3afaa"/>
      <rgbColor rgb="ffcccac6"/>
      <rgbColor rgb="ffe4e2de"/>
      <rgbColor rgb="fffcf1d0"/>
      <rgbColor rgb="ff227ab0"/>
      <rgbColor rgb="ff9a958e"/>
      <rgbColor rgb="fff0ebe2"/>
      <rgbColor rgb="ff227aae"/>
      <rgbColor rgb="00000000"/>
      <rgbColor rgb="e5afe489"/>
      <rgbColor rgb="e5ff9781"/>
      <rgbColor rgb="e5fffc98"/>
      <rgbColor rgb="ff494a49"/>
      <rgbColor rgb="ffb8b8b8"/>
      <rgbColor rgb="ff217aaf"/>
      <rgbColor rgb="ff5d9548"/>
      <rgbColor rgb="ffffc300"/>
      <rgbColor rgb="fff426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8192"/>
          <c:y val="0.0650698"/>
          <c:w val="0.805515"/>
          <c:h val="0.8349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'Calcolatrice'!$B$4</c:f>
              <c:strCache>
                <c:ptCount val="1"/>
                <c:pt idx="0">
                  <c:v>Luca Brodo</c:v>
                </c:pt>
              </c:strCache>
            </c:strRef>
          </c:tx>
          <c:spPr>
            <a:solidFill>
              <a:srgbClr val="227AAF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Avenir Next Regular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'Calcolatrice'!$B$4,'Calcolatrice'!$B$5,'Calcolatrice'!$B$6,'Calcolatrice'!$B$7,'Calcolatrice'!$B$8</c:f>
              <c:strCache>
                <c:ptCount val="5"/>
                <c:pt idx="0">
                  <c:v>Luca Brodo</c:v>
                </c:pt>
                <c:pt idx="1">
                  <c:v>Gordan Konevski</c:v>
                </c:pt>
                <c:pt idx="2">
                  <c:v>Wiktor Kochanek</c:v>
                </c:pt>
                <c:pt idx="3">
                  <c:v>Kaan Tuna</c:v>
                </c:pt>
                <c:pt idx="4">
                  <c:v>Vytaras Juraska</c:v>
                </c:pt>
              </c:strCache>
            </c:strRef>
          </c:cat>
          <c:val>
            <c:numRef>
              <c:f>'Calcolatrice'!$D$4:$D$8</c:f>
              <c:numCache>
                <c:ptCount val="5"/>
                <c:pt idx="0">
                  <c:v>21.000000</c:v>
                </c:pt>
                <c:pt idx="1">
                  <c:v>5.000000</c:v>
                </c:pt>
                <c:pt idx="2">
                  <c:v>9.000000</c:v>
                </c:pt>
                <c:pt idx="3">
                  <c:v>7.000000</c:v>
                </c:pt>
                <c:pt idx="4">
                  <c:v>6.000000</c:v>
                </c:pt>
              </c:numCache>
            </c:numRef>
          </c:val>
        </c:ser>
        <c:gapWidth val="40"/>
        <c:overlap val="-10"/>
        <c:axId val="2094734552"/>
        <c:axId val="2094734553"/>
      </c:barChart>
      <c:catAx>
        <c:axId val="20947345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venir Next Regular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ax val="20"/>
          <c:min val="0"/>
        </c:scaling>
        <c:delete val="0"/>
        <c:axPos val="b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minorGridlines>
          <c:spPr>
            <a:ln w="6350" cap="flat">
              <a:solidFill>
                <a:srgbClr val="000000"/>
              </a:solidFill>
              <a:prstDash val="solid"/>
              <a:miter lim="400000"/>
            </a:ln>
          </c:spPr>
        </c:minorGridlines>
        <c:numFmt formatCode="#,##0.00" sourceLinked="1"/>
        <c:majorTickMark val="none"/>
        <c:minorTickMark val="none"/>
        <c:tickLblPos val="high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venir Next Regular"/>
              </a:defRPr>
            </a:pPr>
          </a:p>
        </c:txPr>
        <c:crossAx val="2094734552"/>
        <c:crosses val="autoZero"/>
        <c:crossBetween val="between"/>
        <c:majorUnit val="2"/>
        <c:minorUnit val="1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</c:chart>
  <c:spPr>
    <a:noFill/>
    <a:ln>
      <a:noFill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41667"/>
          <c:y val="0.14"/>
          <c:w val="0.716667"/>
          <c:h val="0.8475"/>
        </c:manualLayout>
      </c:layout>
      <c:pieChart>
        <c:varyColors val="0"/>
        <c:ser>
          <c:idx val="0"/>
          <c:order val="0"/>
          <c:tx>
            <c:strRef>
              <c:f>'Calcolatrice'!$F$11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5D9648"/>
            </a:solidFill>
            <a:ln w="12700" cap="flat">
              <a:noFill/>
              <a:miter lim="400000"/>
            </a:ln>
            <a:effectLst/>
          </c:spPr>
          <c:explosion val="0"/>
          <c:dPt>
            <c:idx val="0"/>
            <c:explosion val="0"/>
            <c:spPr>
              <a:solidFill>
                <a:srgbClr val="5D9648"/>
              </a:solidFill>
              <a:ln w="12700" cap="flat">
                <a:noFill/>
                <a:miter lim="400000"/>
              </a:ln>
              <a:effectLst/>
            </c:spPr>
          </c:dPt>
          <c:dPt>
            <c:idx val="1"/>
            <c:explosion val="0"/>
            <c:spPr>
              <a:solidFill>
                <a:srgbClr val="FFC400"/>
              </a:solidFill>
              <a:ln w="12700" cap="flat">
                <a:noFill/>
                <a:miter lim="400000"/>
              </a:ln>
              <a:effectLst/>
            </c:spPr>
          </c:dPt>
          <c:dPt>
            <c:idx val="2"/>
            <c:explosion val="0"/>
            <c:spPr>
              <a:solidFill>
                <a:srgbClr val="F52720"/>
              </a:solidFill>
              <a:ln w="12700" cap="flat">
                <a:noFill/>
                <a:miter lim="400000"/>
              </a:ln>
              <a:effectLst/>
            </c:spPr>
          </c:dPt>
          <c:dLbls>
            <c:dLbl>
              <c:idx val="0"/>
              <c:numFmt formatCode="#,##0%" sourceLinked="0"/>
              <c:txPr>
                <a:bodyPr/>
                <a:lstStyle/>
                <a:p>
                  <a:pPr>
                    <a:defRPr b="0" i="0" strike="noStrike" sz="1200" u="none">
                      <a:solidFill>
                        <a:srgbClr val="000000"/>
                      </a:solidFill>
                      <a:latin typeface="Avenir Next Regular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1"/>
              <c:numFmt formatCode="#,##0%" sourceLinked="0"/>
              <c:txPr>
                <a:bodyPr/>
                <a:lstStyle/>
                <a:p>
                  <a:pPr>
                    <a:defRPr b="0" i="0" strike="noStrike" sz="1200" u="none">
                      <a:solidFill>
                        <a:srgbClr val="000000"/>
                      </a:solidFill>
                      <a:latin typeface="Avenir Next Regular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2"/>
              <c:numFmt formatCode="#,##0%" sourceLinked="0"/>
              <c:txPr>
                <a:bodyPr/>
                <a:lstStyle/>
                <a:p>
                  <a:pPr>
                    <a:defRPr b="0" i="0" strike="noStrike" sz="1200" u="none">
                      <a:solidFill>
                        <a:srgbClr val="000000"/>
                      </a:solidFill>
                      <a:latin typeface="Avenir Next Regular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</c:dLbl>
            <c:numFmt formatCode="#,##0%" sourceLinked="0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Avenir Next Regular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noFill/>
                <a:ln w="6350" cap="flat">
                  <a:solidFill>
                    <a:srgbClr val="000000"/>
                  </a:solidFill>
                  <a:prstDash val="solid"/>
                  <a:miter lim="400000"/>
                </a:ln>
                <a:effectLst/>
              </c:spPr>
            </c:leaderLines>
          </c:dLbls>
          <c:cat>
            <c:strRef>
              <c:f>'Calcolatrice'!$E$12:$E$14</c:f>
              <c:strCache>
                <c:ptCount val="3"/>
                <c:pt idx="0">
                  <c:v>Completed</c:v>
                </c:pt>
                <c:pt idx="1">
                  <c:v>Work in Progrss</c:v>
                </c:pt>
                <c:pt idx="2">
                  <c:v>To-do</c:v>
                </c:pt>
              </c:strCache>
            </c:strRef>
          </c:cat>
          <c:val>
            <c:numRef>
              <c:f>'Calcolatrice'!$F$12:$F$14</c:f>
              <c:numCache>
                <c:ptCount val="3"/>
                <c:pt idx="0">
                  <c:v>16.000000</c:v>
                </c:pt>
                <c:pt idx="1">
                  <c:v>9.000000</c:v>
                </c:pt>
                <c:pt idx="2">
                  <c:v>0.000000</c:v>
                </c:pt>
              </c:numCache>
            </c:numRef>
          </c:val>
        </c:ser>
        <c:firstSliceAng val="0"/>
      </c:pieChart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"/>
          <c:y val="0"/>
          <c:w val="1"/>
          <c:h val="0.071666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Avenir Next Regular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6</xdr:col>
      <xdr:colOff>2082800</xdr:colOff>
      <xdr:row>0</xdr:row>
      <xdr:rowOff>725576</xdr:rowOff>
    </xdr:to>
    <xdr:sp>
      <xdr:nvSpPr>
        <xdr:cNvPr id="2" name="Shape 2"/>
        <xdr:cNvSpPr/>
      </xdr:nvSpPr>
      <xdr:spPr>
        <a:xfrm>
          <a:off x="-19050" y="-47321"/>
          <a:ext cx="6896100" cy="72557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15431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3200" u="none">
              <a:solidFill>
                <a:srgbClr val="4A4A4A"/>
              </a:solidFill>
              <a:uFillTx/>
              <a:latin typeface="+mj-lt"/>
              <a:ea typeface="+mj-ea"/>
              <a:cs typeface="+mj-cs"/>
              <a:sym typeface="Publico Headline Roman"/>
            </a:defRPr>
          </a:pPr>
          <a:r>
            <a:rPr b="1" baseline="0" cap="none" i="0" spc="0" strike="noStrike" sz="3200" u="none">
              <a:solidFill>
                <a:srgbClr val="4A4A4A"/>
              </a:solidFill>
              <a:uFillTx/>
              <a:latin typeface="+mj-lt"/>
              <a:ea typeface="+mj-ea"/>
              <a:cs typeface="+mj-cs"/>
              <a:sym typeface="Publico Headline Roman"/>
            </a:rPr>
            <a:t>International Motor Company Ltd.</a:t>
          </a:r>
        </a:p>
      </xdr:txBody>
    </xdr:sp>
    <xdr:clientData/>
  </xdr:twoCellAnchor>
  <xdr:twoCellAnchor>
    <xdr:from>
      <xdr:col>0</xdr:col>
      <xdr:colOff>147</xdr:colOff>
      <xdr:row>0</xdr:row>
      <xdr:rowOff>645161</xdr:rowOff>
    </xdr:from>
    <xdr:to>
      <xdr:col>6</xdr:col>
      <xdr:colOff>2044700</xdr:colOff>
      <xdr:row>0</xdr:row>
      <xdr:rowOff>647698</xdr:rowOff>
    </xdr:to>
    <xdr:sp>
      <xdr:nvSpPr>
        <xdr:cNvPr id="3" name="Shape 3"/>
        <xdr:cNvSpPr/>
      </xdr:nvSpPr>
      <xdr:spPr>
        <a:xfrm>
          <a:off x="147" y="645161"/>
          <a:ext cx="6857854" cy="2538"/>
        </a:xfrm>
        <a:prstGeom prst="line">
          <a:avLst/>
        </a:prstGeom>
        <a:noFill/>
        <a:ln w="38100" cap="flat">
          <a:solidFill>
            <a:srgbClr val="4A4A4A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104367</xdr:colOff>
      <xdr:row>0</xdr:row>
      <xdr:rowOff>945967</xdr:rowOff>
    </xdr:from>
    <xdr:to>
      <xdr:col>7</xdr:col>
      <xdr:colOff>2585625</xdr:colOff>
      <xdr:row>9</xdr:row>
      <xdr:rowOff>272913</xdr:rowOff>
    </xdr:to>
    <xdr:graphicFrame>
      <xdr:nvGraphicFramePr>
        <xdr:cNvPr id="4" name="Chart 4"/>
        <xdr:cNvGraphicFramePr/>
      </xdr:nvGraphicFramePr>
      <xdr:xfrm>
        <a:off x="3139667" y="945967"/>
        <a:ext cx="6367459" cy="273245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9</xdr:col>
      <xdr:colOff>947909</xdr:colOff>
      <xdr:row>0</xdr:row>
      <xdr:rowOff>137668</xdr:rowOff>
    </xdr:from>
    <xdr:to>
      <xdr:col>13</xdr:col>
      <xdr:colOff>884409</xdr:colOff>
      <xdr:row>10</xdr:row>
      <xdr:rowOff>161163</xdr:rowOff>
    </xdr:to>
    <xdr:graphicFrame>
      <xdr:nvGraphicFramePr>
        <xdr:cNvPr id="5" name="Chart 5"/>
        <xdr:cNvGraphicFramePr/>
      </xdr:nvGraphicFramePr>
      <xdr:xfrm>
        <a:off x="12212809" y="137668"/>
        <a:ext cx="4572001" cy="381000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26_MortgageCalculator">
  <a:themeElements>
    <a:clrScheme name="26_MortgageCalculator">
      <a:dk1>
        <a:srgbClr val="000000"/>
      </a:dk1>
      <a:lt1>
        <a:srgbClr val="FFFFFF"/>
      </a:lt1>
      <a:dk2>
        <a:srgbClr val="4A4A4B"/>
      </a:dk2>
      <a:lt2>
        <a:srgbClr val="C2C3C6"/>
      </a:lt2>
      <a:accent1>
        <a:srgbClr val="53BBE0"/>
      </a:accent1>
      <a:accent2>
        <a:srgbClr val="6DCFB9"/>
      </a:accent2>
      <a:accent3>
        <a:srgbClr val="90BF72"/>
      </a:accent3>
      <a:accent4>
        <a:srgbClr val="F2C34A"/>
      </a:accent4>
      <a:accent5>
        <a:srgbClr val="FF4741"/>
      </a:accent5>
      <a:accent6>
        <a:srgbClr val="FF8700"/>
      </a:accent6>
      <a:hlink>
        <a:srgbClr val="0000FF"/>
      </a:hlink>
      <a:folHlink>
        <a:srgbClr val="FF00FF"/>
      </a:folHlink>
    </a:clrScheme>
    <a:fontScheme name="26_MortgageCalculator">
      <a:majorFont>
        <a:latin typeface="Publico Headline Roman"/>
        <a:ea typeface="Publico Headline Roman"/>
        <a:cs typeface="Publico Headline Roman"/>
      </a:majorFont>
      <a:minorFont>
        <a:latin typeface="Avenir Next Regular"/>
        <a:ea typeface="Avenir Next Regular"/>
        <a:cs typeface="Avenir Next Regular"/>
      </a:minorFont>
    </a:fontScheme>
    <a:fmtScheme name="26_MortgageCalcula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4B4A4B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all" i="0" spc="0" strike="noStrike" sz="18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Publico Text Roman"/>
            <a:ea typeface="Publico Text Roman"/>
            <a:cs typeface="Publico Text Roman"/>
            <a:sym typeface="Publico Text Rom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40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venir Next Regular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3:L43"/>
  <sheetViews>
    <sheetView workbookViewId="0" showGridLines="0" defaultGridColor="1"/>
  </sheetViews>
  <sheetFormatPr defaultColWidth="23.2925" defaultRowHeight="21.65" customHeight="1" outlineLevelRow="0" outlineLevelCol="0"/>
  <cols>
    <col min="1" max="1" width="0.976562" style="1" customWidth="1"/>
    <col min="2" max="2" width="23.2969" style="1" customWidth="1"/>
    <col min="3" max="3" width="5.40625" style="1" customWidth="1"/>
    <col min="4" max="4" width="10.2266" style="1" customWidth="1"/>
    <col min="5" max="5" width="15.3281" style="12" customWidth="1"/>
    <col min="6" max="6" width="7.9375" style="12" customWidth="1"/>
    <col min="7" max="7" width="27.6562" style="22" customWidth="1"/>
    <col min="8" max="8" width="44.5547" style="22" customWidth="1"/>
    <col min="9" max="12" width="12.4922" style="22" customWidth="1"/>
    <col min="13" max="16384" width="23.2969" style="22" customWidth="1"/>
  </cols>
  <sheetData>
    <row r="1" ht="78.5" customHeight="1"/>
    <row r="2" ht="30" customHeight="1">
      <c r="B2" t="s" s="2">
        <v>0</v>
      </c>
      <c r="C2" s="2"/>
      <c r="D2" s="2"/>
    </row>
    <row r="3" ht="23" customHeight="1">
      <c r="B3" t="s" s="3">
        <v>1</v>
      </c>
      <c r="C3" t="s" s="4">
        <v>2</v>
      </c>
      <c r="D3" t="s" s="5">
        <v>3</v>
      </c>
    </row>
    <row r="4" ht="23" customHeight="1">
      <c r="B4" t="s" s="6">
        <v>4</v>
      </c>
      <c r="C4" t="s" s="7">
        <v>5</v>
      </c>
      <c r="D4" s="8">
        <f>COUNTIF(K19:K43,"*LB*")</f>
        <v>21</v>
      </c>
    </row>
    <row r="5" ht="23" customHeight="1">
      <c r="B5" t="s" s="6">
        <v>6</v>
      </c>
      <c r="C5" t="s" s="7">
        <v>7</v>
      </c>
      <c r="D5" s="8">
        <f>COUNTIF(K19:K43,"*GK*")</f>
        <v>5</v>
      </c>
    </row>
    <row r="6" ht="23" customHeight="1">
      <c r="B6" t="s" s="6">
        <v>8</v>
      </c>
      <c r="C6" t="s" s="7">
        <v>9</v>
      </c>
      <c r="D6" s="8">
        <f>COUNTIF(K19:K43,"*WK*")</f>
        <v>9</v>
      </c>
    </row>
    <row r="7" ht="23" customHeight="1">
      <c r="B7" t="s" s="6">
        <v>10</v>
      </c>
      <c r="C7" t="s" s="7">
        <v>11</v>
      </c>
      <c r="D7" s="8">
        <f>COUNTIF(K19:K43,"*KT*")</f>
        <v>7</v>
      </c>
    </row>
    <row r="8" ht="23" customHeight="1">
      <c r="B8" t="s" s="9">
        <v>12</v>
      </c>
      <c r="C8" t="s" s="10">
        <v>13</v>
      </c>
      <c r="D8" s="11">
        <f>COUNTIF(K19:K43,"*VJ*")</f>
        <v>6</v>
      </c>
    </row>
    <row r="10" ht="30" customHeight="1">
      <c r="E10" t="s" s="2">
        <v>14</v>
      </c>
      <c r="F10" s="2"/>
    </row>
    <row r="11" ht="22.85" customHeight="1">
      <c r="E11" t="s" s="13">
        <v>15</v>
      </c>
      <c r="F11" t="s" s="14">
        <v>16</v>
      </c>
    </row>
    <row r="12" ht="22.75" customHeight="1">
      <c r="E12" t="s" s="15">
        <v>17</v>
      </c>
      <c r="F12" s="16">
        <f>COUNTIF(J19:J43,"=DONE")</f>
        <v>16</v>
      </c>
    </row>
    <row r="13" ht="22.5" customHeight="1">
      <c r="E13" t="s" s="17">
        <v>18</v>
      </c>
      <c r="F13" s="18">
        <f>COUNTIF(J19:J43,"=WIP")</f>
        <v>9</v>
      </c>
    </row>
    <row r="14" ht="22.5" customHeight="1">
      <c r="E14" t="s" s="17">
        <v>19</v>
      </c>
      <c r="F14" s="19">
        <f>COUNTIF(J19:J43,"=TO-DO")</f>
        <v>0</v>
      </c>
    </row>
    <row r="15" ht="22.6" customHeight="1">
      <c r="E15" t="s" s="20">
        <v>16</v>
      </c>
      <c r="F15" s="21">
        <f>COUNTIF(J19:J43,"*")</f>
        <v>25</v>
      </c>
    </row>
    <row r="17" ht="30" customHeight="1">
      <c r="G17" t="s" s="2">
        <v>20</v>
      </c>
      <c r="H17" s="2"/>
      <c r="I17" s="2"/>
      <c r="J17" s="2"/>
      <c r="K17" s="2"/>
      <c r="L17" s="2"/>
    </row>
    <row r="18" ht="22.6" customHeight="1">
      <c r="G18" t="s" s="23">
        <v>21</v>
      </c>
      <c r="H18" t="s" s="24">
        <v>22</v>
      </c>
      <c r="I18" t="s" s="24">
        <v>23</v>
      </c>
      <c r="J18" t="s" s="24">
        <v>24</v>
      </c>
      <c r="K18" t="s" s="24">
        <v>25</v>
      </c>
      <c r="L18" t="s" s="25">
        <v>26</v>
      </c>
    </row>
    <row r="19" ht="22.5" customHeight="1">
      <c r="G19" t="s" s="26">
        <v>27</v>
      </c>
      <c r="H19" t="s" s="27">
        <v>28</v>
      </c>
      <c r="I19" s="28"/>
      <c r="J19" t="s" s="27">
        <f>IF(L19="WIP","WIP",IF(K19=L19,"TO-DO","DONE"))</f>
        <v>29</v>
      </c>
      <c r="K19" t="s" s="27">
        <v>13</v>
      </c>
      <c r="L19" s="29"/>
    </row>
    <row r="20" ht="36.5" customHeight="1">
      <c r="G20" t="s" s="26">
        <v>30</v>
      </c>
      <c r="H20" t="s" s="30">
        <v>31</v>
      </c>
      <c r="I20" s="31"/>
      <c r="J20" t="s" s="30">
        <f>IF(L20="WIP","WIP",IF(K20=L20,"TO-DO","DONE"))</f>
        <v>29</v>
      </c>
      <c r="K20" t="s" s="30">
        <v>9</v>
      </c>
      <c r="L20" s="32"/>
    </row>
    <row r="21" ht="22.5" customHeight="1">
      <c r="G21" t="s" s="26">
        <v>32</v>
      </c>
      <c r="H21" t="s" s="27">
        <v>33</v>
      </c>
      <c r="I21" s="28"/>
      <c r="J21" t="s" s="27">
        <f>IF(L21="WIP","WIP",IF(K21=L21,"TO-DO","DONE"))</f>
        <v>29</v>
      </c>
      <c r="K21" t="s" s="27">
        <v>34</v>
      </c>
      <c r="L21" s="33"/>
    </row>
    <row r="22" ht="22.5" customHeight="1">
      <c r="G22" t="s" s="26">
        <v>35</v>
      </c>
      <c r="H22" t="s" s="30">
        <v>36</v>
      </c>
      <c r="I22" s="31"/>
      <c r="J22" t="s" s="30">
        <f>IF(L22="WIP","WIP",IF(K22=L22,"TO-DO","DONE"))</f>
        <v>29</v>
      </c>
      <c r="K22" t="s" s="30">
        <v>37</v>
      </c>
      <c r="L22" s="32"/>
    </row>
    <row r="23" ht="22.5" customHeight="1">
      <c r="G23" t="s" s="26">
        <v>38</v>
      </c>
      <c r="H23" t="s" s="27">
        <v>39</v>
      </c>
      <c r="I23" s="28"/>
      <c r="J23" t="s" s="27">
        <f>IF(L23="WIP","WIP",IF(K23=L23,"TO-DO","DONE"))</f>
        <v>29</v>
      </c>
      <c r="K23" t="s" s="27">
        <v>5</v>
      </c>
      <c r="L23" s="33"/>
    </row>
    <row r="24" ht="22.5" customHeight="1">
      <c r="G24" t="s" s="26">
        <v>40</v>
      </c>
      <c r="H24" t="s" s="30">
        <v>41</v>
      </c>
      <c r="I24" s="31"/>
      <c r="J24" t="s" s="30">
        <f>IF(L24="WIP","WIP",IF(K24=L24,"TO-DO","DONE"))</f>
        <v>29</v>
      </c>
      <c r="K24" t="s" s="30">
        <v>5</v>
      </c>
      <c r="L24" s="32"/>
    </row>
    <row r="25" ht="22.5" customHeight="1">
      <c r="G25" t="s" s="26">
        <v>42</v>
      </c>
      <c r="H25" t="s" s="27">
        <v>43</v>
      </c>
      <c r="I25" s="28"/>
      <c r="J25" t="s" s="27">
        <f>IF(L25="WIP","WIP",IF(K25=L25,"TO-DO","DONE"))</f>
        <v>29</v>
      </c>
      <c r="K25" t="s" s="27">
        <v>44</v>
      </c>
      <c r="L25" s="33"/>
    </row>
    <row r="26" ht="22.5" customHeight="1">
      <c r="G26" t="s" s="26">
        <v>45</v>
      </c>
      <c r="H26" t="s" s="30">
        <v>46</v>
      </c>
      <c r="I26" s="31"/>
      <c r="J26" t="s" s="30">
        <f>IF(L26="WIP","WIP",IF(K26=L26,"TO-DO","DONE"))</f>
        <v>29</v>
      </c>
      <c r="K26" t="s" s="30">
        <v>47</v>
      </c>
      <c r="L26" s="32"/>
    </row>
    <row r="27" ht="22.5" customHeight="1">
      <c r="G27" t="s" s="26">
        <v>48</v>
      </c>
      <c r="H27" t="s" s="27">
        <v>49</v>
      </c>
      <c r="I27" s="28"/>
      <c r="J27" t="s" s="27">
        <f>IF(L27="WIP","WIP",IF(K27=L27,"TO-DO","DONE"))</f>
        <v>29</v>
      </c>
      <c r="K27" t="s" s="27">
        <v>5</v>
      </c>
      <c r="L27" s="33"/>
    </row>
    <row r="28" ht="36.5" customHeight="1">
      <c r="G28" t="s" s="26">
        <v>50</v>
      </c>
      <c r="H28" t="s" s="30">
        <v>50</v>
      </c>
      <c r="I28" s="31"/>
      <c r="J28" t="s" s="30">
        <f>IF(L28="WIP","WIP",IF(K28=L28,"TO-DO","DONE"))</f>
        <v>29</v>
      </c>
      <c r="K28" t="s" s="30">
        <v>11</v>
      </c>
      <c r="L28" s="32"/>
    </row>
    <row r="29" ht="22.5" customHeight="1">
      <c r="G29" t="s" s="26">
        <v>51</v>
      </c>
      <c r="H29" t="s" s="27">
        <v>52</v>
      </c>
      <c r="I29" s="28"/>
      <c r="J29" t="s" s="27">
        <f>IF(L29="WIP","WIP",IF(K29=L29,"TO-DO","DONE"))</f>
        <v>29</v>
      </c>
      <c r="K29" t="s" s="27">
        <v>53</v>
      </c>
      <c r="L29" s="33"/>
    </row>
    <row r="30" ht="36.5" customHeight="1">
      <c r="G30" t="s" s="26">
        <v>54</v>
      </c>
      <c r="H30" t="s" s="30">
        <v>55</v>
      </c>
      <c r="I30" s="31"/>
      <c r="J30" t="s" s="30">
        <f>IF(L30="WIP","WIP",IF(K30=L30,"TO-DO","DONE"))</f>
        <v>29</v>
      </c>
      <c r="K30" t="s" s="30">
        <v>56</v>
      </c>
      <c r="L30" s="32"/>
    </row>
    <row r="31" ht="22.5" customHeight="1">
      <c r="G31" t="s" s="26">
        <v>57</v>
      </c>
      <c r="H31" t="s" s="27">
        <v>58</v>
      </c>
      <c r="I31" s="28"/>
      <c r="J31" t="s" s="27">
        <f>IF(L31="WIP","WIP",IF(K31=L31,"TO-DO","DONE"))</f>
        <v>26</v>
      </c>
      <c r="K31" t="s" s="27">
        <v>59</v>
      </c>
      <c r="L31" t="s" s="34">
        <v>26</v>
      </c>
    </row>
    <row r="32" ht="22.5" customHeight="1">
      <c r="G32" t="s" s="26">
        <v>60</v>
      </c>
      <c r="H32" t="s" s="30">
        <v>61</v>
      </c>
      <c r="I32" s="31"/>
      <c r="J32" t="s" s="30">
        <f>IF(L32="WIP","WIP",IF(K32=L32,"TO-DO","DONE"))</f>
        <v>26</v>
      </c>
      <c r="K32" t="s" s="30">
        <v>59</v>
      </c>
      <c r="L32" t="s" s="35">
        <v>26</v>
      </c>
    </row>
    <row r="33" ht="22.5" customHeight="1">
      <c r="G33" t="s" s="26">
        <v>62</v>
      </c>
      <c r="H33" t="s" s="27">
        <v>63</v>
      </c>
      <c r="I33" s="28"/>
      <c r="J33" t="s" s="27">
        <f>IF(L33="WIP","WIP",IF(K33=L33,"TO-DO","DONE"))</f>
        <v>26</v>
      </c>
      <c r="K33" t="s" s="27">
        <v>64</v>
      </c>
      <c r="L33" t="s" s="34">
        <v>26</v>
      </c>
    </row>
    <row r="34" ht="36.5" customHeight="1">
      <c r="G34" t="s" s="26">
        <v>65</v>
      </c>
      <c r="H34" t="s" s="30">
        <v>66</v>
      </c>
      <c r="I34" s="31"/>
      <c r="J34" t="s" s="30">
        <f>IF(L34="WIP","WIP",IF(K34=L34,"TO-DO","DONE"))</f>
        <v>26</v>
      </c>
      <c r="K34" t="s" s="30">
        <v>67</v>
      </c>
      <c r="L34" t="s" s="35">
        <v>26</v>
      </c>
    </row>
    <row r="35" ht="22.5" customHeight="1">
      <c r="G35" t="s" s="26">
        <v>68</v>
      </c>
      <c r="H35" t="s" s="27">
        <v>69</v>
      </c>
      <c r="I35" s="28"/>
      <c r="J35" t="s" s="27">
        <f>IF(L35="WIP","WIP",IF(K35=L35,"TO-DO","DONE"))</f>
        <v>29</v>
      </c>
      <c r="K35" t="s" s="27">
        <v>53</v>
      </c>
      <c r="L35" s="29"/>
    </row>
    <row r="36" ht="22.5" customHeight="1">
      <c r="G36" t="s" s="26">
        <v>70</v>
      </c>
      <c r="H36" t="s" s="30">
        <v>71</v>
      </c>
      <c r="I36" s="31"/>
      <c r="J36" t="s" s="30">
        <f>IF(L36="WIP","WIP",IF(K36=L36,"TO-DO","DONE"))</f>
        <v>29</v>
      </c>
      <c r="K36" t="s" s="30">
        <v>44</v>
      </c>
      <c r="L36" s="36"/>
    </row>
    <row r="37" ht="22.5" customHeight="1">
      <c r="G37" t="s" s="26">
        <v>72</v>
      </c>
      <c r="H37" t="s" s="27">
        <v>73</v>
      </c>
      <c r="I37" s="28"/>
      <c r="J37" t="s" s="27">
        <f>IF(L37="WIP","WIP",IF(K37=L37,"TO-DO","DONE"))</f>
        <v>26</v>
      </c>
      <c r="K37" t="s" s="27">
        <v>74</v>
      </c>
      <c r="L37" t="s" s="34">
        <v>26</v>
      </c>
    </row>
    <row r="38" ht="36.5" customHeight="1">
      <c r="G38" t="s" s="26">
        <v>75</v>
      </c>
      <c r="H38" s="37"/>
      <c r="I38" s="31"/>
      <c r="J38" t="s" s="30">
        <f>IF(L38="WIP","WIP",IF(K38=L38,"TO-DO","DONE"))</f>
        <v>29</v>
      </c>
      <c r="K38" t="s" s="30">
        <v>76</v>
      </c>
      <c r="L38" s="36"/>
    </row>
    <row r="39" ht="22.5" customHeight="1">
      <c r="G39" t="s" s="26">
        <v>77</v>
      </c>
      <c r="H39" t="s" s="27">
        <v>78</v>
      </c>
      <c r="I39" s="28"/>
      <c r="J39" t="s" s="27">
        <f>IF(L39="WIP","WIP",IF(K39=L39,"TO-DO","DONE"))</f>
        <v>29</v>
      </c>
      <c r="K39" t="s" s="27">
        <v>37</v>
      </c>
      <c r="L39" s="29"/>
    </row>
    <row r="40" ht="22.5" customHeight="1">
      <c r="G40" t="s" s="26">
        <v>79</v>
      </c>
      <c r="H40" t="s" s="30">
        <v>80</v>
      </c>
      <c r="I40" s="31"/>
      <c r="J40" t="s" s="30">
        <f>IF(L40="WIP","WIP",IF(K40=L40,"TO-DO","DONE"))</f>
        <v>26</v>
      </c>
      <c r="K40" t="s" s="30">
        <v>37</v>
      </c>
      <c r="L40" t="s" s="35">
        <v>26</v>
      </c>
    </row>
    <row r="41" ht="36.5" customHeight="1">
      <c r="G41" t="s" s="26">
        <v>81</v>
      </c>
      <c r="H41" t="s" s="27">
        <v>82</v>
      </c>
      <c r="I41" s="28"/>
      <c r="J41" t="s" s="27">
        <f>IF(L41="WIP","WIP",IF(K41=L41,"TO-DO","DONE"))</f>
        <v>26</v>
      </c>
      <c r="K41" t="s" s="27">
        <v>83</v>
      </c>
      <c r="L41" t="s" s="34">
        <v>26</v>
      </c>
    </row>
    <row r="42" ht="22.5" customHeight="1">
      <c r="G42" t="s" s="26">
        <v>84</v>
      </c>
      <c r="H42" t="s" s="30">
        <v>85</v>
      </c>
      <c r="I42" s="31"/>
      <c r="J42" t="s" s="30">
        <f>IF(L42="WIP","WIP",IF(K42=L42,"TO-DO","DONE"))</f>
        <v>26</v>
      </c>
      <c r="K42" t="s" s="30">
        <v>83</v>
      </c>
      <c r="L42" t="s" s="35">
        <v>26</v>
      </c>
    </row>
    <row r="43" ht="22.6" customHeight="1">
      <c r="G43" t="s" s="38">
        <v>86</v>
      </c>
      <c r="H43" t="s" s="39">
        <v>87</v>
      </c>
      <c r="I43" s="40"/>
      <c r="J43" t="s" s="39">
        <f>IF(L43="WIP","WIP",IF(K43=L43,"TO-DO","DONE"))</f>
        <v>26</v>
      </c>
      <c r="K43" t="s" s="39">
        <v>59</v>
      </c>
      <c r="L43" t="s" s="41">
        <v>26</v>
      </c>
    </row>
  </sheetData>
  <mergeCells count="3">
    <mergeCell ref="B2:D2"/>
    <mergeCell ref="E10:F10"/>
    <mergeCell ref="G17:L17"/>
  </mergeCells>
  <conditionalFormatting sqref="J18:J43">
    <cfRule type="cellIs" dxfId="0" priority="1" operator="equal" stopIfTrue="1">
      <formula>"DONE"</formula>
    </cfRule>
    <cfRule type="cellIs" dxfId="1" priority="2" operator="equal" stopIfTrue="1">
      <formula>"TO-DO"</formula>
    </cfRule>
    <cfRule type="cellIs" dxfId="2" priority="3" operator="equal" stopIfTrue="1">
      <formula>"WIP"</formula>
    </cfRule>
  </conditionalFormatting>
  <pageMargins left="0.5" right="0.5" top="0.25" bottom="0.5" header="0.25" footer="0.25"/>
  <pageSetup firstPageNumber="1" fitToHeight="1" fitToWidth="1" scale="100" useFirstPageNumber="0" orientation="portrait" pageOrder="downThenOver"/>
  <headerFooter>
    <oddFooter>&amp;C&amp;"Avenir Next Regular,Regular"&amp;12&amp;K000000&amp;P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