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eaur\Google Drive\Coding\Python\2021-USMC-Calculator-Website\lookup_records\csv\bcp\"/>
    </mc:Choice>
  </mc:AlternateContent>
  <xr:revisionPtr revIDLastSave="0" documentId="13_ncr:1_{F04FE5D7-FE5D-4BB8-BA5D-323A899D9712}" xr6:coauthVersionLast="47" xr6:coauthVersionMax="47" xr10:uidLastSave="{00000000-0000-0000-0000-000000000000}"/>
  <bookViews>
    <workbookView xWindow="2250" yWindow="2250" windowWidth="15375" windowHeight="7875" xr2:uid="{00000000-000D-0000-FFFF-FFFF00000000}"/>
  </bookViews>
  <sheets>
    <sheet name="Table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4" i="1" l="1"/>
  <c r="I3" i="1"/>
  <c r="I2" i="1"/>
  <c r="I36" i="1"/>
  <c r="I35" i="1"/>
  <c r="I34" i="1"/>
  <c r="I33" i="1"/>
  <c r="I32" i="1"/>
  <c r="I31" i="1"/>
  <c r="I30" i="1"/>
  <c r="I29" i="1"/>
  <c r="I28" i="1"/>
  <c r="I27" i="1"/>
  <c r="I26" i="1"/>
  <c r="I25" i="1"/>
  <c r="I24" i="1"/>
  <c r="I23" i="1"/>
  <c r="I22" i="1"/>
  <c r="I21" i="1"/>
  <c r="I20" i="1"/>
  <c r="I19" i="1"/>
  <c r="I18" i="1"/>
  <c r="I17" i="1"/>
  <c r="I16" i="1"/>
  <c r="I15" i="1"/>
  <c r="I14" i="1"/>
  <c r="I13" i="1"/>
  <c r="I12" i="1"/>
  <c r="I11" i="1"/>
  <c r="I10" i="1"/>
  <c r="I9" i="1"/>
  <c r="I8" i="1"/>
  <c r="I7" i="1"/>
  <c r="I6" i="1"/>
  <c r="I5" i="1"/>
</calcChain>
</file>

<file path=xl/sharedStrings.xml><?xml version="1.0" encoding="utf-8"?>
<sst xmlns="http://schemas.openxmlformats.org/spreadsheetml/2006/main" count="6" uniqueCount="4">
  <si>
    <r>
      <rPr>
        <b/>
        <sz val="10.5"/>
        <color rgb="FF131123"/>
        <rFont val="Times New Roman"/>
        <family val="1"/>
      </rPr>
      <t>Height</t>
    </r>
  </si>
  <si>
    <r>
      <rPr>
        <b/>
        <sz val="10.5"/>
        <color rgb="FF131123"/>
        <rFont val="Times New Roman"/>
        <family val="1"/>
      </rPr>
      <t>Maximum Standard</t>
    </r>
  </si>
  <si>
    <r>
      <rPr>
        <b/>
        <sz val="10.5"/>
        <color rgb="FF131123"/>
        <rFont val="Times New Roman"/>
        <family val="1"/>
      </rPr>
      <t>Minimum Standard</t>
    </r>
  </si>
  <si>
    <r>
      <rPr>
        <b/>
        <sz val="10.5"/>
        <color rgb="FF261F2F"/>
        <rFont val="Times New Roman"/>
        <family val="1"/>
      </rPr>
      <t xml:space="preserve">Minimum </t>
    </r>
    <r>
      <rPr>
        <b/>
        <sz val="10.5"/>
        <color rgb="FF131123"/>
        <rFont val="Times New Roman"/>
        <family val="1"/>
      </rPr>
      <t>Standard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</si>
</sst>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Times New Roman"/>
      <charset val="204"/>
    </font>
    <font>
      <b/>
      <sz val="10.5"/>
      <name val="Times New Roman"/>
    </font>
    <font>
      <sz val="11"/>
      <name val="Courier New"/>
    </font>
    <font>
      <sz val="11"/>
      <color rgb="FF131123"/>
      <name val="Courier New"/>
      <family val="2"/>
    </font>
    <font>
      <sz val="11"/>
      <color rgb="FF3D2D3F"/>
      <name val="Courier New"/>
      <family val="2"/>
    </font>
    <font>
      <sz val="11"/>
      <color rgb="FF261F2F"/>
      <name val="Courier New"/>
      <family val="2"/>
    </font>
    <font>
      <b/>
      <sz val="9.5"/>
      <color rgb="FF261F2F"/>
      <name val="Arial"/>
      <family val="2"/>
    </font>
    <font>
      <b/>
      <sz val="10.5"/>
      <color rgb="FF261F2F"/>
      <name val="Times New Roman"/>
      <family val="1"/>
    </font>
    <font>
      <b/>
      <sz val="10.5"/>
      <color rgb="FF131123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 applyFill="1" applyBorder="1" applyAlignment="1">
      <alignment horizontal="left" vertical="top"/>
    </xf>
    <xf numFmtId="0" fontId="1" fillId="0" borderId="1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left" vertical="top" wrapText="1" indent="1"/>
    </xf>
    <xf numFmtId="0" fontId="0" fillId="0" borderId="0" xfId="0" applyFill="1" applyBorder="1" applyAlignment="1">
      <alignment horizontal="left" vertical="center" wrapText="1"/>
    </xf>
    <xf numFmtId="0" fontId="0" fillId="0" borderId="0" xfId="0" applyFill="1" applyBorder="1" applyAlignment="1">
      <alignment horizontal="left" wrapText="1"/>
    </xf>
    <xf numFmtId="0" fontId="2" fillId="0" borderId="1" xfId="0" applyFont="1" applyFill="1" applyBorder="1" applyAlignment="1">
      <alignment horizontal="center" vertical="top" wrapText="1"/>
    </xf>
    <xf numFmtId="1" fontId="3" fillId="0" borderId="1" xfId="0" applyNumberFormat="1" applyFont="1" applyFill="1" applyBorder="1" applyAlignment="1">
      <alignment horizontal="center" vertical="top" shrinkToFit="1"/>
    </xf>
    <xf numFmtId="1" fontId="4" fillId="0" borderId="1" xfId="0" applyNumberFormat="1" applyFont="1" applyFill="1" applyBorder="1" applyAlignment="1">
      <alignment horizontal="center" vertical="top" shrinkToFit="1"/>
    </xf>
    <xf numFmtId="1" fontId="5" fillId="0" borderId="1" xfId="0" applyNumberFormat="1" applyFont="1" applyFill="1" applyBorder="1" applyAlignment="1">
      <alignment horizontal="center" vertical="top" shrinkToFit="1"/>
    </xf>
    <xf numFmtId="1" fontId="6" fillId="0" borderId="1" xfId="0" applyNumberFormat="1" applyFont="1" applyFill="1" applyBorder="1" applyAlignment="1">
      <alignment horizontal="center" vertical="top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6"/>
  <sheetViews>
    <sheetView tabSelected="1" topLeftCell="C20" workbookViewId="0">
      <selection activeCell="I27" sqref="I27"/>
    </sheetView>
  </sheetViews>
  <sheetFormatPr defaultRowHeight="12.75" x14ac:dyDescent="0.2"/>
  <cols>
    <col min="1" max="3" width="16.1640625" customWidth="1"/>
    <col min="4" max="4" width="11.5" customWidth="1"/>
    <col min="5" max="5" width="15.1640625" customWidth="1"/>
    <col min="6" max="6" width="17.33203125" customWidth="1"/>
    <col min="7" max="8" width="16.1640625" customWidth="1"/>
  </cols>
  <sheetData>
    <row r="1" spans="1:9" ht="26.1" customHeight="1" x14ac:dyDescent="0.2">
      <c r="A1" s="1" t="s">
        <v>0</v>
      </c>
      <c r="B1" s="2" t="s">
        <v>1</v>
      </c>
      <c r="C1" s="2" t="s">
        <v>2</v>
      </c>
      <c r="D1" s="3"/>
      <c r="E1" s="1" t="s">
        <v>0</v>
      </c>
      <c r="F1" s="2" t="s">
        <v>1</v>
      </c>
      <c r="G1" s="2" t="s">
        <v>3</v>
      </c>
      <c r="H1" s="3"/>
    </row>
    <row r="2" spans="1:9" ht="15" customHeight="1" x14ac:dyDescent="0.2">
      <c r="A2" s="5">
        <v>52</v>
      </c>
      <c r="B2" s="6">
        <v>106</v>
      </c>
      <c r="C2" s="7">
        <v>73</v>
      </c>
      <c r="D2" s="4"/>
      <c r="E2" s="5">
        <v>52</v>
      </c>
      <c r="F2" s="6">
        <v>100</v>
      </c>
      <c r="G2" s="8">
        <v>73</v>
      </c>
      <c r="H2" s="4"/>
      <c r="I2">
        <f>IF(NOT(A2&gt;100)*OR(NOT(A2&lt;73)),1,0)</f>
        <v>0</v>
      </c>
    </row>
    <row r="3" spans="1:9" ht="15.95" customHeight="1" x14ac:dyDescent="0.2">
      <c r="A3" s="5">
        <v>53</v>
      </c>
      <c r="B3" s="8">
        <v>110</v>
      </c>
      <c r="C3" s="8">
        <v>76</v>
      </c>
      <c r="D3" s="4"/>
      <c r="E3" s="5">
        <v>53</v>
      </c>
      <c r="F3" s="6">
        <v>104</v>
      </c>
      <c r="G3" s="8">
        <v>76</v>
      </c>
      <c r="H3" s="4"/>
      <c r="I3">
        <f>IF(NOT(A2&gt;104)*OR(NOT(A2&lt;76)),1,0)</f>
        <v>0</v>
      </c>
    </row>
    <row r="4" spans="1:9" ht="15" customHeight="1" x14ac:dyDescent="0.2">
      <c r="A4" s="5">
        <v>54</v>
      </c>
      <c r="B4" s="8">
        <v>114</v>
      </c>
      <c r="C4" s="8">
        <v>79</v>
      </c>
      <c r="D4" s="4"/>
      <c r="E4" s="5">
        <v>54</v>
      </c>
      <c r="F4" s="6">
        <v>108</v>
      </c>
      <c r="G4" s="8">
        <v>79</v>
      </c>
      <c r="H4" s="4"/>
      <c r="I4">
        <f>IF(NOT(A2&gt;108)*OR(NOT(A2&lt;79)),1,0)</f>
        <v>0</v>
      </c>
    </row>
    <row r="5" spans="1:9" ht="17.100000000000001" customHeight="1" x14ac:dyDescent="0.2">
      <c r="A5" s="5">
        <v>55</v>
      </c>
      <c r="B5" s="8">
        <v>118</v>
      </c>
      <c r="C5" s="8">
        <v>82</v>
      </c>
      <c r="D5" s="4"/>
      <c r="E5" s="5">
        <v>55</v>
      </c>
      <c r="F5" s="6">
        <v>112</v>
      </c>
      <c r="G5" s="8">
        <v>82</v>
      </c>
      <c r="H5" s="4"/>
      <c r="I5">
        <f>IF(NOT(A2&gt;112)*OR(NOT(A2&lt;82)),1,0)</f>
        <v>0</v>
      </c>
    </row>
    <row r="6" spans="1:9" ht="15" customHeight="1" x14ac:dyDescent="0.2">
      <c r="A6" s="5">
        <v>56</v>
      </c>
      <c r="B6" s="6">
        <v>122</v>
      </c>
      <c r="C6" s="8">
        <v>85</v>
      </c>
      <c r="D6" s="4"/>
      <c r="E6" s="5">
        <v>56</v>
      </c>
      <c r="F6" s="6">
        <v>115</v>
      </c>
      <c r="G6" s="8">
        <v>85</v>
      </c>
      <c r="H6" s="4"/>
      <c r="I6">
        <f>IF(NOT(A2&gt;115)*OR(NOT(A2&lt;85)),1,0)</f>
        <v>0</v>
      </c>
    </row>
    <row r="7" spans="1:9" ht="15" customHeight="1" x14ac:dyDescent="0.2">
      <c r="A7" s="5">
        <v>57</v>
      </c>
      <c r="B7" s="6">
        <v>127</v>
      </c>
      <c r="C7" s="8">
        <v>88</v>
      </c>
      <c r="D7" s="4"/>
      <c r="E7" s="5">
        <v>57</v>
      </c>
      <c r="F7" s="6">
        <v>120</v>
      </c>
      <c r="G7" s="8">
        <v>88</v>
      </c>
      <c r="H7" s="4"/>
      <c r="I7">
        <f>IF(NOT(A2&gt;120)*OR(NOT(A2&lt;88)),1,0)</f>
        <v>0</v>
      </c>
    </row>
    <row r="8" spans="1:9" ht="15" customHeight="1" x14ac:dyDescent="0.2">
      <c r="A8" s="5">
        <v>58</v>
      </c>
      <c r="B8" s="8">
        <v>131</v>
      </c>
      <c r="C8" s="9">
        <v>91</v>
      </c>
      <c r="D8" s="4"/>
      <c r="E8" s="5">
        <v>58</v>
      </c>
      <c r="F8" s="6">
        <v>124</v>
      </c>
      <c r="G8" s="8">
        <v>91</v>
      </c>
      <c r="H8" s="4"/>
      <c r="I8">
        <f>IF(NOT(A2&gt;124)*OR(NOT(A2&lt;91)),1,0)</f>
        <v>0</v>
      </c>
    </row>
    <row r="9" spans="1:9" ht="15" customHeight="1" x14ac:dyDescent="0.2">
      <c r="A9" s="5">
        <v>59</v>
      </c>
      <c r="B9" s="8">
        <v>136</v>
      </c>
      <c r="C9" s="8">
        <v>94</v>
      </c>
      <c r="D9" s="4"/>
      <c r="E9" s="5">
        <v>59</v>
      </c>
      <c r="F9" s="6">
        <v>129</v>
      </c>
      <c r="G9" s="8">
        <v>94</v>
      </c>
      <c r="H9" s="4"/>
      <c r="I9">
        <f>IF(NOT(A2&gt;129)*OR(NOT(A2&lt;94)),1,0)</f>
        <v>0</v>
      </c>
    </row>
    <row r="10" spans="1:9" ht="15" customHeight="1" x14ac:dyDescent="0.2">
      <c r="A10" s="5">
        <v>60</v>
      </c>
      <c r="B10" s="6">
        <v>141</v>
      </c>
      <c r="C10" s="8">
        <v>97</v>
      </c>
      <c r="D10" s="4"/>
      <c r="E10" s="5">
        <v>60</v>
      </c>
      <c r="F10" s="8">
        <v>133</v>
      </c>
      <c r="G10" s="8">
        <v>97</v>
      </c>
      <c r="H10" s="4"/>
      <c r="I10">
        <f>IF(NOT(A2&gt;133)*OR(NOT(A2&lt;97)),1,0)</f>
        <v>0</v>
      </c>
    </row>
    <row r="11" spans="1:9" ht="15" customHeight="1" x14ac:dyDescent="0.2">
      <c r="A11" s="5">
        <v>61</v>
      </c>
      <c r="B11" s="6">
        <v>145</v>
      </c>
      <c r="C11" s="8">
        <v>100</v>
      </c>
      <c r="D11" s="4"/>
      <c r="E11" s="5">
        <v>61</v>
      </c>
      <c r="F11" s="8">
        <v>137</v>
      </c>
      <c r="G11" s="6">
        <v>100</v>
      </c>
      <c r="H11" s="4"/>
      <c r="I11">
        <f>IF(NOT(A2&gt;137)*OR(NOT(A2&lt;100)),1,0)</f>
        <v>0</v>
      </c>
    </row>
    <row r="12" spans="1:9" ht="15" customHeight="1" x14ac:dyDescent="0.2">
      <c r="A12" s="5">
        <v>62</v>
      </c>
      <c r="B12" s="6">
        <v>150</v>
      </c>
      <c r="C12" s="8">
        <v>104</v>
      </c>
      <c r="D12" s="4"/>
      <c r="E12" s="5">
        <v>62</v>
      </c>
      <c r="F12" s="6">
        <v>142</v>
      </c>
      <c r="G12" s="6">
        <v>104</v>
      </c>
      <c r="H12" s="4"/>
      <c r="I12">
        <f>IF(NOT(A2&gt;142)*OR(NOT(A2&lt;104)),1,0)</f>
        <v>0</v>
      </c>
    </row>
    <row r="13" spans="1:9" ht="15" customHeight="1" x14ac:dyDescent="0.2">
      <c r="A13" s="5">
        <v>63</v>
      </c>
      <c r="B13" s="6">
        <v>155</v>
      </c>
      <c r="C13" s="8">
        <v>107</v>
      </c>
      <c r="D13" s="4"/>
      <c r="E13" s="5">
        <v>63</v>
      </c>
      <c r="F13" s="6">
        <v>146</v>
      </c>
      <c r="G13" s="6">
        <v>107</v>
      </c>
      <c r="H13" s="4"/>
      <c r="I13">
        <f>IF(NOT(A2&gt;146)*OR(NOT(A2&lt;107)),1,0)</f>
        <v>0</v>
      </c>
    </row>
    <row r="14" spans="1:9" ht="15" customHeight="1" x14ac:dyDescent="0.2">
      <c r="A14" s="5">
        <v>64</v>
      </c>
      <c r="B14" s="6">
        <v>160</v>
      </c>
      <c r="C14" s="6">
        <v>110</v>
      </c>
      <c r="D14" s="4"/>
      <c r="E14" s="5">
        <v>64</v>
      </c>
      <c r="F14" s="6">
        <v>151</v>
      </c>
      <c r="G14" s="6">
        <v>110</v>
      </c>
      <c r="H14" s="4"/>
      <c r="I14">
        <f>IF(NOT(A2&gt;151)*OR(NOT(A2&lt;110)),1,0)</f>
        <v>0</v>
      </c>
    </row>
    <row r="15" spans="1:9" ht="15" customHeight="1" x14ac:dyDescent="0.2">
      <c r="A15" s="5">
        <v>65</v>
      </c>
      <c r="B15" s="6">
        <v>165</v>
      </c>
      <c r="C15" s="6">
        <v>114</v>
      </c>
      <c r="D15" s="4"/>
      <c r="E15" s="5">
        <v>65</v>
      </c>
      <c r="F15" s="6">
        <v>156</v>
      </c>
      <c r="G15" s="6">
        <v>114</v>
      </c>
      <c r="H15" s="4"/>
      <c r="I15">
        <f>IF(NOT(A2&gt;156)*OR(NOT(A2&lt;114)),1,0)</f>
        <v>0</v>
      </c>
    </row>
    <row r="16" spans="1:9" ht="15" customHeight="1" x14ac:dyDescent="0.2">
      <c r="A16" s="5">
        <v>66</v>
      </c>
      <c r="B16" s="6">
        <v>170</v>
      </c>
      <c r="C16" s="6">
        <v>117</v>
      </c>
      <c r="D16" s="4"/>
      <c r="E16" s="5">
        <v>66</v>
      </c>
      <c r="F16" s="6">
        <v>161</v>
      </c>
      <c r="G16" s="6">
        <v>117</v>
      </c>
      <c r="H16" s="4"/>
      <c r="I16">
        <f>IF(NOT(A2&gt;161)*OR(NOT(A2&lt;117)),1,0)</f>
        <v>0</v>
      </c>
    </row>
    <row r="17" spans="1:9" ht="15" customHeight="1" x14ac:dyDescent="0.2">
      <c r="A17" s="5">
        <v>67</v>
      </c>
      <c r="B17" s="6">
        <v>175</v>
      </c>
      <c r="C17" s="6">
        <v>121</v>
      </c>
      <c r="D17" s="4"/>
      <c r="E17" s="5">
        <v>67</v>
      </c>
      <c r="F17" s="6">
        <v>166</v>
      </c>
      <c r="G17" s="6">
        <v>121</v>
      </c>
      <c r="H17" s="4"/>
      <c r="I17">
        <f>IF(NOT(A2&gt;166)*OR(NOT(A2&lt;121)),1,0)</f>
        <v>0</v>
      </c>
    </row>
    <row r="18" spans="1:9" ht="15" customHeight="1" x14ac:dyDescent="0.2">
      <c r="A18" s="5">
        <v>68</v>
      </c>
      <c r="B18" s="6">
        <v>180</v>
      </c>
      <c r="C18" s="6">
        <v>125</v>
      </c>
      <c r="D18" s="4"/>
      <c r="E18" s="5">
        <v>68</v>
      </c>
      <c r="F18" s="6">
        <v>171</v>
      </c>
      <c r="G18" s="6">
        <v>125</v>
      </c>
      <c r="H18" s="4"/>
      <c r="I18">
        <f>IF(NOT(A2&gt;171)*OR(NOT(A2&lt;125)),1,0)</f>
        <v>0</v>
      </c>
    </row>
    <row r="19" spans="1:9" ht="15" customHeight="1" x14ac:dyDescent="0.2">
      <c r="A19" s="5">
        <v>69</v>
      </c>
      <c r="B19" s="6">
        <v>186</v>
      </c>
      <c r="C19" s="6">
        <v>128</v>
      </c>
      <c r="D19" s="4"/>
      <c r="E19" s="5">
        <v>69</v>
      </c>
      <c r="F19" s="6">
        <v>176</v>
      </c>
      <c r="G19" s="6">
        <v>128</v>
      </c>
      <c r="H19" s="4"/>
      <c r="I19">
        <f>IF(NOT(A2&gt;176)*OR(NOT(A2&lt;128)),1,0)</f>
        <v>0</v>
      </c>
    </row>
    <row r="20" spans="1:9" ht="15" customHeight="1" x14ac:dyDescent="0.2">
      <c r="A20" s="5">
        <v>70</v>
      </c>
      <c r="B20" s="6">
        <v>191</v>
      </c>
      <c r="C20" s="8">
        <v>132</v>
      </c>
      <c r="D20" s="4"/>
      <c r="E20" s="5">
        <v>70</v>
      </c>
      <c r="F20" s="6">
        <v>181</v>
      </c>
      <c r="G20" s="8">
        <v>132</v>
      </c>
      <c r="H20" s="4"/>
      <c r="I20">
        <f>IF(NOT(A2&gt;181)*OR(NOT(A2&lt;132)),1,0)</f>
        <v>0</v>
      </c>
    </row>
    <row r="21" spans="1:9" ht="15" customHeight="1" x14ac:dyDescent="0.2">
      <c r="A21" s="5">
        <v>71</v>
      </c>
      <c r="B21" s="6">
        <v>197</v>
      </c>
      <c r="C21" s="8">
        <v>136</v>
      </c>
      <c r="D21" s="4"/>
      <c r="E21" s="5">
        <v>71</v>
      </c>
      <c r="F21" s="6">
        <v>186</v>
      </c>
      <c r="G21" s="8">
        <v>136</v>
      </c>
      <c r="H21" s="4"/>
      <c r="I21">
        <f>IF(NOT(A2&gt;186)*OR(NOT(A2&lt;136)),1,0)</f>
        <v>0</v>
      </c>
    </row>
    <row r="22" spans="1:9" ht="15" customHeight="1" x14ac:dyDescent="0.2">
      <c r="A22" s="5">
        <v>72</v>
      </c>
      <c r="B22" s="8">
        <v>202</v>
      </c>
      <c r="C22" s="6">
        <v>140</v>
      </c>
      <c r="D22" s="4"/>
      <c r="E22" s="5">
        <v>72</v>
      </c>
      <c r="F22" s="6">
        <v>191</v>
      </c>
      <c r="G22" s="6">
        <v>140</v>
      </c>
      <c r="H22" s="4"/>
      <c r="I22">
        <f>IF(NOT(A2&gt;191)*OR(NOT(A2&lt;140)),1,0)</f>
        <v>0</v>
      </c>
    </row>
    <row r="23" spans="1:9" ht="15" customHeight="1" x14ac:dyDescent="0.2">
      <c r="A23" s="5">
        <v>73</v>
      </c>
      <c r="B23" s="8">
        <v>208</v>
      </c>
      <c r="C23" s="6">
        <v>144</v>
      </c>
      <c r="D23" s="4"/>
      <c r="E23" s="5">
        <v>73</v>
      </c>
      <c r="F23" s="6">
        <v>197</v>
      </c>
      <c r="G23" s="6">
        <v>144</v>
      </c>
      <c r="H23" s="4"/>
      <c r="I23">
        <f>IF(NOT(A2&gt;197)*OR(NOT(A2&lt;144)),1,0)</f>
        <v>0</v>
      </c>
    </row>
    <row r="24" spans="1:9" ht="15" customHeight="1" x14ac:dyDescent="0.2">
      <c r="A24" s="5">
        <v>74</v>
      </c>
      <c r="B24" s="9">
        <v>214</v>
      </c>
      <c r="C24" s="6">
        <v>148</v>
      </c>
      <c r="D24" s="4"/>
      <c r="E24" s="5">
        <v>74</v>
      </c>
      <c r="F24" s="8">
        <v>202</v>
      </c>
      <c r="G24" s="6">
        <v>148</v>
      </c>
      <c r="H24" s="4"/>
      <c r="I24">
        <f>IF(NOT(A2&gt;202)*OR(NOT(A2&lt;148)),1,0)</f>
        <v>0</v>
      </c>
    </row>
    <row r="25" spans="1:9" ht="15" customHeight="1" x14ac:dyDescent="0.2">
      <c r="A25" s="5">
        <v>75</v>
      </c>
      <c r="B25" s="8">
        <v>220</v>
      </c>
      <c r="C25" s="6">
        <v>152</v>
      </c>
      <c r="D25" s="4"/>
      <c r="E25" s="5">
        <v>75</v>
      </c>
      <c r="F25" s="8">
        <v>208</v>
      </c>
      <c r="G25" s="6">
        <v>152</v>
      </c>
      <c r="H25" s="4"/>
      <c r="I25">
        <f>IF(NOT(A2&gt;208)*OR(NOT(A2&lt;152)),1,0)</f>
        <v>0</v>
      </c>
    </row>
    <row r="26" spans="1:9" ht="15" customHeight="1" x14ac:dyDescent="0.2">
      <c r="A26" s="5">
        <v>76</v>
      </c>
      <c r="B26" s="8">
        <v>225</v>
      </c>
      <c r="C26" s="6">
        <v>156</v>
      </c>
      <c r="D26" s="4"/>
      <c r="E26" s="5">
        <v>76</v>
      </c>
      <c r="F26" s="8">
        <v>213</v>
      </c>
      <c r="G26" s="6">
        <v>156</v>
      </c>
      <c r="H26" s="4"/>
      <c r="I26">
        <f>IF(NOT(A2&gt;213)*OR(NOT(A2&lt;156)),1,0)</f>
        <v>0</v>
      </c>
    </row>
    <row r="27" spans="1:9" ht="15" customHeight="1" x14ac:dyDescent="0.2">
      <c r="A27" s="5">
        <v>77</v>
      </c>
      <c r="B27" s="8">
        <v>231</v>
      </c>
      <c r="C27" s="6">
        <v>160</v>
      </c>
      <c r="D27" s="4"/>
      <c r="E27" s="5">
        <v>77</v>
      </c>
      <c r="F27" s="8">
        <v>219</v>
      </c>
      <c r="G27" s="6">
        <v>160</v>
      </c>
      <c r="H27" s="4"/>
      <c r="I27">
        <f>IF(NOT(A2&gt;219)*OR(NOT(A2&lt;160)),1,0)</f>
        <v>0</v>
      </c>
    </row>
    <row r="28" spans="1:9" ht="15" customHeight="1" x14ac:dyDescent="0.2">
      <c r="A28" s="5">
        <v>78</v>
      </c>
      <c r="B28" s="8">
        <v>237</v>
      </c>
      <c r="C28" s="6">
        <v>164</v>
      </c>
      <c r="D28" s="4"/>
      <c r="E28" s="5">
        <v>78</v>
      </c>
      <c r="F28" s="8">
        <v>225</v>
      </c>
      <c r="G28" s="6">
        <v>164</v>
      </c>
      <c r="H28" s="4"/>
      <c r="I28">
        <f>IF(NOT(A2&gt;225)*OR(NOT(A2&lt;164)),1,0)</f>
        <v>0</v>
      </c>
    </row>
    <row r="29" spans="1:9" ht="15" customHeight="1" x14ac:dyDescent="0.2">
      <c r="A29" s="5">
        <v>79</v>
      </c>
      <c r="B29" s="8">
        <v>244</v>
      </c>
      <c r="C29" s="6">
        <v>168</v>
      </c>
      <c r="D29" s="4"/>
      <c r="E29" s="5">
        <v>79</v>
      </c>
      <c r="F29" s="8">
        <v>230</v>
      </c>
      <c r="G29" s="6">
        <v>168</v>
      </c>
      <c r="H29" s="4"/>
      <c r="I29">
        <f>IF(NOT(A2&gt;230)*OR(NOT(A2&lt;168)),1,0)</f>
        <v>0</v>
      </c>
    </row>
    <row r="30" spans="1:9" ht="15" customHeight="1" x14ac:dyDescent="0.2">
      <c r="A30" s="5">
        <v>80</v>
      </c>
      <c r="B30" s="8">
        <v>250</v>
      </c>
      <c r="C30" s="6">
        <v>173</v>
      </c>
      <c r="D30" s="4"/>
      <c r="E30" s="5">
        <v>80</v>
      </c>
      <c r="F30" s="8">
        <v>236</v>
      </c>
      <c r="G30" s="6">
        <v>173</v>
      </c>
      <c r="H30" s="4"/>
      <c r="I30">
        <f>IF(NOT(A2&gt;236)*OR(NOT(A2&lt;173)),1,0)</f>
        <v>0</v>
      </c>
    </row>
    <row r="31" spans="1:9" ht="15" customHeight="1" x14ac:dyDescent="0.2">
      <c r="A31" s="5">
        <v>81</v>
      </c>
      <c r="B31" s="8">
        <v>256</v>
      </c>
      <c r="C31" s="6">
        <v>177</v>
      </c>
      <c r="D31" s="4"/>
      <c r="E31" s="5">
        <v>81</v>
      </c>
      <c r="F31" s="8">
        <v>242</v>
      </c>
      <c r="G31" s="6">
        <v>177</v>
      </c>
      <c r="H31" s="4"/>
      <c r="I31">
        <f>IF(NOT(A2&gt;242)*OR(NOT(A2&lt;177)),1,0)</f>
        <v>0</v>
      </c>
    </row>
    <row r="32" spans="1:9" ht="15" customHeight="1" x14ac:dyDescent="0.2">
      <c r="A32" s="5">
        <v>82</v>
      </c>
      <c r="B32" s="8">
        <v>263</v>
      </c>
      <c r="C32" s="6">
        <v>182</v>
      </c>
      <c r="D32" s="4"/>
      <c r="E32" s="5">
        <v>82</v>
      </c>
      <c r="F32" s="8">
        <v>248</v>
      </c>
      <c r="G32" s="6">
        <v>182</v>
      </c>
      <c r="H32" s="4"/>
      <c r="I32">
        <f>IF(NOT(A2&gt;248)*OR(NOT(A2&lt;182)),1,0)</f>
        <v>0</v>
      </c>
    </row>
    <row r="33" spans="1:9" ht="17.100000000000001" customHeight="1" x14ac:dyDescent="0.2">
      <c r="A33" s="5">
        <v>83</v>
      </c>
      <c r="B33" s="8">
        <v>269</v>
      </c>
      <c r="C33" s="6">
        <v>186</v>
      </c>
      <c r="D33" s="4"/>
      <c r="E33" s="5">
        <v>83</v>
      </c>
      <c r="F33" s="8">
        <v>255</v>
      </c>
      <c r="G33" s="6">
        <v>186</v>
      </c>
      <c r="H33" s="4"/>
      <c r="I33">
        <f>IF(NOT(A2&gt;255)*OR(NOT(A2&lt;186)),1,0)</f>
        <v>0</v>
      </c>
    </row>
    <row r="34" spans="1:9" ht="15" customHeight="1" x14ac:dyDescent="0.2">
      <c r="A34" s="5">
        <v>84</v>
      </c>
      <c r="B34" s="8">
        <v>276</v>
      </c>
      <c r="C34" s="6">
        <v>191</v>
      </c>
      <c r="D34" s="4"/>
      <c r="E34" s="5">
        <v>84</v>
      </c>
      <c r="F34" s="8">
        <v>261</v>
      </c>
      <c r="G34" s="6">
        <v>191</v>
      </c>
      <c r="H34" s="4"/>
      <c r="I34">
        <f>IF(NOT(A2&gt;261)*OR(NOT(A2&lt;191)),1,0)</f>
        <v>0</v>
      </c>
    </row>
    <row r="35" spans="1:9" ht="15" customHeight="1" x14ac:dyDescent="0.2">
      <c r="A35" s="5">
        <v>85</v>
      </c>
      <c r="B35" s="8">
        <v>283</v>
      </c>
      <c r="C35" s="6">
        <v>195</v>
      </c>
      <c r="D35" s="4"/>
      <c r="E35" s="5">
        <v>85</v>
      </c>
      <c r="F35" s="8">
        <v>267</v>
      </c>
      <c r="G35" s="6">
        <v>195</v>
      </c>
      <c r="H35" s="4"/>
      <c r="I35">
        <f>IF(NOT(A2&gt;267)*OR(NOT(A2&lt;195)),1,0)</f>
        <v>0</v>
      </c>
    </row>
    <row r="36" spans="1:9" ht="15.75" customHeight="1" x14ac:dyDescent="0.2">
      <c r="A36" s="5">
        <v>86</v>
      </c>
      <c r="B36" s="8">
        <v>289</v>
      </c>
      <c r="C36" s="8">
        <v>200</v>
      </c>
      <c r="D36" s="4"/>
      <c r="E36" s="5">
        <v>86</v>
      </c>
      <c r="F36" s="8">
        <v>274</v>
      </c>
      <c r="G36" s="8">
        <v>200</v>
      </c>
      <c r="H36" s="4"/>
      <c r="I36">
        <f>IF(NOT(A2&gt;274)*OR(NOT(A2&lt;200)),1,0)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MCO 6110.3A with CH-3 (BCP_MAP).pdf</dc:title>
  <dc:creator>beaur</dc:creator>
  <cp:lastModifiedBy>Beau Rogers</cp:lastModifiedBy>
  <dcterms:created xsi:type="dcterms:W3CDTF">2021-05-27T17:42:14Z</dcterms:created>
  <dcterms:modified xsi:type="dcterms:W3CDTF">2021-06-11T05:18:01Z</dcterms:modified>
</cp:coreProperties>
</file>