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<sst xmlns="http://schemas.openxmlformats.org/spreadsheetml/2006/main" count="51" uniqueCount="42">
  <si>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S.No</t>
  </si>
  <si>
    <t>Code-Ticket</t>
  </si>
  <si>
    <t>Name</t>
  </si>
  <si>
    <t>Date</t>
  </si>
  <si>
    <t>Destination</t>
  </si>
  <si>
    <t>Price</t>
  </si>
  <si>
    <t>Category</t>
  </si>
  <si>
    <t>Food</t>
  </si>
  <si>
    <t>Discount</t>
  </si>
  <si>
    <t>Discount Amount</t>
  </si>
  <si>
    <t>Total</t>
  </si>
  <si>
    <t>BBBY-P1-001</t>
  </si>
  <si>
    <t>DDDZ-P2-002</t>
  </si>
  <si>
    <t>AAAX-P3-003</t>
  </si>
  <si>
    <t>BBBX-P2-004</t>
  </si>
  <si>
    <t>AAAZ-P2-005</t>
  </si>
  <si>
    <t>CCCX-P3-006</t>
  </si>
  <si>
    <t>CCCY-P2-007</t>
  </si>
  <si>
    <t>Code</t>
  </si>
  <si>
    <t>P1</t>
  </si>
  <si>
    <t>P2</t>
  </si>
  <si>
    <t>P3</t>
  </si>
  <si>
    <t>Menu</t>
  </si>
  <si>
    <t>Package 1</t>
  </si>
  <si>
    <t>Package 2</t>
  </si>
  <si>
    <t>Package 3</t>
  </si>
  <si>
    <t>Vip</t>
  </si>
  <si>
    <t>Business</t>
  </si>
  <si>
    <t xml:space="preserve"> </t>
  </si>
  <si>
    <t>Executive</t>
  </si>
  <si>
    <t>AAA</t>
  </si>
  <si>
    <t>Karachi-Saudi</t>
  </si>
  <si>
    <t>X</t>
  </si>
  <si>
    <t>VIP</t>
  </si>
  <si>
    <t>BBB</t>
  </si>
  <si>
    <t>Saudi-Karachi</t>
  </si>
  <si>
    <t>Y</t>
  </si>
  <si>
    <t>CCC</t>
  </si>
  <si>
    <t>Karachi-Dubai</t>
  </si>
  <si>
    <t>Z</t>
  </si>
  <si>
    <t>DDD</t>
  </si>
  <si>
    <t>Dubai-Karachi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</si>
</sst>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Book Antiqu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9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2"/>
  <sheetViews>
    <sheetView tabSelected="1" workbookViewId="0">
      <selection activeCell="P15" sqref="P15"/>
    </sheetView>
  </sheetViews>
  <sheetFormatPr defaultColWidth="9" defaultRowHeight="14.5"/>
  <cols>
    <col min="2" max="2" width="14.1363636363636" customWidth="1"/>
    <col min="5" max="5" width="13.1363636363636" customWidth="1"/>
    <col min="11" max="11" width="16" customWidth="1"/>
    <col min="14" max="14" width="12.8545454545455" customWidth="1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8</v>
      </c>
      <c r="K2" s="1" t="s">
        <v>9</v>
      </c>
      <c r="L2" s="2" t="s">
        <v>10</v>
      </c>
      <c r="N2" s="5" t="s">
        <v>1</v>
      </c>
    </row>
    <row r="3" spans="1:14">
      <c r="A3" s="1" t="str">
        <f>IF(B3&lt;&gt;"",ROW(F1),"")</f>
        <v/>
      </c>
      <c r="B3" s="1"/>
      <c r="C3" s="1"/>
      <c r="D3" s="1"/>
      <c r="E3" s="1" t="str">
        <f>IFERROR(VLOOKUP(LEFT(B3,3),$A$18:$C$22,2,FALSE),"")</f>
        <v/>
      </c>
      <c r="F3" s="1" t="str">
        <f>IFERROR(VLOOKUP(LEFT(B3,3),$A$18:$C$22,3,FALSE),"")</f>
        <v/>
      </c>
      <c r="G3" s="1" t="str">
        <f>IFERROR(VLOOKUP(MID(B3,4,1),$F$19:$H$21,2,FALSE),"")</f>
        <v/>
      </c>
      <c r="H3" s="1" t="str">
        <f>IFERROR(HLOOKUP(MID(B3,6,2),$A$13:$D$15,2,FALSE),"")</f>
        <v/>
      </c>
      <c r="I3" s="1" t="str">
        <f>IFERROR(HLOOKUP(MID(B3,6,2),$A$13:$D$15,3,FALSE),"")</f>
        <v/>
      </c>
      <c r="J3" s="6" t="str">
        <f>IFERROR(VLOOKUP(MID(B3,4,1),$F$19:$H$21,3,FALSE),"")</f>
        <v/>
      </c>
      <c r="K3" s="7" t="str">
        <f>IFERROR(VLOOKUP(MID(B3,4,1),$F$19:$H$21,3,FALSE)*I3,"")</f>
        <v/>
      </c>
      <c r="L3" s="4" t="str">
        <f>IFERROR(F3+I3-K3,"")</f>
        <v/>
      </c>
      <c r="N3" s="1" t="s">
        <v>11</v>
      </c>
    </row>
    <row r="4" spans="1:14">
      <c r="A4" s="1"/>
      <c r="B4" s="1"/>
      <c r="C4" s="1"/>
      <c r="D4" s="1"/>
      <c r="E4" s="1" t="str">
        <f t="shared" ref="E4:E9" si="0">IFERROR(VLOOKUP(LEFT(B4,3),$A$18:$C$22,2,FALSE),"")</f>
        <v/>
      </c>
      <c r="F4" s="1" t="str">
        <f t="shared" ref="F4:F9" si="1">IFERROR(VLOOKUP(LEFT(B4,3),$A$18:$C$22,3,FALSE),"")</f>
        <v/>
      </c>
      <c r="G4" s="1" t="str">
        <f t="shared" ref="G4:G9" si="2">IFERROR(VLOOKUP(MID(B4,4,1),$F$19:$H$21,2,FALSE),"")</f>
        <v/>
      </c>
      <c r="H4" s="1" t="str">
        <f>IFERROR(HLOOKUP(MID(B4,6,2),$A$13:$D$15,2,FALSE),"")</f>
        <v/>
      </c>
      <c r="I4" s="1" t="str">
        <f>IFERROR(HLOOKUP(MID(B4,6,2),$A$13:$D$15,3,FALSE),"")</f>
        <v/>
      </c>
      <c r="J4" s="6" t="str">
        <f t="shared" ref="J4:J9" si="3">IFERROR(VLOOKUP(MID(B4,4,1),$F$19:$H$21,3,FALSE),"")</f>
        <v/>
      </c>
      <c r="K4" s="7" t="str">
        <f t="shared" ref="K4:K9" si="4">IFERROR(VLOOKUP(MID(B4,4,1),$F$19:$H$21,3,FALSE)*I4,"")</f>
        <v/>
      </c>
      <c r="L4" s="4" t="str">
        <f t="shared" ref="L4:L9" si="5">IFERROR(F4+I4-K4,"")</f>
        <v/>
      </c>
      <c r="N4" s="1" t="s">
        <v>12</v>
      </c>
    </row>
    <row r="5" spans="1:14">
      <c r="A5" s="1" t="str">
        <f t="shared" ref="A4:A9" si="6">IF(B5&lt;&gt;"",ROW(F3),"")</f>
        <v/>
      </c>
      <c r="B5" s="1"/>
      <c r="C5" s="1"/>
      <c r="D5" s="1"/>
      <c r="E5" s="1" t="str">
        <f t="shared" si="0"/>
        <v/>
      </c>
      <c r="F5" s="1" t="str">
        <f t="shared" si="1"/>
        <v/>
      </c>
      <c r="G5" s="1" t="str">
        <f t="shared" si="2"/>
        <v/>
      </c>
      <c r="H5" s="1" t="str">
        <f t="shared" ref="H5:H9" si="7">IFERROR(HLOOKUP(MID(B5,6,2),$A$13:$D$15,2,FALSE),"")</f>
        <v/>
      </c>
      <c r="I5" s="1" t="str">
        <f t="shared" ref="I5:I9" si="8">IFERROR(HLOOKUP(MID(B5,6,2),$A$13:$D$15,3,FALSE),"")</f>
        <v/>
      </c>
      <c r="J5" s="6" t="str">
        <f t="shared" si="3"/>
        <v/>
      </c>
      <c r="K5" s="7" t="str">
        <f t="shared" si="4"/>
        <v/>
      </c>
      <c r="L5" s="4" t="str">
        <f t="shared" si="5"/>
        <v/>
      </c>
      <c r="N5" s="1" t="s">
        <v>13</v>
      </c>
    </row>
    <row r="6" spans="1:14">
      <c r="A6" s="1" t="str">
        <f t="shared" si="6"/>
        <v/>
      </c>
      <c r="B6" s="1"/>
      <c r="C6" s="1"/>
      <c r="D6" s="1"/>
      <c r="E6" s="1" t="str">
        <f t="shared" si="0"/>
        <v/>
      </c>
      <c r="F6" s="1" t="str">
        <f t="shared" si="1"/>
        <v/>
      </c>
      <c r="G6" s="1" t="str">
        <f t="shared" si="2"/>
        <v/>
      </c>
      <c r="H6" s="1" t="str">
        <f t="shared" si="7"/>
        <v/>
      </c>
      <c r="I6" s="1" t="str">
        <f t="shared" si="8"/>
        <v/>
      </c>
      <c r="J6" s="6" t="str">
        <f t="shared" si="3"/>
        <v/>
      </c>
      <c r="K6" s="7" t="str">
        <f t="shared" si="4"/>
        <v/>
      </c>
      <c r="L6" s="4" t="str">
        <f t="shared" si="5"/>
        <v/>
      </c>
      <c r="N6" s="1" t="s">
        <v>14</v>
      </c>
    </row>
    <row r="7" spans="1:14">
      <c r="A7" s="1" t="str">
        <f t="shared" si="6"/>
        <v/>
      </c>
      <c r="B7" s="1"/>
      <c r="C7" s="1"/>
      <c r="D7" s="1"/>
      <c r="E7" s="1" t="str">
        <f t="shared" si="0"/>
        <v/>
      </c>
      <c r="F7" s="1" t="str">
        <f t="shared" si="1"/>
        <v/>
      </c>
      <c r="G7" s="1" t="str">
        <f t="shared" si="2"/>
        <v/>
      </c>
      <c r="H7" s="1" t="str">
        <f t="shared" si="7"/>
        <v/>
      </c>
      <c r="I7" s="1" t="str">
        <f t="shared" si="8"/>
        <v/>
      </c>
      <c r="J7" s="6" t="str">
        <f t="shared" si="3"/>
        <v/>
      </c>
      <c r="K7" s="7" t="str">
        <f t="shared" si="4"/>
        <v/>
      </c>
      <c r="L7" s="4" t="str">
        <f t="shared" si="5"/>
        <v/>
      </c>
      <c r="N7" s="1" t="s">
        <v>15</v>
      </c>
    </row>
    <row r="8" spans="1:14">
      <c r="A8" s="1" t="str">
        <f t="shared" si="6"/>
        <v/>
      </c>
      <c r="B8" s="1"/>
      <c r="C8" s="1"/>
      <c r="D8" s="1"/>
      <c r="E8" s="1" t="str">
        <f t="shared" si="0"/>
        <v/>
      </c>
      <c r="F8" s="1" t="str">
        <f t="shared" si="1"/>
        <v/>
      </c>
      <c r="G8" s="1" t="str">
        <f t="shared" si="2"/>
        <v/>
      </c>
      <c r="H8" s="1" t="str">
        <f t="shared" si="7"/>
        <v/>
      </c>
      <c r="I8" s="1" t="str">
        <f t="shared" si="8"/>
        <v/>
      </c>
      <c r="J8" s="6" t="str">
        <f t="shared" si="3"/>
        <v/>
      </c>
      <c r="K8" s="7" t="str">
        <f t="shared" si="4"/>
        <v/>
      </c>
      <c r="L8" s="4" t="str">
        <f t="shared" si="5"/>
        <v/>
      </c>
      <c r="N8" s="1" t="s">
        <v>16</v>
      </c>
    </row>
    <row r="9" spans="1:14">
      <c r="A9" s="1" t="str">
        <f t="shared" si="6"/>
        <v/>
      </c>
      <c r="B9" s="1"/>
      <c r="C9" s="1"/>
      <c r="D9" s="1"/>
      <c r="E9" s="1" t="str">
        <f t="shared" si="0"/>
        <v/>
      </c>
      <c r="F9" s="1" t="str">
        <f t="shared" si="1"/>
        <v/>
      </c>
      <c r="G9" s="1" t="str">
        <f t="shared" si="2"/>
        <v/>
      </c>
      <c r="H9" s="1" t="str">
        <f t="shared" si="7"/>
        <v/>
      </c>
      <c r="I9" s="1" t="str">
        <f t="shared" si="8"/>
        <v/>
      </c>
      <c r="J9" s="6" t="str">
        <f t="shared" si="3"/>
        <v/>
      </c>
      <c r="K9" s="7" t="str">
        <f t="shared" si="4"/>
        <v/>
      </c>
      <c r="L9" s="4" t="str">
        <f t="shared" si="5"/>
        <v/>
      </c>
      <c r="N9" s="1" t="s">
        <v>17</v>
      </c>
    </row>
    <row r="13" spans="1:4">
      <c r="A13" s="1" t="s">
        <v>18</v>
      </c>
      <c r="B13" s="2" t="s">
        <v>19</v>
      </c>
      <c r="C13" s="1" t="s">
        <v>20</v>
      </c>
      <c r="D13" s="1" t="s">
        <v>21</v>
      </c>
    </row>
    <row r="14" spans="1:12">
      <c r="A14" s="1" t="s">
        <v>22</v>
      </c>
      <c r="B14" s="2" t="s">
        <v>23</v>
      </c>
      <c r="C14" s="1" t="s">
        <v>24</v>
      </c>
      <c r="D14" s="1" t="s">
        <v>25</v>
      </c>
      <c r="K14" s="1" t="s">
        <v>26</v>
      </c>
      <c r="L14" s="2">
        <f>COUNTIF($G$3:$G$9,K14)</f>
        <v>0</v>
      </c>
    </row>
    <row r="15" spans="1:12">
      <c r="A15" s="1" t="s">
        <v>5</v>
      </c>
      <c r="B15" s="2">
        <v>75</v>
      </c>
      <c r="C15" s="1">
        <v>100</v>
      </c>
      <c r="D15" s="1">
        <v>150</v>
      </c>
      <c r="K15" s="1" t="s">
        <v>27</v>
      </c>
      <c r="L15" s="2">
        <f t="shared" ref="L15:L16" si="9">COUNTIF($G$3:$G$9,K15)</f>
        <v>0</v>
      </c>
    </row>
    <row r="16" spans="3:12">
      <c r="C16" t="s">
        <v>28</v>
      </c>
      <c r="K16" s="1" t="s">
        <v>29</v>
      </c>
      <c r="L16" s="2">
        <f t="shared" si="9"/>
        <v>0</v>
      </c>
    </row>
    <row r="18" spans="1:6">
      <c r="A18" s="1" t="s">
        <v>18</v>
      </c>
      <c r="B18" s="1" t="s">
        <v>4</v>
      </c>
      <c r="C18" s="1" t="s">
        <v>5</v>
      </c>
      <c r="F18" t="s">
        <v>6</v>
      </c>
    </row>
    <row r="19" spans="1:8">
      <c r="A19" s="1" t="s">
        <v>30</v>
      </c>
      <c r="B19" s="1" t="s">
        <v>31</v>
      </c>
      <c r="C19" s="1">
        <v>750</v>
      </c>
      <c r="F19" s="1" t="s">
        <v>32</v>
      </c>
      <c r="G19" s="1" t="s">
        <v>33</v>
      </c>
      <c r="H19" s="3">
        <v>0.2</v>
      </c>
    </row>
    <row r="20" spans="1:8">
      <c r="A20" s="1" t="s">
        <v>34</v>
      </c>
      <c r="B20" s="1" t="s">
        <v>35</v>
      </c>
      <c r="C20" s="1">
        <v>700</v>
      </c>
      <c r="F20" s="1" t="s">
        <v>36</v>
      </c>
      <c r="G20" s="1" t="s">
        <v>27</v>
      </c>
      <c r="H20" s="3">
        <v>0.1</v>
      </c>
    </row>
    <row r="21" spans="1:8">
      <c r="A21" s="2" t="s">
        <v>37</v>
      </c>
      <c r="B21" s="4" t="s">
        <v>38</v>
      </c>
      <c r="C21" s="2">
        <v>650</v>
      </c>
      <c r="F21" s="1" t="s">
        <v>39</v>
      </c>
      <c r="G21" s="1" t="s">
        <v>29</v>
      </c>
      <c r="H21" s="3">
        <v>0.05</v>
      </c>
    </row>
    <row r="22" spans="1:3">
      <c r="A22" s="2" t="s">
        <v>40</v>
      </c>
      <c r="B22" s="4" t="s">
        <v>41</v>
      </c>
      <c r="C22" s="2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3tee</dc:creator>
  <cp:lastModifiedBy>PMYLS</cp:lastModifiedBy>
  <dcterms:created xsi:type="dcterms:W3CDTF">2023-11-11T04:57:00Z</dcterms:created>
  <dcterms:modified xsi:type="dcterms:W3CDTF">2025-07-01T18:35:36Z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D0752099196A43F9A717976213DDCBBC_12</vt:lpwstr>
  </property>
  <property fmtid="{D5CDD505-2E9C-101B-9397-08002B2CF9AE}" pid="3" name="KSOProductBuildVer">
    <vt:lpwstr>1033-12.2.0.21546</vt:lpwstr>
  </property>
</Properties>
</file>