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<sst xmlns="http://schemas.openxmlformats.org/spreadsheetml/2006/main" count="25" uniqueCount="24">
  <si>
    <t>Ampleforth Calculator</t>
  </si>
  <si>
    <t>*rebases take place every 24hours, @ 10pm EST</t>
  </si>
  <si>
    <t>Supply</t>
  </si>
  <si>
    <t>Oracle Rate</t>
  </si>
  <si>
    <t>Target Rate</t>
  </si>
  <si>
    <t>*fill from Ampleford Dashboard</t>
  </si>
  <si>
    <t>ampleforth.org/dashboard</t>
  </si>
  <si>
    <t>*fill in yourself</t>
  </si>
  <si>
    <t>SD = S * (OR-TR)/TR</t>
  </si>
  <si>
    <t>the rest should autofill</t>
  </si>
  <si>
    <t>Supply Delta</t>
  </si>
  <si>
    <t>Lag</t>
  </si>
  <si>
    <t>SD / Lag</t>
  </si>
  <si>
    <t>S + ( SD / LAG )</t>
  </si>
  <si>
    <t>New Supply</t>
  </si>
  <si>
    <t>New Supply / Old Supply</t>
  </si>
  <si>
    <t>Change Mulitplier</t>
  </si>
  <si>
    <t>Holdings</t>
  </si>
  <si>
    <t>After Rebase</t>
  </si>
  <si>
    <t>Change</t>
  </si>
  <si>
    <t>Network Size</t>
  </si>
  <si>
    <t>Pct of Network</t>
  </si>
  <si>
    <t>current</t>
  </si>
  <si>
    <t>after rebase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</si>
</sst>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000"/>
  </numFmts>
  <fonts count="4">
    <font>
      <sz val="10.0"/>
      <color rgb="FF000000"/>
      <name val="Arial"/>
    </font>
    <font>
      <sz val="24.0"/>
      <color theme="1"/>
      <name val="Georgia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2" fontId="3" numFmtId="0" xfId="0" applyAlignment="1" applyFill="1" applyFont="1">
      <alignment horizontal="center" readingOrder="0"/>
    </xf>
    <xf borderId="0" fillId="3" fontId="2" numFmtId="4" xfId="0" applyAlignment="1" applyFill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horizontal="center"/>
    </xf>
    <xf borderId="0" fillId="5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6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7.43"/>
    <col customWidth="1" min="3" max="3" width="19.14"/>
    <col customWidth="1" min="5" max="5" width="16.29"/>
    <col customWidth="1" min="6" max="6" width="18.0"/>
  </cols>
  <sheetData>
    <row r="1" ht="32.25" customHeight="1">
      <c r="A1" s="1" t="s">
        <v>0</v>
      </c>
      <c r="D1" s="2"/>
      <c r="E1" s="3" t="s">
        <v>1</v>
      </c>
      <c r="F1" s="4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</v>
      </c>
      <c r="B2" s="5" t="s">
        <v>3</v>
      </c>
      <c r="C2" s="5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>
        <v>3.67908846512446E8</v>
      </c>
      <c r="B3" s="7">
        <v>1.176</v>
      </c>
      <c r="C3" s="8">
        <v>1.012</v>
      </c>
      <c r="E3" s="9" t="s">
        <v>5</v>
      </c>
      <c r="G3" s="10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1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 t="s">
        <v>8</v>
      </c>
      <c r="B5" s="2"/>
      <c r="C5" s="2"/>
      <c r="D5" s="2"/>
      <c r="E5" s="13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10</v>
      </c>
      <c r="B6" s="5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f>A3* (B3-C3)/C3</f>
        <v>59621591.73</v>
      </c>
      <c r="B7" s="12">
        <v>10.0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f>A7/B7</f>
        <v>5962159.173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>
        <f>A3+A10</f>
        <v>373871005.7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16</v>
      </c>
      <c r="B17" s="5" t="s">
        <v>17</v>
      </c>
      <c r="C17" s="5" t="s">
        <v>18</v>
      </c>
      <c r="D17" s="5" t="s">
        <v>19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f>A14/A3</f>
        <v>1.016205534</v>
      </c>
      <c r="B18" s="15">
        <v>172.481</v>
      </c>
      <c r="C18" s="2">
        <f>A18*B18</f>
        <v>175.2761466</v>
      </c>
      <c r="D18" s="16">
        <f>C18-B18</f>
        <v>2.79514664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17</v>
      </c>
      <c r="B23" s="5" t="s">
        <v>20</v>
      </c>
      <c r="C23" s="5" t="s"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7">
        <f>B18</f>
        <v>172.481</v>
      </c>
      <c r="B24" s="14">
        <f>A3</f>
        <v>367908846.5</v>
      </c>
      <c r="C24" s="2">
        <f t="shared" ref="C24:C25" si="1">A24/B24</f>
        <v>0.0000004688144948</v>
      </c>
      <c r="D24" s="18" t="s">
        <v>22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9">
        <f>C18</f>
        <v>175.2761466</v>
      </c>
      <c r="B25" s="14">
        <f>A14</f>
        <v>373871005.7</v>
      </c>
      <c r="C25" s="2">
        <f t="shared" si="1"/>
        <v>0.0000004688144948</v>
      </c>
      <c r="D25" s="18" t="s">
        <v>23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1:C1"/>
    <mergeCell ref="E3:F3"/>
  </mergeCells>
  <drawing r:id="rId1"/>
</worksheet>
</file>