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<sst xmlns="http://schemas.openxmlformats.org/spreadsheetml/2006/main" count="40" uniqueCount="37">
  <si>
    <t>Ampleforth Rebase Calculator</t>
  </si>
  <si>
    <t>Supply</t>
  </si>
  <si>
    <t>Oracle Rate</t>
  </si>
  <si>
    <t>Price Target</t>
  </si>
  <si>
    <t>AMPL Price</t>
  </si>
  <si>
    <t>green = from ampleford dashboard</t>
  </si>
  <si>
    <t>https://www.ampleforth.org/dashboard/</t>
  </si>
  <si>
    <t>blue = fill in yourself</t>
  </si>
  <si>
    <t>*Rebase only happens  when Oracle Rate  &lt; $0.95   OR   &gt; $1.05</t>
  </si>
  <si>
    <t>Ignore:</t>
  </si>
  <si>
    <t>Scripts to Automate from Ample Dash but not worth it in spreadsheet</t>
  </si>
  <si>
    <t>SD = S * (OR-TR)/TR</t>
  </si>
  <si>
    <t>*this is an estimate and not financial advice</t>
  </si>
  <si>
    <t>Supply Delta</t>
  </si>
  <si>
    <t>Lag</t>
  </si>
  <si>
    <t>Live Price</t>
  </si>
  <si>
    <t>script: IMPORTXML("https://coinmarketcap.com/currencies/ampleforth","//span[@class='cmc-details-panel-price__price']")</t>
  </si>
  <si>
    <t>SD / Lag</t>
  </si>
  <si>
    <t>S + ( SD / LAG )</t>
  </si>
  <si>
    <t>New Supply</t>
  </si>
  <si>
    <t>New Supply / Old Supply</t>
  </si>
  <si>
    <t>Change Mulitplier</t>
  </si>
  <si>
    <t>Holdings</t>
  </si>
  <si>
    <t>After Rebase</t>
  </si>
  <si>
    <t>Change in AMPL</t>
  </si>
  <si>
    <t>&lt;span class="MuiTypography-root-162 MuiCardHeader-title-160 MuiTypography-h5-171 MuiTypography-displayBlock-191"&gt;ORACLE RATE&lt;/span&gt;</t>
  </si>
  <si>
    <t>&lt;div class="MuiCardHeader-content-159"&gt;&lt;span class="MuiTypography-root-162 MuiCardHeader-title-160 MuiTypography-h5-171 MuiTypography-displayBlock-191"&gt;ORACLE RATE&lt;/span&gt;&lt;/div&gt;</t>
  </si>
  <si>
    <t>Network Size</t>
  </si>
  <si>
    <t>Pct of Network</t>
  </si>
  <si>
    <t>Holdings ($)</t>
  </si>
  <si>
    <t>Holdings Change</t>
  </si>
  <si>
    <t>$ Change</t>
  </si>
  <si>
    <t xml:space="preserve">Current: </t>
  </si>
  <si>
    <t xml:space="preserve">PROJECTED After Rebase: </t>
  </si>
  <si>
    <t>created by @bronbron9</t>
  </si>
  <si>
    <t>tips:</t>
  </si>
  <si>
    <t>0xC5C329138285D16F52ed44558A67cde11C84D6Ad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</si>
</sst>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000"/>
    <numFmt numFmtId="165" formatCode="&quot;$&quot;#,##0.00"/>
  </numFmts>
  <fonts count="12">
    <font>
      <sz val="10.0"/>
      <color rgb="FF000000"/>
      <name val="Arial"/>
    </font>
    <font>
      <sz val="24.0"/>
      <color theme="1"/>
      <name val="Georgia"/>
    </font>
    <font>
      <color theme="1"/>
      <name val="Arial"/>
    </font>
    <font>
      <b/>
      <color theme="1"/>
      <name val="Arial"/>
    </font>
    <font>
      <u/>
      <color rgb="FF1155CC"/>
    </font>
    <font/>
    <font>
      <b/>
      <u/>
    </font>
    <font>
      <u/>
      <color theme="1"/>
      <name val="Arial"/>
    </font>
    <font>
      <u/>
    </font>
    <font>
      <u/>
      <color rgb="FF1155CC"/>
      <name val="Arial"/>
    </font>
    <font>
      <b/>
      <u/>
      <color theme="1"/>
      <name val="Arial"/>
    </font>
    <font>
      <b/>
      <u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3" fontId="5" numFmtId="4" xfId="0" applyAlignment="1" applyFont="1" applyNumberForma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4" fontId="2" numFmtId="165" xfId="0" applyAlignment="1" applyFill="1" applyFont="1" applyNumberFormat="1">
      <alignment horizontal="center" readingOrder="0"/>
    </xf>
    <xf borderId="0" fillId="5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2" fontId="5" numFmtId="0" xfId="0" applyAlignment="1" applyFont="1">
      <alignment horizontal="left"/>
    </xf>
    <xf borderId="0" fillId="2" fontId="5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center" readingOrder="0"/>
    </xf>
    <xf borderId="0" fillId="2" fontId="5" numFmtId="0" xfId="0" applyAlignment="1" applyFont="1">
      <alignment horizontal="left" readingOrder="0"/>
    </xf>
    <xf borderId="0" fillId="2" fontId="9" numFmtId="0" xfId="0" applyAlignment="1" applyFont="1">
      <alignment vertical="bottom"/>
    </xf>
    <xf borderId="0" fillId="2" fontId="2" numFmtId="165" xfId="0" applyAlignment="1" applyFont="1" applyNumberFormat="1">
      <alignment horizontal="center" vertical="bottom"/>
    </xf>
    <xf borderId="0" fillId="2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4" fontId="5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11" numFmtId="165" xfId="0" applyAlignment="1" applyFont="1" applyNumberFormat="1">
      <alignment horizontal="center" readingOrder="0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6" fontId="2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pleforth.org/dashboar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17.43"/>
    <col customWidth="1" min="3" max="3" width="19.14"/>
    <col customWidth="1" min="4" max="4" width="18.71"/>
    <col customWidth="1" min="5" max="5" width="16.29"/>
    <col customWidth="1" min="6" max="6" width="21.29"/>
  </cols>
  <sheetData>
    <row r="1" ht="32.2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2"/>
      <c r="F2" s="4" t="s">
        <v>5</v>
      </c>
      <c r="H2" s="5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>
        <v>3.89091778764348E8</v>
      </c>
      <c r="B3" s="7">
        <v>1.676</v>
      </c>
      <c r="C3" s="8">
        <v>1.012</v>
      </c>
      <c r="D3" s="9" t="str">
        <f>M7</f>
        <v>Loading...</v>
      </c>
      <c r="F3" s="10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F4" s="11" t="s">
        <v>8</v>
      </c>
      <c r="G4" s="2"/>
      <c r="H4" s="2"/>
      <c r="I4" s="2"/>
      <c r="J4" s="2"/>
      <c r="K4" s="12" t="s">
        <v>9</v>
      </c>
      <c r="L4" s="13" t="s">
        <v>10</v>
      </c>
      <c r="M4" s="14"/>
      <c r="N4" s="1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6" t="s">
        <v>11</v>
      </c>
      <c r="B5" s="2"/>
      <c r="C5" s="2"/>
      <c r="D5" s="2"/>
      <c r="F5" s="11" t="s">
        <v>12</v>
      </c>
      <c r="G5" s="2"/>
      <c r="H5" s="2"/>
      <c r="I5" s="2"/>
      <c r="J5" s="2"/>
      <c r="K5" s="2"/>
      <c r="L5" s="15"/>
      <c r="M5" s="15"/>
      <c r="N5" s="1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14</v>
      </c>
      <c r="C6" s="2"/>
      <c r="D6" s="17"/>
      <c r="F6" s="2"/>
      <c r="G6" s="2"/>
      <c r="H6" s="2"/>
      <c r="I6" s="2"/>
      <c r="J6" s="2"/>
      <c r="K6" s="2"/>
      <c r="L6" s="15"/>
      <c r="M6" s="18" t="s">
        <v>15</v>
      </c>
      <c r="N6" s="19" t="s">
        <v>16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f>A3* (B3-C3)/C3</f>
        <v>255293420.1</v>
      </c>
      <c r="B7" s="16">
        <v>10.0</v>
      </c>
      <c r="C7" s="2"/>
      <c r="F7" s="2"/>
      <c r="G7" s="2"/>
      <c r="H7" s="2"/>
      <c r="I7" s="2"/>
      <c r="J7" s="2"/>
      <c r="K7" s="2"/>
      <c r="L7" s="20"/>
      <c r="M7" s="21" t="str">
        <f>IFERROR(__xludf.DUMMYFUNCTION("IMPORTXML(""https://coinmarketcap.com/currencies/ampleforth"",""//span[@class='cmc-details-panel-price__price']"")"),"Loading...")</f>
        <v>Loading...</v>
      </c>
      <c r="N7" s="1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F8" s="2"/>
      <c r="G8" s="2"/>
      <c r="H8" s="2"/>
      <c r="I8" s="2"/>
      <c r="J8" s="2"/>
      <c r="K8" s="2"/>
      <c r="L8" s="15"/>
      <c r="M8" s="18" t="s">
        <v>2</v>
      </c>
      <c r="N8" s="1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6" t="s">
        <v>17</v>
      </c>
      <c r="B9" s="2"/>
      <c r="C9" s="2"/>
      <c r="F9" s="2"/>
      <c r="G9" s="2"/>
      <c r="H9" s="2"/>
      <c r="I9" s="2"/>
      <c r="J9" s="2"/>
      <c r="K9" s="2"/>
      <c r="L9" s="15"/>
      <c r="M9" s="22" t="str">
        <f>IFERROR(__xludf.DUMMYFUNCTION("IMPORTXML(""https://www.ampleforth.org/dashboard/"",""//span[@class='MuiCardHeader-content-159']"")"),"#N/A")</f>
        <v>#N/A</v>
      </c>
      <c r="N9" s="1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f>A7/B7</f>
        <v>25529342.01</v>
      </c>
      <c r="B10" s="2"/>
      <c r="C10" s="2"/>
      <c r="D10" s="2"/>
      <c r="E10" s="2"/>
      <c r="H10" s="2"/>
      <c r="I10" s="2"/>
      <c r="J10" s="2"/>
      <c r="K10" s="2"/>
      <c r="L10" s="15"/>
      <c r="M10" s="18" t="s">
        <v>3</v>
      </c>
      <c r="N10" s="1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15"/>
      <c r="M11" s="15"/>
      <c r="N11" s="1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5"/>
      <c r="M12" s="15"/>
      <c r="N12" s="1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19</v>
      </c>
      <c r="B13" s="2"/>
      <c r="C13" s="2"/>
      <c r="D13" s="2"/>
      <c r="E13" s="2"/>
      <c r="F13" s="2"/>
      <c r="G13" s="16"/>
      <c r="H13" s="2"/>
      <c r="I13" s="2"/>
      <c r="J13" s="2"/>
      <c r="K13" s="2"/>
      <c r="L13" s="15"/>
      <c r="M13" s="15"/>
      <c r="N13" s="1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>
        <f>A3+A10</f>
        <v>414621120.8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15"/>
      <c r="M14" s="15"/>
      <c r="N14" s="1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5"/>
      <c r="M15" s="15"/>
      <c r="N15" s="1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6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15"/>
      <c r="M16" s="15"/>
      <c r="N16" s="1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21</v>
      </c>
      <c r="B17" s="3" t="s">
        <v>22</v>
      </c>
      <c r="C17" s="3" t="s">
        <v>23</v>
      </c>
      <c r="D17" s="3" t="s">
        <v>24</v>
      </c>
      <c r="E17" s="2"/>
      <c r="F17" s="2"/>
      <c r="G17" s="2"/>
      <c r="H17" s="2"/>
      <c r="I17" s="2"/>
      <c r="J17" s="2"/>
      <c r="K17" s="2"/>
      <c r="L17" s="15"/>
      <c r="M17" s="15"/>
      <c r="N17" s="1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f>A14/A3</f>
        <v>1.065612648</v>
      </c>
      <c r="B18" s="24">
        <v>183.79</v>
      </c>
      <c r="C18" s="2">
        <f>A18*B18</f>
        <v>195.8489486</v>
      </c>
      <c r="D18" s="2">
        <f>C18-B18</f>
        <v>12.05894862</v>
      </c>
      <c r="E18" s="2"/>
      <c r="F18" s="2"/>
      <c r="G18" s="2"/>
      <c r="H18" s="2"/>
      <c r="I18" s="2"/>
      <c r="J18" s="2"/>
      <c r="K18" s="2"/>
      <c r="L18" s="15"/>
      <c r="M18" s="15"/>
      <c r="N18" s="1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5"/>
      <c r="M19" s="19" t="s">
        <v>25</v>
      </c>
      <c r="N19" s="1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5"/>
      <c r="M20" s="14"/>
      <c r="N20" s="1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5"/>
      <c r="M21" s="14"/>
      <c r="N21" s="1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5"/>
      <c r="M22" s="19" t="s">
        <v>26</v>
      </c>
      <c r="N22" s="1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3" t="s">
        <v>22</v>
      </c>
      <c r="C23" s="3" t="s">
        <v>27</v>
      </c>
      <c r="D23" s="3" t="s">
        <v>28</v>
      </c>
      <c r="E23" s="3" t="s">
        <v>29</v>
      </c>
      <c r="F23" s="25" t="s">
        <v>30</v>
      </c>
      <c r="G23" s="26" t="s">
        <v>31</v>
      </c>
      <c r="H23" s="2"/>
      <c r="I23" s="2"/>
      <c r="J23" s="2"/>
      <c r="K23" s="2"/>
      <c r="L23" s="2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8" t="s">
        <v>32</v>
      </c>
      <c r="B24" s="29">
        <f>B18</f>
        <v>183.79</v>
      </c>
      <c r="C24" s="23">
        <f>A3</f>
        <v>389091778.8</v>
      </c>
      <c r="D24" s="2">
        <f t="shared" ref="D24:D25" si="1">B24/C24</f>
        <v>0.0000004723564209</v>
      </c>
      <c r="E24" s="30" t="str">
        <f>B24*D3</f>
        <v>Loading...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8" t="s">
        <v>33</v>
      </c>
      <c r="B25" s="31">
        <f>C18</f>
        <v>195.8489486</v>
      </c>
      <c r="C25" s="23">
        <f>A14</f>
        <v>414621120.8</v>
      </c>
      <c r="D25" s="2">
        <f t="shared" si="1"/>
        <v>0.0000004723564209</v>
      </c>
      <c r="E25" s="30" t="str">
        <f>B25*D3</f>
        <v>Loading...</v>
      </c>
      <c r="F25" s="32">
        <f>B25-B24</f>
        <v>12.05894862</v>
      </c>
      <c r="G25" s="33" t="str">
        <f>E25-E24</f>
        <v>Loading...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6" t="s">
        <v>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4" t="s">
        <v>35</v>
      </c>
      <c r="B32" s="35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1:C1"/>
    <mergeCell ref="F2:G2"/>
  </mergeCells>
  <hyperlinks>
    <hyperlink r:id="rId1" ref="H2"/>
  </hyperlinks>
  <drawing r:id="rId2"/>
</worksheet>
</file>