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480" activeTab="1"/>
  </bookViews>
  <sheets>
    <sheet name=" Question 1" sheetId="5" r:id="rId1"/>
    <sheet name="Question 2" sheetId="1" r:id="rId2"/>
    <sheet name="Reference" sheetId="3" state="hidden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3" l="1"/>
  <c r="C3" i="3"/>
  <c r="C102" i="3"/>
  <c r="D102" i="3"/>
  <c r="C13" i="3"/>
  <c r="C101" i="3"/>
  <c r="D101" i="3"/>
  <c r="C21" i="3"/>
  <c r="C100" i="3"/>
  <c r="D100" i="3"/>
  <c r="C26" i="3"/>
  <c r="C99" i="3"/>
  <c r="D99" i="3"/>
  <c r="C62" i="3"/>
  <c r="C98" i="3"/>
  <c r="D98" i="3"/>
  <c r="C76" i="3"/>
  <c r="C97" i="3"/>
  <c r="D97" i="3"/>
  <c r="C47" i="3"/>
  <c r="C96" i="3"/>
  <c r="D96" i="3"/>
  <c r="C78" i="3"/>
  <c r="C95" i="3"/>
  <c r="D95" i="3"/>
  <c r="C94" i="3"/>
  <c r="D94" i="3"/>
  <c r="C30" i="3"/>
  <c r="C93" i="3"/>
  <c r="D93" i="3"/>
  <c r="C90" i="3"/>
  <c r="C92" i="3"/>
  <c r="D92" i="3"/>
  <c r="C31" i="3"/>
  <c r="C91" i="3"/>
  <c r="D91" i="3"/>
  <c r="D90" i="3"/>
  <c r="C89" i="3"/>
  <c r="D89" i="3"/>
  <c r="C43" i="3"/>
  <c r="C88" i="3"/>
  <c r="D88" i="3"/>
  <c r="C24" i="3"/>
  <c r="C87" i="3"/>
  <c r="D87" i="3"/>
  <c r="C58" i="3"/>
  <c r="C86" i="3"/>
  <c r="D86" i="3"/>
  <c r="C57" i="3"/>
  <c r="C85" i="3"/>
  <c r="D85" i="3"/>
  <c r="C84" i="3"/>
  <c r="D84" i="3"/>
  <c r="C81" i="3"/>
  <c r="C83" i="3"/>
  <c r="D83" i="3"/>
  <c r="C12" i="3"/>
  <c r="C82" i="3"/>
  <c r="D82" i="3"/>
  <c r="D81" i="3"/>
  <c r="C71" i="3"/>
  <c r="D71" i="3"/>
  <c r="C80" i="3"/>
  <c r="D80" i="3"/>
  <c r="C8" i="3"/>
  <c r="C79" i="3"/>
  <c r="D79" i="3"/>
  <c r="C10" i="3"/>
  <c r="D78" i="3"/>
  <c r="C59" i="3"/>
  <c r="D59" i="3"/>
  <c r="C77" i="3"/>
  <c r="D77" i="3"/>
  <c r="D76" i="3"/>
  <c r="C66" i="3"/>
  <c r="D66" i="3"/>
  <c r="C75" i="3"/>
  <c r="D75" i="3"/>
  <c r="C74" i="3"/>
  <c r="D74" i="3"/>
  <c r="C36" i="3"/>
  <c r="D73" i="3"/>
  <c r="C72" i="3"/>
  <c r="D72" i="3"/>
  <c r="C55" i="3"/>
  <c r="C70" i="3"/>
  <c r="D70" i="3"/>
  <c r="C14" i="3"/>
  <c r="C69" i="3"/>
  <c r="D69" i="3"/>
  <c r="C35" i="3"/>
  <c r="C68" i="3"/>
  <c r="D68" i="3"/>
  <c r="C20" i="3"/>
  <c r="C67" i="3"/>
  <c r="D67" i="3"/>
  <c r="C42" i="3"/>
  <c r="C61" i="3"/>
  <c r="C65" i="3"/>
  <c r="D65" i="3"/>
  <c r="C28" i="3"/>
  <c r="C64" i="3"/>
  <c r="D64" i="3"/>
  <c r="C63" i="3"/>
  <c r="D63" i="3"/>
  <c r="C17" i="3"/>
  <c r="D62" i="3"/>
  <c r="D61" i="3"/>
  <c r="C45" i="3"/>
  <c r="C60" i="3"/>
  <c r="D60" i="3"/>
  <c r="C33" i="3"/>
  <c r="C34" i="3"/>
  <c r="D58" i="3"/>
  <c r="D57" i="3"/>
  <c r="C29" i="3"/>
  <c r="C56" i="3"/>
  <c r="D56" i="3"/>
  <c r="D55" i="3"/>
  <c r="C54" i="3"/>
  <c r="D54" i="3"/>
  <c r="C9" i="3"/>
  <c r="C53" i="3"/>
  <c r="D53" i="3"/>
  <c r="C22" i="3"/>
  <c r="C52" i="3"/>
  <c r="D52" i="3"/>
  <c r="C51" i="3"/>
  <c r="D51" i="3"/>
  <c r="C18" i="3"/>
  <c r="C50" i="3"/>
  <c r="D50" i="3"/>
  <c r="C38" i="3"/>
  <c r="D38" i="3"/>
  <c r="C49" i="3"/>
  <c r="D49" i="3"/>
  <c r="C39" i="3"/>
  <c r="C48" i="3"/>
  <c r="D48" i="3"/>
  <c r="D47" i="3"/>
  <c r="C32" i="3"/>
  <c r="C46" i="3"/>
  <c r="D46" i="3"/>
  <c r="C37" i="3"/>
  <c r="D45" i="3"/>
  <c r="C44" i="3"/>
  <c r="D44" i="3"/>
  <c r="D43" i="3"/>
  <c r="D42" i="3"/>
  <c r="C41" i="3"/>
  <c r="D41" i="3"/>
  <c r="C40" i="3"/>
  <c r="D40" i="3"/>
  <c r="D39" i="3"/>
  <c r="D37" i="3"/>
  <c r="C7" i="3"/>
  <c r="D36" i="3"/>
  <c r="D35" i="3"/>
  <c r="C15" i="3"/>
  <c r="D15" i="3"/>
  <c r="D34" i="3"/>
  <c r="D33" i="3"/>
  <c r="C16" i="3"/>
  <c r="D32" i="3"/>
  <c r="C11" i="3"/>
  <c r="D31" i="3"/>
  <c r="D30" i="3"/>
  <c r="D29" i="3"/>
  <c r="D28" i="3"/>
  <c r="C27" i="3"/>
  <c r="D27" i="3"/>
  <c r="C25" i="3"/>
  <c r="D25" i="3"/>
  <c r="D26" i="3"/>
  <c r="D24" i="3"/>
  <c r="C23" i="3"/>
  <c r="D23" i="3"/>
  <c r="D22" i="3"/>
  <c r="D21" i="3"/>
  <c r="D20" i="3"/>
  <c r="C5" i="3"/>
  <c r="C19" i="3"/>
  <c r="D19" i="3"/>
  <c r="D18" i="3"/>
  <c r="D17" i="3"/>
  <c r="D16" i="3"/>
  <c r="D14" i="3"/>
  <c r="D13" i="3"/>
  <c r="D12" i="3"/>
  <c r="D11" i="3"/>
  <c r="D10" i="3"/>
  <c r="D9" i="3"/>
  <c r="D8" i="3"/>
  <c r="D7" i="3"/>
  <c r="C6" i="3"/>
  <c r="D6" i="3"/>
  <c r="D5" i="3"/>
  <c r="E5" i="3"/>
  <c r="A5" i="5"/>
  <c r="A6" i="5"/>
  <c r="A8" i="1"/>
  <c r="A9" i="1"/>
  <c r="B15" i="1"/>
  <c r="C17" i="1"/>
  <c r="B19" i="1"/>
  <c r="A7" i="5"/>
  <c r="A8" i="5"/>
  <c r="B18" i="1"/>
  <c r="B17" i="1"/>
  <c r="B21" i="1"/>
  <c r="B22" i="1"/>
  <c r="B23" i="1"/>
  <c r="A10" i="1"/>
  <c r="E17" i="1"/>
  <c r="C18" i="1"/>
  <c r="E18" i="1"/>
  <c r="C19" i="1"/>
  <c r="A11" i="1"/>
  <c r="A9" i="5"/>
  <c r="A12" i="1"/>
  <c r="A10" i="5"/>
  <c r="E19" i="1"/>
  <c r="C20" i="1"/>
  <c r="E20" i="1"/>
  <c r="C21" i="1"/>
  <c r="A11" i="5"/>
  <c r="A13" i="1"/>
  <c r="A14" i="1"/>
  <c r="C22" i="1"/>
  <c r="E21" i="1"/>
  <c r="A12" i="5"/>
  <c r="A13" i="5"/>
  <c r="C23" i="1"/>
  <c r="E23" i="1"/>
  <c r="E22" i="1"/>
  <c r="A15" i="1"/>
  <c r="A16" i="1"/>
  <c r="A14" i="5"/>
  <c r="A15" i="5"/>
  <c r="A17" i="1"/>
  <c r="A18" i="1"/>
  <c r="A19" i="1"/>
  <c r="A20" i="1"/>
  <c r="A21" i="1"/>
  <c r="A16" i="5"/>
  <c r="A17" i="5"/>
  <c r="A22" i="1"/>
  <c r="A23" i="1"/>
  <c r="A18" i="5"/>
  <c r="A19" i="5"/>
  <c r="A24" i="1"/>
  <c r="A25" i="1"/>
  <c r="A20" i="5"/>
  <c r="A21" i="5"/>
  <c r="A26" i="1"/>
  <c r="A27" i="1"/>
  <c r="A28" i="1"/>
  <c r="A29" i="1"/>
  <c r="A30" i="1"/>
  <c r="A22" i="5"/>
  <c r="A23" i="5"/>
  <c r="A31" i="1"/>
  <c r="A32" i="1"/>
  <c r="A24" i="5"/>
  <c r="A25" i="5"/>
  <c r="A33" i="1"/>
  <c r="A34" i="1"/>
  <c r="A26" i="5"/>
  <c r="A27" i="5"/>
  <c r="A35" i="1"/>
  <c r="A36" i="1"/>
  <c r="A28" i="5"/>
  <c r="A29" i="5"/>
  <c r="A37" i="1"/>
  <c r="A38" i="1"/>
  <c r="A39" i="1"/>
  <c r="A40" i="1"/>
  <c r="A41" i="1"/>
  <c r="A42" i="1"/>
  <c r="A43" i="1"/>
  <c r="A44" i="1"/>
  <c r="A45" i="1"/>
  <c r="A46" i="1"/>
  <c r="A47" i="1"/>
  <c r="A48" i="1"/>
  <c r="B4" i="1"/>
  <c r="H23" i="1"/>
  <c r="F17" i="1"/>
  <c r="F18" i="1"/>
  <c r="F19" i="1"/>
  <c r="F20" i="1"/>
  <c r="F21" i="1"/>
  <c r="F22" i="1"/>
  <c r="F23" i="1"/>
  <c r="G17" i="1"/>
  <c r="G18" i="1"/>
  <c r="G19" i="1"/>
  <c r="G20" i="1"/>
  <c r="G21" i="1"/>
  <c r="G22" i="1"/>
  <c r="G23" i="1"/>
  <c r="H17" i="1"/>
  <c r="H18" i="1"/>
  <c r="H19" i="1"/>
  <c r="H20" i="1"/>
  <c r="H21" i="1"/>
  <c r="H22" i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B6" i="5"/>
  <c r="B7" i="5"/>
  <c r="G31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</calcChain>
</file>

<file path=xl/sharedStrings.xml><?xml version="1.0" encoding="utf-8"?>
<sst xmlns="http://schemas.openxmlformats.org/spreadsheetml/2006/main" count="157" uniqueCount="141">
  <si>
    <t>B00060701</t>
  </si>
  <si>
    <t>B00063711</t>
  </si>
  <si>
    <t>B00063723</t>
  </si>
  <si>
    <t>B00051724</t>
  </si>
  <si>
    <t>B00062739</t>
  </si>
  <si>
    <t>B00064775</t>
  </si>
  <si>
    <t>B00002791</t>
  </si>
  <si>
    <t>B00059819</t>
  </si>
  <si>
    <t>B00063819</t>
  </si>
  <si>
    <t>B00060824</t>
  </si>
  <si>
    <t>B00063826</t>
  </si>
  <si>
    <t>B00060860</t>
  </si>
  <si>
    <t>B00050867</t>
  </si>
  <si>
    <t>B00038873</t>
  </si>
  <si>
    <t>B00056874</t>
  </si>
  <si>
    <t>B00058876</t>
  </si>
  <si>
    <t>B00046880</t>
  </si>
  <si>
    <t>B00062883</t>
  </si>
  <si>
    <t>B00064888</t>
  </si>
  <si>
    <t>B00063893</t>
  </si>
  <si>
    <t>B00004920</t>
  </si>
  <si>
    <t>B00064921</t>
  </si>
  <si>
    <t>B00051935</t>
  </si>
  <si>
    <t>B00035938</t>
  </si>
  <si>
    <t>B00059944</t>
  </si>
  <si>
    <t>B00009946</t>
  </si>
  <si>
    <t>B00074947</t>
  </si>
  <si>
    <t>B00063955</t>
  </si>
  <si>
    <t>B00059978</t>
  </si>
  <si>
    <t>B00061981</t>
  </si>
  <si>
    <t>B00062983</t>
  </si>
  <si>
    <t>B00064988</t>
  </si>
  <si>
    <t>B00064992</t>
  </si>
  <si>
    <t>BN002, BN013, BN104</t>
  </si>
  <si>
    <t>IT Mathematics</t>
  </si>
  <si>
    <t>B00063874</t>
  </si>
  <si>
    <t>B00051665</t>
  </si>
  <si>
    <t xml:space="preserve">B00066411 </t>
  </si>
  <si>
    <t>B00048917</t>
  </si>
  <si>
    <t>B00066412</t>
  </si>
  <si>
    <t>B00066414</t>
  </si>
  <si>
    <t>B00066413</t>
  </si>
  <si>
    <t>B00049533</t>
  </si>
  <si>
    <t>B00042692</t>
  </si>
  <si>
    <t xml:space="preserve">B00066511 </t>
  </si>
  <si>
    <t>B00052249</t>
  </si>
  <si>
    <t>B00075119</t>
  </si>
  <si>
    <t>B00077777</t>
  </si>
  <si>
    <t>The values found are listed here, with cms as the unit.</t>
  </si>
  <si>
    <t>[Your answers for parts (c) and (d) should be based around an explanation of the meaning of the parameters you have calculated.]</t>
  </si>
  <si>
    <t>Type the last three digits of your student number in the green cell:</t>
  </si>
  <si>
    <t>These values were grouped in the following frequency distribution.</t>
  </si>
  <si>
    <t>B00059001</t>
  </si>
  <si>
    <t>B00061005</t>
  </si>
  <si>
    <t>B00061021</t>
  </si>
  <si>
    <t>B00058026</t>
  </si>
  <si>
    <t>B00064044</t>
  </si>
  <si>
    <t>B00065047</t>
  </si>
  <si>
    <t>B00075124</t>
  </si>
  <si>
    <t>B00038140</t>
  </si>
  <si>
    <t>B00064153</t>
  </si>
  <si>
    <t>B00060176</t>
  </si>
  <si>
    <t>B00058185</t>
  </si>
  <si>
    <t>B00063194</t>
  </si>
  <si>
    <t>B00059209</t>
  </si>
  <si>
    <t>B00064213</t>
  </si>
  <si>
    <t>B00062217</t>
  </si>
  <si>
    <t>B00040249</t>
  </si>
  <si>
    <t>B00062260</t>
  </si>
  <si>
    <t>B00062302</t>
  </si>
  <si>
    <t>B00062307</t>
  </si>
  <si>
    <t>B00060324</t>
  </si>
  <si>
    <t>B00019330</t>
  </si>
  <si>
    <t>B00064336</t>
  </si>
  <si>
    <t>B00064347</t>
  </si>
  <si>
    <t>B00057352</t>
  </si>
  <si>
    <t>B00062355</t>
  </si>
  <si>
    <t>B00066376</t>
  </si>
  <si>
    <t>B00066378</t>
  </si>
  <si>
    <t>B00053401</t>
  </si>
  <si>
    <t>B00064428</t>
  </si>
  <si>
    <t>B00060429</t>
  </si>
  <si>
    <t>B00061439</t>
  </si>
  <si>
    <t>B00062454</t>
  </si>
  <si>
    <t>B00060455</t>
  </si>
  <si>
    <t>B00058475</t>
  </si>
  <si>
    <t>B00061498</t>
  </si>
  <si>
    <t>B00046503</t>
  </si>
  <si>
    <t>B00066509</t>
  </si>
  <si>
    <t>B00066510</t>
  </si>
  <si>
    <t>B00061510</t>
  </si>
  <si>
    <t>B00066512</t>
  </si>
  <si>
    <t>B00052516</t>
  </si>
  <si>
    <t>B00023525</t>
  </si>
  <si>
    <t>B00060527</t>
  </si>
  <si>
    <t>B00059537</t>
  </si>
  <si>
    <t>B00064543</t>
  </si>
  <si>
    <t>B00051548</t>
  </si>
  <si>
    <t>B00059571</t>
  </si>
  <si>
    <t>B00060572</t>
  </si>
  <si>
    <t>B00063581</t>
  </si>
  <si>
    <t>B00058602</t>
  </si>
  <si>
    <t>B00057642</t>
  </si>
  <si>
    <t>Capacitance was measured for a large number of components produced in a given shift.</t>
    <phoneticPr fontId="5" type="noConversion"/>
  </si>
  <si>
    <t>to</t>
    <phoneticPr fontId="5" type="noConversion"/>
  </si>
  <si>
    <t>to</t>
    <phoneticPr fontId="5" type="noConversion"/>
  </si>
  <si>
    <t>Method A:</t>
    <phoneticPr fontId="5" type="noConversion"/>
  </si>
  <si>
    <t>Method B:</t>
    <phoneticPr fontId="5" type="noConversion"/>
  </si>
  <si>
    <t>Method C:</t>
    <phoneticPr fontId="5" type="noConversion"/>
  </si>
  <si>
    <t>For each data set, compare the mean and the median, and from this, state what this indicates about the distribution of values in each of the three datasets.</t>
    <phoneticPr fontId="5" type="noConversion"/>
  </si>
  <si>
    <t>(d)</t>
    <phoneticPr fontId="5" type="noConversion"/>
  </si>
  <si>
    <t>Question 2</t>
    <phoneticPr fontId="5" type="noConversion"/>
  </si>
  <si>
    <t>(e)</t>
    <phoneticPr fontId="5" type="noConversion"/>
  </si>
  <si>
    <t>(f)</t>
    <phoneticPr fontId="5" type="noConversion"/>
  </si>
  <si>
    <t>(g)</t>
    <phoneticPr fontId="5" type="noConversion"/>
  </si>
  <si>
    <t>Question 1</t>
    <phoneticPr fontId="5" type="noConversion"/>
  </si>
  <si>
    <t>The length was measured for a selection of components produced in a given shift.</t>
    <phoneticPr fontId="5" type="noConversion"/>
  </si>
  <si>
    <t>(a)</t>
    <phoneticPr fontId="5" type="noConversion"/>
  </si>
  <si>
    <t>(b)</t>
    <phoneticPr fontId="5" type="noConversion"/>
  </si>
  <si>
    <t>Calculate the median and first and third quartiles for the three data sets.</t>
    <phoneticPr fontId="5" type="noConversion"/>
  </si>
  <si>
    <t>(c)</t>
    <phoneticPr fontId="5" type="noConversion"/>
  </si>
  <si>
    <t>The factory is using three production methods, labelled A, B and C.</t>
    <phoneticPr fontId="5" type="noConversion"/>
  </si>
  <si>
    <t>Answer the following questions:</t>
    <phoneticPr fontId="5" type="noConversion"/>
  </si>
  <si>
    <t>Calculate the mean and standard deviation for each of the three data sets.</t>
    <phoneticPr fontId="5" type="noConversion"/>
  </si>
  <si>
    <t>With these parameters you have calculated, state which production process you would choose, giving your reasons.</t>
    <phoneticPr fontId="5" type="noConversion"/>
  </si>
  <si>
    <t>Method A</t>
    <phoneticPr fontId="5" type="noConversion"/>
  </si>
  <si>
    <t>Method B</t>
    <phoneticPr fontId="5" type="noConversion"/>
  </si>
  <si>
    <t>Method C</t>
    <phoneticPr fontId="5" type="noConversion"/>
  </si>
  <si>
    <t>Answer the following questions:</t>
    <phoneticPr fontId="5" type="noConversion"/>
  </si>
  <si>
    <t>Calculate the frequency mean and frequency standard deviation for the three data sets.</t>
    <phoneticPr fontId="5" type="noConversion"/>
  </si>
  <si>
    <t>Student numbers</t>
  </si>
  <si>
    <t>Seed value</t>
  </si>
  <si>
    <t>Assignment 1: Descriptive Statistics</t>
  </si>
  <si>
    <t>Last2</t>
  </si>
  <si>
    <t>A factory is producing components which should have a capacitance of 200pF.</t>
  </si>
  <si>
    <t>Draw a histogram for each of datasets A and B.</t>
  </si>
  <si>
    <t>Draw a frequency polygon for each of datasets B and C.</t>
  </si>
  <si>
    <t>Draw a cumulative frequency polygon for each of datasets A and C.</t>
  </si>
  <si>
    <t>A factory is producing steel pipes which should have a length of 200 cm</t>
  </si>
  <si>
    <t>With the values of these parameters, state which production process you would choose, giving your reasons.</t>
  </si>
  <si>
    <t>[Your answer to this question should explain how you are using the meaning of the various parameters; mean, standard deviation and so on.]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</si>
</sst>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4"/>
      <color indexed="8"/>
      <name val="Times New Roman"/>
      <family val="1"/>
    </font>
    <font>
      <b/>
      <i/>
      <sz val="18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8"/>
      <name val="Verdana"/>
      <family val="2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indexed="9"/>
      <name val="Times New Roman"/>
      <family val="1"/>
    </font>
    <font>
      <b/>
      <i/>
      <sz val="11"/>
      <color indexed="8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color indexed="8"/>
      <name val="Tahoma"/>
      <family val="2"/>
    </font>
    <font>
      <sz val="10"/>
      <color indexed="8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2" fontId="1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2" fontId="1" fillId="0" borderId="0" xfId="0" applyNumberFormat="1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2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2" fontId="10" fillId="0" borderId="0" xfId="0" applyNumberFormat="1" applyFont="1"/>
    <xf numFmtId="0" fontId="10" fillId="0" borderId="0" xfId="0" applyFont="1"/>
    <xf numFmtId="0" fontId="0" fillId="0" borderId="0" xfId="0" applyAlignment="1">
      <alignment horizontal="left" vertical="top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1" fillId="2" borderId="0" xfId="0" applyFont="1" applyFill="1" applyBorder="1" applyProtection="1">
      <protection locked="0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41" zoomScale="150" workbookViewId="0">
      <selection activeCell="C40" sqref="C40:J41"/>
    </sheetView>
  </sheetViews>
  <sheetFormatPr baseColWidth="10" defaultColWidth="8.83203125" defaultRowHeight="13" x14ac:dyDescent="0"/>
  <cols>
    <col min="1" max="2" width="3.33203125" style="10" customWidth="1"/>
    <col min="3" max="3" width="8.33203125" style="1" customWidth="1"/>
    <col min="4" max="4" width="8.33203125" style="5" customWidth="1"/>
    <col min="5" max="7" width="8.33203125" style="1" customWidth="1"/>
    <col min="8" max="8" width="9.1640625" style="1" customWidth="1"/>
    <col min="9" max="9" width="9.33203125" style="1" customWidth="1"/>
    <col min="10" max="11" width="9.1640625" style="1" customWidth="1"/>
    <col min="12" max="16384" width="8.83203125" style="1"/>
  </cols>
  <sheetData>
    <row r="1" spans="1:9" ht="22" customHeight="1">
      <c r="A1" s="10">
        <v>30</v>
      </c>
      <c r="B1" s="2" t="s">
        <v>33</v>
      </c>
    </row>
    <row r="2" spans="1:9" ht="22" customHeight="1">
      <c r="A2" s="10">
        <v>0.1</v>
      </c>
      <c r="B2" s="2" t="s">
        <v>34</v>
      </c>
    </row>
    <row r="3" spans="1:9" ht="22" customHeight="1">
      <c r="B3" s="2" t="s">
        <v>132</v>
      </c>
    </row>
    <row r="5" spans="1:9" ht="16">
      <c r="A5" s="10">
        <f>Reference!E5</f>
        <v>0.56565656565656564</v>
      </c>
      <c r="B5" s="3" t="s">
        <v>50</v>
      </c>
    </row>
    <row r="6" spans="1:9">
      <c r="A6" s="10">
        <f>A5+$A$2-$A$1*SIN(2*A5*PI())/PI()</f>
        <v>4.4942611584431269</v>
      </c>
      <c r="B6" s="10">
        <f>AVERAGE(A6:A47)+A5</f>
        <v>2.9273082630968297</v>
      </c>
      <c r="I6" s="29">
        <v>572</v>
      </c>
    </row>
    <row r="7" spans="1:9">
      <c r="A7" s="10">
        <f t="shared" ref="A7:A47" si="0">A6+$A$2-$A$1*SIN(2*A6*PI())/PI()</f>
        <v>4.2500052762619918</v>
      </c>
      <c r="B7" s="10">
        <f>STDEV(A6:A47)/10</f>
        <v>0.90879658442188149</v>
      </c>
    </row>
    <row r="8" spans="1:9" ht="15">
      <c r="A8" s="10">
        <f t="shared" si="0"/>
        <v>-5.1992913040042135</v>
      </c>
      <c r="B8" s="4" t="s">
        <v>115</v>
      </c>
    </row>
    <row r="9" spans="1:9">
      <c r="A9" s="10">
        <f t="shared" si="0"/>
        <v>3.9693994985381353</v>
      </c>
    </row>
    <row r="10" spans="1:9">
      <c r="A10" s="10">
        <f t="shared" si="0"/>
        <v>5.8941383212850926</v>
      </c>
      <c r="B10" s="1" t="s">
        <v>138</v>
      </c>
    </row>
    <row r="11" spans="1:9">
      <c r="A11" s="10">
        <f t="shared" si="0"/>
        <v>11.887735161858021</v>
      </c>
      <c r="B11" s="1" t="s">
        <v>121</v>
      </c>
    </row>
    <row r="12" spans="1:9">
      <c r="A12" s="10">
        <f t="shared" si="0"/>
        <v>18.178771317513892</v>
      </c>
      <c r="B12" s="1" t="s">
        <v>116</v>
      </c>
    </row>
    <row r="13" spans="1:9">
      <c r="A13" s="10">
        <f t="shared" si="0"/>
        <v>9.6699554568634802</v>
      </c>
    </row>
    <row r="14" spans="1:9">
      <c r="A14" s="10">
        <f t="shared" si="0"/>
        <v>18.136779987573568</v>
      </c>
      <c r="B14" s="1" t="s">
        <v>48</v>
      </c>
    </row>
    <row r="15" spans="1:9">
      <c r="A15" s="10">
        <f t="shared" si="0"/>
        <v>11.003568747211453</v>
      </c>
    </row>
    <row r="16" spans="1:9">
      <c r="A16" s="10">
        <f t="shared" si="0"/>
        <v>10.88946185757054</v>
      </c>
      <c r="C16" s="1" t="s">
        <v>106</v>
      </c>
      <c r="E16" s="1" t="s">
        <v>107</v>
      </c>
      <c r="F16" s="5"/>
      <c r="G16" s="1" t="s">
        <v>108</v>
      </c>
      <c r="H16" s="5"/>
    </row>
    <row r="17" spans="1:10">
      <c r="A17" s="10">
        <f t="shared" si="0"/>
        <v>17.101256495560211</v>
      </c>
      <c r="C17" s="5"/>
      <c r="E17" s="5"/>
      <c r="F17" s="5"/>
      <c r="G17" s="5"/>
      <c r="H17" s="5"/>
    </row>
    <row r="18" spans="1:10">
      <c r="A18" s="10">
        <f t="shared" si="0"/>
        <v>11.527504770710983</v>
      </c>
      <c r="C18" s="9">
        <f>200+(A6-$B$6)/$B$7</f>
        <v>201.72420640900967</v>
      </c>
      <c r="E18" s="9">
        <f>200+(A20-$B$6)/$B$7</f>
        <v>201.06208777778201</v>
      </c>
      <c r="F18" s="5"/>
      <c r="G18" s="9">
        <f>200+(A34-$B$6)/$B$7</f>
        <v>192.42091832728545</v>
      </c>
      <c r="H18" s="5"/>
    </row>
    <row r="19" spans="1:10">
      <c r="A19" s="10">
        <f t="shared" si="0"/>
        <v>13.269588720534854</v>
      </c>
      <c r="C19" s="9">
        <f t="shared" ref="C19:C30" si="1">200+(A7-$B$6)/$B$7</f>
        <v>201.45543792289513</v>
      </c>
      <c r="E19" s="9">
        <f t="shared" ref="E19:E30" si="2">200+(A21-$B$6)/$B$7</f>
        <v>207.74039447089939</v>
      </c>
      <c r="F19" s="5"/>
      <c r="G19" s="9">
        <f t="shared" ref="G19:G31" si="3">200+(A35-$B$6)/$B$7</f>
        <v>189.95205708112985</v>
      </c>
      <c r="H19" s="5"/>
    </row>
    <row r="20" spans="1:10">
      <c r="A20" s="10">
        <f t="shared" si="0"/>
        <v>3.8925300079013354</v>
      </c>
      <c r="C20" s="9">
        <f t="shared" si="1"/>
        <v>191.05784538982323</v>
      </c>
      <c r="E20" s="9">
        <f t="shared" si="2"/>
        <v>210.35135887219258</v>
      </c>
      <c r="F20" s="5"/>
      <c r="G20" s="9">
        <f t="shared" si="3"/>
        <v>200.13816218881843</v>
      </c>
      <c r="H20" s="5"/>
    </row>
    <row r="21" spans="1:10">
      <c r="A21" s="10">
        <f t="shared" si="0"/>
        <v>9.9617523203282001</v>
      </c>
      <c r="C21" s="9">
        <f t="shared" si="1"/>
        <v>201.14667160209919</v>
      </c>
      <c r="E21" s="9">
        <f t="shared" si="2"/>
        <v>201.40321630496715</v>
      </c>
      <c r="F21" s="5"/>
      <c r="G21" s="9">
        <f t="shared" si="3"/>
        <v>196.82151804838679</v>
      </c>
      <c r="H21" s="5"/>
      <c r="I21" s="12"/>
    </row>
    <row r="22" spans="1:10">
      <c r="A22" s="10">
        <f t="shared" si="0"/>
        <v>12.334587850270571</v>
      </c>
      <c r="C22" s="9">
        <f t="shared" si="1"/>
        <v>203.2645699918377</v>
      </c>
      <c r="E22" s="9">
        <f t="shared" si="2"/>
        <v>191.46923305905545</v>
      </c>
      <c r="F22" s="5"/>
      <c r="G22" s="9">
        <f t="shared" si="3"/>
        <v>194.40068705654858</v>
      </c>
      <c r="H22" s="5"/>
    </row>
    <row r="23" spans="1:10">
      <c r="A23" s="10">
        <f t="shared" si="0"/>
        <v>4.202546448256065</v>
      </c>
      <c r="C23" s="9">
        <f t="shared" si="1"/>
        <v>209.85966172447849</v>
      </c>
      <c r="E23" s="9">
        <f t="shared" si="2"/>
        <v>182.22963303704782</v>
      </c>
      <c r="F23" s="5"/>
      <c r="G23" s="9">
        <f t="shared" si="3"/>
        <v>203.42928404469458</v>
      </c>
      <c r="H23" s="5"/>
    </row>
    <row r="24" spans="1:10">
      <c r="A24" s="10">
        <f t="shared" si="0"/>
        <v>-4.8254235953326674</v>
      </c>
      <c r="C24" s="9">
        <f t="shared" si="1"/>
        <v>216.78204266592735</v>
      </c>
      <c r="E24" s="9">
        <f t="shared" si="2"/>
        <v>192.68901589974973</v>
      </c>
      <c r="G24" s="9">
        <f t="shared" si="3"/>
        <v>200.68204829813786</v>
      </c>
    </row>
    <row r="25" spans="1:10">
      <c r="A25" s="10">
        <f t="shared" si="0"/>
        <v>-13.22234053675755</v>
      </c>
      <c r="C25" s="9">
        <f t="shared" si="1"/>
        <v>207.41931396898448</v>
      </c>
      <c r="E25" s="9">
        <f t="shared" si="2"/>
        <v>182.51799681097071</v>
      </c>
      <c r="G25" s="9">
        <f t="shared" si="3"/>
        <v>203.85974700240806</v>
      </c>
    </row>
    <row r="26" spans="1:10">
      <c r="A26" s="10">
        <f t="shared" si="0"/>
        <v>-3.7168891159732897</v>
      </c>
      <c r="C26" s="9">
        <f t="shared" si="1"/>
        <v>216.73583724365781</v>
      </c>
      <c r="E26" s="9">
        <f t="shared" si="2"/>
        <v>180.03257843852148</v>
      </c>
      <c r="G26" s="9">
        <f t="shared" si="3"/>
        <v>199.79870930303181</v>
      </c>
    </row>
    <row r="27" spans="1:10">
      <c r="A27" s="10">
        <f t="shared" si="0"/>
        <v>-12.960276523945435</v>
      </c>
      <c r="C27" s="9">
        <f t="shared" si="1"/>
        <v>208.88676368568466</v>
      </c>
      <c r="E27" s="9">
        <f t="shared" si="2"/>
        <v>190.45175603237212</v>
      </c>
      <c r="G27" s="9">
        <f t="shared" si="3"/>
        <v>210.4098133724388</v>
      </c>
    </row>
    <row r="28" spans="1:10">
      <c r="A28" s="10">
        <f t="shared" si="0"/>
        <v>-15.219016251686689</v>
      </c>
      <c r="C28" s="9">
        <f t="shared" si="1"/>
        <v>208.76120545670705</v>
      </c>
      <c r="E28" s="9">
        <f t="shared" si="2"/>
        <v>180.05416570431095</v>
      </c>
      <c r="G28" s="9">
        <f t="shared" si="3"/>
        <v>203.70629427882378</v>
      </c>
    </row>
    <row r="29" spans="1:10">
      <c r="A29" s="10">
        <f t="shared" si="0"/>
        <v>-5.7501032419102263</v>
      </c>
      <c r="C29" s="9">
        <f t="shared" si="1"/>
        <v>215.59639249907607</v>
      </c>
      <c r="E29" s="9">
        <f t="shared" si="2"/>
        <v>190.14519251596627</v>
      </c>
      <c r="G29" s="9">
        <f t="shared" si="3"/>
        <v>193.7365936473972</v>
      </c>
    </row>
    <row r="30" spans="1:10">
      <c r="A30" s="10">
        <f t="shared" si="0"/>
        <v>-15.199397818270205</v>
      </c>
      <c r="C30" s="9">
        <f t="shared" si="1"/>
        <v>209.46327996279283</v>
      </c>
      <c r="E30" s="9">
        <f t="shared" si="2"/>
        <v>192.14025138617271</v>
      </c>
      <c r="G30" s="9">
        <f t="shared" si="3"/>
        <v>183.38473184221516</v>
      </c>
    </row>
    <row r="31" spans="1:10" ht="14">
      <c r="A31" s="10">
        <f t="shared" si="0"/>
        <v>-6.0287071185282262</v>
      </c>
      <c r="C31" s="9">
        <f>200+(A19-$B$6)/$B$7</f>
        <v>211.38019292184853</v>
      </c>
      <c r="E31" s="9">
        <f>200+(A33-$B$6)/$B$7</f>
        <v>202.51348858666637</v>
      </c>
      <c r="F31" s="7"/>
      <c r="G31" s="9">
        <f t="shared" si="3"/>
        <v>192.78384824055243</v>
      </c>
      <c r="H31" s="7"/>
      <c r="I31" s="7"/>
      <c r="J31" s="7"/>
    </row>
    <row r="32" spans="1:10" ht="14">
      <c r="A32" s="10">
        <f t="shared" si="0"/>
        <v>-4.215604431564028</v>
      </c>
      <c r="C32" s="9"/>
      <c r="E32" s="9"/>
      <c r="F32" s="7"/>
      <c r="G32" s="9"/>
      <c r="H32" s="7"/>
      <c r="I32" s="7"/>
      <c r="J32" s="7"/>
    </row>
    <row r="33" spans="1:10" ht="14">
      <c r="A33" s="10">
        <f t="shared" si="0"/>
        <v>5.2115581056426024</v>
      </c>
      <c r="C33" s="9"/>
      <c r="E33" s="9"/>
      <c r="F33" s="7"/>
      <c r="G33" s="9"/>
      <c r="H33" s="7"/>
      <c r="I33" s="7"/>
      <c r="J33" s="7"/>
    </row>
    <row r="34" spans="1:10" ht="14">
      <c r="A34" s="10">
        <f t="shared" si="0"/>
        <v>-3.9605352741206215</v>
      </c>
      <c r="C34" s="11" t="s">
        <v>122</v>
      </c>
      <c r="E34" s="8"/>
      <c r="F34" s="8"/>
      <c r="G34" s="8"/>
      <c r="H34" s="8"/>
      <c r="I34" s="8"/>
      <c r="J34" s="8"/>
    </row>
    <row r="35" spans="1:10">
      <c r="A35" s="10">
        <f t="shared" si="0"/>
        <v>-6.204227942038397</v>
      </c>
    </row>
    <row r="36" spans="1:10">
      <c r="A36" s="10">
        <f t="shared" si="0"/>
        <v>3.0528695883912764</v>
      </c>
      <c r="B36" s="13" t="s">
        <v>117</v>
      </c>
      <c r="C36" s="1" t="s">
        <v>123</v>
      </c>
      <c r="D36" s="1"/>
    </row>
    <row r="37" spans="1:10">
      <c r="A37" s="10">
        <f t="shared" si="0"/>
        <v>3.8714721824137932E-2</v>
      </c>
      <c r="B37" s="14"/>
      <c r="C37" s="5"/>
      <c r="D37" s="1"/>
    </row>
    <row r="38" spans="1:10">
      <c r="A38" s="10">
        <f t="shared" si="0"/>
        <v>-2.1613282150210522</v>
      </c>
      <c r="B38" s="13" t="s">
        <v>118</v>
      </c>
      <c r="C38" s="1" t="s">
        <v>119</v>
      </c>
      <c r="D38" s="1"/>
    </row>
    <row r="39" spans="1:10">
      <c r="A39" s="10">
        <f t="shared" si="0"/>
        <v>6.0438298899277276</v>
      </c>
      <c r="B39" s="14"/>
      <c r="C39" s="5"/>
      <c r="D39" s="1"/>
    </row>
    <row r="40" spans="1:10">
      <c r="A40" s="10">
        <f t="shared" si="0"/>
        <v>3.5471514268552746</v>
      </c>
      <c r="B40" s="13" t="s">
        <v>120</v>
      </c>
      <c r="C40" s="34" t="s">
        <v>109</v>
      </c>
      <c r="D40" s="35"/>
      <c r="E40" s="35"/>
      <c r="F40" s="35"/>
      <c r="G40" s="35"/>
      <c r="H40" s="35"/>
      <c r="I40" s="35"/>
      <c r="J40" s="35"/>
    </row>
    <row r="41" spans="1:10">
      <c r="A41" s="10">
        <f t="shared" si="0"/>
        <v>6.4350331556178757</v>
      </c>
      <c r="B41" s="14"/>
      <c r="C41" s="35"/>
      <c r="D41" s="35"/>
      <c r="E41" s="35"/>
      <c r="F41" s="35"/>
      <c r="G41" s="35"/>
      <c r="H41" s="35"/>
      <c r="I41" s="35"/>
      <c r="J41" s="35"/>
    </row>
    <row r="42" spans="1:10" ht="14">
      <c r="A42" s="10">
        <f t="shared" si="0"/>
        <v>2.7443759652162409</v>
      </c>
      <c r="B42" s="1"/>
      <c r="C42" s="7"/>
      <c r="D42" s="7"/>
      <c r="E42" s="7"/>
      <c r="F42" s="7"/>
      <c r="G42" s="7"/>
      <c r="H42" s="7"/>
    </row>
    <row r="43" spans="1:10">
      <c r="A43" s="10">
        <f t="shared" si="0"/>
        <v>12.387711100438437</v>
      </c>
      <c r="B43" s="13" t="s">
        <v>110</v>
      </c>
      <c r="C43" s="34" t="s">
        <v>124</v>
      </c>
      <c r="D43" s="36"/>
      <c r="E43" s="36"/>
      <c r="F43" s="36"/>
      <c r="G43" s="36"/>
      <c r="H43" s="36"/>
      <c r="I43" s="36"/>
      <c r="J43" s="36"/>
    </row>
    <row r="44" spans="1:10">
      <c r="A44" s="10">
        <f t="shared" si="0"/>
        <v>6.2955758445542376</v>
      </c>
      <c r="C44" s="36"/>
      <c r="D44" s="36"/>
      <c r="E44" s="36"/>
      <c r="F44" s="36"/>
      <c r="G44" s="36"/>
      <c r="H44" s="36"/>
      <c r="I44" s="36"/>
      <c r="J44" s="36"/>
    </row>
    <row r="45" spans="1:10" ht="14">
      <c r="A45" s="10">
        <f t="shared" si="0"/>
        <v>-2.7648540369948975</v>
      </c>
      <c r="B45" s="6"/>
      <c r="D45" s="26"/>
      <c r="E45" s="26"/>
      <c r="F45" s="26"/>
      <c r="G45" s="26"/>
      <c r="H45" s="26"/>
      <c r="I45" s="26"/>
      <c r="J45" s="26"/>
    </row>
    <row r="46" spans="1:10">
      <c r="A46" s="10">
        <f t="shared" si="0"/>
        <v>-12.172590687951683</v>
      </c>
      <c r="C46" s="37" t="s">
        <v>49</v>
      </c>
      <c r="D46" s="38"/>
      <c r="E46" s="38"/>
      <c r="F46" s="38"/>
      <c r="G46" s="38"/>
      <c r="H46" s="38"/>
      <c r="I46" s="38"/>
      <c r="J46" s="38"/>
    </row>
    <row r="47" spans="1:10">
      <c r="A47" s="10">
        <f t="shared" si="0"/>
        <v>-3.6307058085590658</v>
      </c>
      <c r="C47" s="38"/>
      <c r="D47" s="38"/>
      <c r="E47" s="38"/>
      <c r="F47" s="38"/>
      <c r="G47" s="38"/>
      <c r="H47" s="38"/>
      <c r="I47" s="38"/>
      <c r="J47" s="38"/>
    </row>
  </sheetData>
  <sheetProtection sheet="1" objects="1" scenarios="1"/>
  <mergeCells count="3">
    <mergeCell ref="C40:J41"/>
    <mergeCell ref="C43:J44"/>
    <mergeCell ref="C46:J47"/>
  </mergeCells>
  <phoneticPr fontId="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3" zoomScale="150" workbookViewId="0">
      <selection activeCell="C27" sqref="C27:J28"/>
    </sheetView>
  </sheetViews>
  <sheetFormatPr baseColWidth="10" defaultColWidth="8.83203125" defaultRowHeight="13" x14ac:dyDescent="0"/>
  <cols>
    <col min="1" max="1" width="3.83203125" style="27" customWidth="1"/>
    <col min="2" max="2" width="3.83203125" style="10" customWidth="1"/>
    <col min="3" max="3" width="6" style="1" customWidth="1"/>
    <col min="4" max="4" width="6" style="5" customWidth="1"/>
    <col min="5" max="5" width="6" style="1" customWidth="1"/>
    <col min="6" max="8" width="10" style="1" customWidth="1"/>
    <col min="9" max="12" width="8.33203125" style="1" customWidth="1"/>
    <col min="13" max="16384" width="8.83203125" style="1"/>
  </cols>
  <sheetData>
    <row r="1" spans="1:9" ht="22" customHeight="1">
      <c r="B1" s="2" t="s">
        <v>33</v>
      </c>
    </row>
    <row r="2" spans="1:9" ht="22" customHeight="1">
      <c r="B2" s="2" t="s">
        <v>34</v>
      </c>
    </row>
    <row r="3" spans="1:9" ht="22" customHeight="1">
      <c r="B3" s="2" t="s">
        <v>132</v>
      </c>
    </row>
    <row r="4" spans="1:9" ht="16">
      <c r="A4" s="27">
        <v>25</v>
      </c>
      <c r="B4" s="10">
        <f>MIN(A9:A48)</f>
        <v>-10.297028384509547</v>
      </c>
      <c r="C4" s="3"/>
    </row>
    <row r="5" spans="1:9" ht="15">
      <c r="A5" s="27">
        <v>0.1</v>
      </c>
      <c r="B5" s="4" t="s">
        <v>111</v>
      </c>
    </row>
    <row r="6" spans="1:9">
      <c r="B6" s="1"/>
    </row>
    <row r="7" spans="1:9">
      <c r="B7" s="15" t="s">
        <v>134</v>
      </c>
    </row>
    <row r="8" spans="1:9">
      <c r="A8" s="28">
        <f>' Question 1'!A5</f>
        <v>0.56565656565656564</v>
      </c>
      <c r="B8" s="21"/>
    </row>
    <row r="9" spans="1:9">
      <c r="A9" s="28">
        <f>A8+$A$5-$A$4*SIN(2*A8*PI())/PI()</f>
        <v>3.8561603929786994</v>
      </c>
      <c r="B9" s="15" t="s">
        <v>121</v>
      </c>
    </row>
    <row r="10" spans="1:9">
      <c r="A10" s="28">
        <f t="shared" ref="A10:A48" si="0">A9+$A$5-$A$4*SIN(2*A9*PI())/PI()</f>
        <v>10.208286732751359</v>
      </c>
    </row>
    <row r="11" spans="1:9">
      <c r="A11" s="28">
        <f t="shared" si="0"/>
        <v>2.6222966224408166</v>
      </c>
      <c r="B11" s="34" t="s">
        <v>103</v>
      </c>
      <c r="C11" s="36"/>
      <c r="D11" s="36"/>
      <c r="E11" s="36"/>
      <c r="F11" s="36"/>
      <c r="G11" s="36"/>
      <c r="H11" s="36"/>
      <c r="I11" s="36"/>
    </row>
    <row r="12" spans="1:9">
      <c r="A12" s="28">
        <f t="shared" si="0"/>
        <v>8.2528876411946559</v>
      </c>
      <c r="B12" s="36"/>
      <c r="C12" s="36"/>
      <c r="D12" s="36"/>
      <c r="E12" s="36"/>
      <c r="F12" s="36"/>
      <c r="G12" s="36"/>
      <c r="H12" s="36"/>
      <c r="I12" s="36"/>
    </row>
    <row r="13" spans="1:9">
      <c r="A13" s="28">
        <f t="shared" si="0"/>
        <v>0.39645025473600537</v>
      </c>
      <c r="B13" s="1"/>
    </row>
    <row r="14" spans="1:9">
      <c r="A14" s="28">
        <f t="shared" si="0"/>
        <v>-4.323411109598319</v>
      </c>
      <c r="B14" s="15" t="s">
        <v>51</v>
      </c>
    </row>
    <row r="15" spans="1:9">
      <c r="A15" s="28">
        <f t="shared" si="0"/>
        <v>2.9027066475734777</v>
      </c>
      <c r="B15" s="10">
        <f>INT(6*(1+A8))</f>
        <v>9</v>
      </c>
    </row>
    <row r="16" spans="1:9">
      <c r="A16" s="28">
        <f t="shared" si="0"/>
        <v>7.5699957685576056</v>
      </c>
      <c r="F16" s="16" t="s">
        <v>125</v>
      </c>
      <c r="G16" s="16" t="s">
        <v>126</v>
      </c>
      <c r="H16" s="16" t="s">
        <v>127</v>
      </c>
    </row>
    <row r="17" spans="1:10">
      <c r="A17" s="28">
        <f t="shared" si="0"/>
        <v>11.058048277119969</v>
      </c>
      <c r="B17" s="10">
        <f>B18*B19</f>
        <v>8.8140265268747076</v>
      </c>
      <c r="C17" s="18">
        <f>180+$B$15</f>
        <v>189</v>
      </c>
      <c r="D17" s="19" t="s">
        <v>104</v>
      </c>
      <c r="E17" s="20">
        <f>C17+$B$15</f>
        <v>198</v>
      </c>
      <c r="F17" s="17">
        <f>10+5*INT((A10-$B$4)/B17)</f>
        <v>20</v>
      </c>
      <c r="G17" s="17">
        <f>9+6*INT((A20-$B$4)/B17)</f>
        <v>9</v>
      </c>
      <c r="H17" s="17">
        <f>8+7*INT((A30-$B$4)/B17)</f>
        <v>22</v>
      </c>
    </row>
    <row r="18" spans="1:10">
      <c r="A18" s="28">
        <f t="shared" si="0"/>
        <v>8.3195574584213823</v>
      </c>
      <c r="B18" s="10">
        <f>B19*B19</f>
        <v>4.2669370472400781</v>
      </c>
      <c r="C18" s="18">
        <f t="shared" ref="C18:C23" si="1">C17+$B$15</f>
        <v>198</v>
      </c>
      <c r="D18" s="19" t="s">
        <v>105</v>
      </c>
      <c r="E18" s="20">
        <f t="shared" ref="E18:E23" si="2">C18+$B$15</f>
        <v>207</v>
      </c>
      <c r="F18" s="17">
        <f t="shared" ref="F18:F23" si="3">10+5*INT((A11-$B$4)/B18)</f>
        <v>25</v>
      </c>
      <c r="G18" s="17">
        <f t="shared" ref="G18:G23" si="4">9+6*INT((A21-$B$4)/B18)</f>
        <v>21</v>
      </c>
      <c r="H18" s="17">
        <f t="shared" ref="H18:H22" si="5">8+7*INT((A31-$B$4)/B18)</f>
        <v>50</v>
      </c>
    </row>
    <row r="19" spans="1:10">
      <c r="A19" s="28">
        <f t="shared" si="0"/>
        <v>1.2097791515433292</v>
      </c>
      <c r="B19" s="10">
        <f>1.5+$A$8</f>
        <v>2.0656565656565657</v>
      </c>
      <c r="C19" s="18">
        <f t="shared" si="1"/>
        <v>207</v>
      </c>
      <c r="D19" s="19" t="s">
        <v>105</v>
      </c>
      <c r="E19" s="20">
        <f t="shared" si="2"/>
        <v>216</v>
      </c>
      <c r="F19" s="17">
        <f t="shared" si="3"/>
        <v>50</v>
      </c>
      <c r="G19" s="17">
        <f t="shared" si="4"/>
        <v>45</v>
      </c>
      <c r="H19" s="17">
        <f t="shared" si="5"/>
        <v>127</v>
      </c>
    </row>
    <row r="20" spans="1:10">
      <c r="A20" s="28">
        <f t="shared" si="0"/>
        <v>-6.3952071841992399</v>
      </c>
      <c r="B20" s="10">
        <v>1</v>
      </c>
      <c r="C20" s="18">
        <f t="shared" si="1"/>
        <v>216</v>
      </c>
      <c r="D20" s="19" t="s">
        <v>105</v>
      </c>
      <c r="E20" s="20">
        <f t="shared" si="2"/>
        <v>225</v>
      </c>
      <c r="F20" s="17">
        <f t="shared" si="3"/>
        <v>60</v>
      </c>
      <c r="G20" s="17">
        <f t="shared" si="4"/>
        <v>33</v>
      </c>
      <c r="H20" s="17">
        <f t="shared" si="5"/>
        <v>288</v>
      </c>
    </row>
    <row r="21" spans="1:10">
      <c r="A21" s="28">
        <f t="shared" si="0"/>
        <v>-1.4260373339662245</v>
      </c>
      <c r="B21" s="10">
        <f>B19</f>
        <v>2.0656565656565657</v>
      </c>
      <c r="C21" s="18">
        <f t="shared" si="1"/>
        <v>225</v>
      </c>
      <c r="D21" s="19" t="s">
        <v>105</v>
      </c>
      <c r="E21" s="20">
        <f t="shared" si="2"/>
        <v>234</v>
      </c>
      <c r="F21" s="17">
        <f t="shared" si="3"/>
        <v>20</v>
      </c>
      <c r="G21" s="17">
        <f t="shared" si="4"/>
        <v>9</v>
      </c>
      <c r="H21" s="17">
        <f t="shared" si="5"/>
        <v>169</v>
      </c>
    </row>
    <row r="22" spans="1:10">
      <c r="A22" s="28">
        <f t="shared" si="0"/>
        <v>2.2404142976109127</v>
      </c>
      <c r="B22" s="10">
        <f>B21*B21</f>
        <v>4.2669370472400781</v>
      </c>
      <c r="C22" s="18">
        <f t="shared" si="1"/>
        <v>234</v>
      </c>
      <c r="D22" s="19" t="s">
        <v>105</v>
      </c>
      <c r="E22" s="20">
        <f t="shared" si="2"/>
        <v>243</v>
      </c>
      <c r="F22" s="17">
        <f t="shared" si="3"/>
        <v>25</v>
      </c>
      <c r="G22" s="17">
        <f t="shared" si="4"/>
        <v>15</v>
      </c>
      <c r="H22" s="17">
        <f t="shared" si="5"/>
        <v>99</v>
      </c>
    </row>
    <row r="23" spans="1:10">
      <c r="A23" s="28">
        <f t="shared" si="0"/>
        <v>-5.6029038490663314</v>
      </c>
      <c r="B23" s="10">
        <f>B22*B21</f>
        <v>8.8140265268747076</v>
      </c>
      <c r="C23" s="18">
        <f t="shared" si="1"/>
        <v>243</v>
      </c>
      <c r="D23" s="19" t="s">
        <v>105</v>
      </c>
      <c r="E23" s="20">
        <f t="shared" si="2"/>
        <v>252</v>
      </c>
      <c r="F23" s="17">
        <f t="shared" si="3"/>
        <v>20</v>
      </c>
      <c r="G23" s="17">
        <f t="shared" si="4"/>
        <v>9</v>
      </c>
      <c r="H23" s="17">
        <f>8+7*INT((A36-$B$4)/B23)</f>
        <v>57</v>
      </c>
    </row>
    <row r="24" spans="1:10">
      <c r="A24" s="28">
        <f t="shared" si="0"/>
        <v>-10.297028384509547</v>
      </c>
    </row>
    <row r="25" spans="1:10">
      <c r="A25" s="28">
        <f t="shared" si="0"/>
        <v>-2.5841689454689662</v>
      </c>
      <c r="B25" s="11" t="s">
        <v>128</v>
      </c>
    </row>
    <row r="26" spans="1:10">
      <c r="A26" s="28">
        <f t="shared" si="0"/>
        <v>-6.4991705832741502</v>
      </c>
    </row>
    <row r="27" spans="1:10">
      <c r="A27" s="28">
        <f t="shared" si="0"/>
        <v>-6.3576999346954661</v>
      </c>
      <c r="B27" s="6" t="s">
        <v>117</v>
      </c>
      <c r="C27" s="39" t="s">
        <v>129</v>
      </c>
      <c r="D27" s="35"/>
      <c r="E27" s="35"/>
      <c r="F27" s="35"/>
      <c r="G27" s="35"/>
      <c r="H27" s="35"/>
      <c r="I27" s="35"/>
      <c r="J27" s="35"/>
    </row>
    <row r="28" spans="1:10">
      <c r="A28" s="28">
        <f t="shared" si="0"/>
        <v>-5.3487365086504646E-2</v>
      </c>
      <c r="B28" s="6"/>
      <c r="C28" s="35"/>
      <c r="D28" s="35"/>
      <c r="E28" s="35"/>
      <c r="F28" s="35"/>
      <c r="G28" s="35"/>
      <c r="H28" s="35"/>
      <c r="I28" s="35"/>
      <c r="J28" s="35"/>
    </row>
    <row r="29" spans="1:10">
      <c r="A29" s="28">
        <f t="shared" si="0"/>
        <v>2.6708222278689471</v>
      </c>
      <c r="B29" s="1"/>
      <c r="C29" s="5"/>
      <c r="D29" s="1"/>
    </row>
    <row r="30" spans="1:10">
      <c r="A30" s="28">
        <f t="shared" si="0"/>
        <v>9.7639616350579921</v>
      </c>
      <c r="B30" s="6" t="s">
        <v>118</v>
      </c>
      <c r="C30" s="1" t="s">
        <v>119</v>
      </c>
      <c r="D30" s="1"/>
    </row>
    <row r="31" spans="1:10">
      <c r="A31" s="28">
        <f t="shared" si="0"/>
        <v>17.791109318808012</v>
      </c>
      <c r="B31" s="1"/>
      <c r="C31" s="5"/>
      <c r="D31" s="1"/>
    </row>
    <row r="32" spans="1:10">
      <c r="A32" s="28">
        <f t="shared" si="0"/>
        <v>25.584868279794151</v>
      </c>
      <c r="B32" s="6" t="s">
        <v>120</v>
      </c>
      <c r="C32" s="34" t="s">
        <v>109</v>
      </c>
      <c r="D32" s="35"/>
      <c r="E32" s="35"/>
      <c r="F32" s="35"/>
      <c r="G32" s="35"/>
      <c r="H32" s="35"/>
      <c r="I32" s="35"/>
      <c r="J32" s="35"/>
    </row>
    <row r="33" spans="1:10">
      <c r="A33" s="28">
        <f t="shared" si="0"/>
        <v>29.730020915027119</v>
      </c>
      <c r="B33" s="1"/>
      <c r="C33" s="35"/>
      <c r="D33" s="35"/>
      <c r="E33" s="35"/>
      <c r="F33" s="35"/>
      <c r="G33" s="35"/>
      <c r="H33" s="35"/>
      <c r="I33" s="35"/>
      <c r="J33" s="35"/>
    </row>
    <row r="34" spans="1:10" ht="14">
      <c r="A34" s="28">
        <f t="shared" si="0"/>
        <v>37.725149855671752</v>
      </c>
      <c r="B34" s="1"/>
      <c r="C34" s="7"/>
      <c r="D34" s="7"/>
      <c r="E34" s="7"/>
      <c r="F34" s="7"/>
      <c r="G34" s="7"/>
      <c r="H34" s="7"/>
      <c r="I34" s="7"/>
    </row>
    <row r="35" spans="1:10">
      <c r="A35" s="28">
        <f t="shared" si="0"/>
        <v>45.686092583023978</v>
      </c>
      <c r="B35" s="6" t="s">
        <v>110</v>
      </c>
      <c r="C35" s="39" t="s">
        <v>139</v>
      </c>
      <c r="D35" s="35"/>
      <c r="E35" s="35"/>
      <c r="F35" s="35"/>
      <c r="G35" s="35"/>
      <c r="H35" s="35"/>
      <c r="I35" s="35"/>
      <c r="J35" s="35"/>
    </row>
    <row r="36" spans="1:10">
      <c r="A36" s="28">
        <f t="shared" si="0"/>
        <v>53.110875436719667</v>
      </c>
      <c r="B36" s="1"/>
      <c r="C36" s="35"/>
      <c r="D36" s="35"/>
      <c r="E36" s="35"/>
      <c r="F36" s="35"/>
      <c r="G36" s="35"/>
      <c r="H36" s="35"/>
      <c r="I36" s="35"/>
      <c r="J36" s="35"/>
    </row>
    <row r="37" spans="1:10">
      <c r="A37" s="28">
        <f t="shared" si="0"/>
        <v>48.104766622379174</v>
      </c>
      <c r="B37" s="1"/>
      <c r="C37" s="37" t="s">
        <v>140</v>
      </c>
      <c r="D37" s="38"/>
      <c r="E37" s="38"/>
      <c r="F37" s="38"/>
      <c r="G37" s="38"/>
      <c r="H37" s="38"/>
      <c r="I37" s="38"/>
      <c r="J37" s="38"/>
    </row>
    <row r="38" spans="1:10">
      <c r="A38" s="28">
        <f t="shared" si="0"/>
        <v>43.336632725320179</v>
      </c>
      <c r="C38" s="38"/>
      <c r="D38" s="38"/>
      <c r="E38" s="38"/>
      <c r="F38" s="38"/>
      <c r="G38" s="38"/>
      <c r="H38" s="38"/>
      <c r="I38" s="38"/>
      <c r="J38" s="38"/>
    </row>
    <row r="39" spans="1:10" ht="14">
      <c r="A39" s="28">
        <f t="shared" si="0"/>
        <v>36.628981245966749</v>
      </c>
      <c r="C39" s="26"/>
      <c r="D39" s="26"/>
      <c r="E39" s="26"/>
      <c r="F39" s="26"/>
      <c r="G39" s="26"/>
      <c r="H39" s="26"/>
      <c r="I39" s="26"/>
      <c r="J39" s="26"/>
    </row>
    <row r="40" spans="1:10">
      <c r="A40" s="28">
        <f t="shared" si="0"/>
        <v>42.494941407583639</v>
      </c>
      <c r="B40" s="6" t="s">
        <v>112</v>
      </c>
      <c r="C40" s="1" t="s">
        <v>135</v>
      </c>
      <c r="D40" s="1"/>
    </row>
    <row r="41" spans="1:10">
      <c r="A41" s="28">
        <f t="shared" si="0"/>
        <v>42.342054370683648</v>
      </c>
      <c r="B41" s="1"/>
      <c r="C41" s="5"/>
      <c r="D41" s="1"/>
    </row>
    <row r="42" spans="1:10">
      <c r="A42" s="28">
        <f t="shared" si="0"/>
        <v>35.778703773734428</v>
      </c>
      <c r="B42" s="6" t="s">
        <v>113</v>
      </c>
      <c r="C42" s="1" t="s">
        <v>136</v>
      </c>
      <c r="D42" s="1"/>
    </row>
    <row r="43" spans="1:10">
      <c r="A43" s="28">
        <f t="shared" si="0"/>
        <v>43.707382393722298</v>
      </c>
      <c r="B43" s="1"/>
      <c r="C43" s="5"/>
      <c r="D43" s="1"/>
    </row>
    <row r="44" spans="1:10">
      <c r="A44" s="28">
        <f t="shared" si="0"/>
        <v>51.481532694076961</v>
      </c>
      <c r="B44" s="6" t="s">
        <v>114</v>
      </c>
      <c r="C44" s="1" t="s">
        <v>137</v>
      </c>
      <c r="D44" s="1"/>
    </row>
    <row r="45" spans="1:10">
      <c r="A45" s="28">
        <f t="shared" si="0"/>
        <v>50.660238000523407</v>
      </c>
    </row>
    <row r="46" spans="1:10">
      <c r="A46" s="28">
        <f t="shared" si="0"/>
        <v>57.485554985198817</v>
      </c>
    </row>
    <row r="47" spans="1:10">
      <c r="A47" s="28">
        <f t="shared" si="0"/>
        <v>56.864295427552207</v>
      </c>
    </row>
    <row r="48" spans="1:10">
      <c r="A48" s="28">
        <f t="shared" si="0"/>
        <v>62.956728195479712</v>
      </c>
    </row>
  </sheetData>
  <sheetProtection sheet="1" objects="1" scenarios="1"/>
  <mergeCells count="5">
    <mergeCell ref="C37:J38"/>
    <mergeCell ref="C27:J28"/>
    <mergeCell ref="C32:J33"/>
    <mergeCell ref="C35:J36"/>
    <mergeCell ref="B11:I12"/>
  </mergeCells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46" workbookViewId="0">
      <selection activeCell="F56" sqref="F56"/>
    </sheetView>
  </sheetViews>
  <sheetFormatPr baseColWidth="10" defaultColWidth="8.83203125" defaultRowHeight="14" x14ac:dyDescent="0"/>
  <cols>
    <col min="1" max="1" width="8.83203125" style="24"/>
    <col min="2" max="2" width="17" style="22" customWidth="1"/>
    <col min="3" max="4" width="8.83203125" style="23"/>
    <col min="5" max="16384" width="8.83203125" style="24"/>
  </cols>
  <sheetData>
    <row r="1" spans="2:9">
      <c r="C1" s="23">
        <v>3</v>
      </c>
    </row>
    <row r="3" spans="2:9">
      <c r="C3" s="23">
        <f>' Question 1'!I6</f>
        <v>572</v>
      </c>
    </row>
    <row r="4" spans="2:9">
      <c r="B4" s="22" t="s">
        <v>130</v>
      </c>
      <c r="C4" s="23" t="s">
        <v>133</v>
      </c>
      <c r="E4" s="24" t="s">
        <v>131</v>
      </c>
    </row>
    <row r="5" spans="2:9">
      <c r="B5" s="30" t="s">
        <v>52</v>
      </c>
      <c r="C5" s="23">
        <f t="shared" ref="C5:C36" si="0">VALUE(RIGHT(B5,$C$1))</f>
        <v>1</v>
      </c>
      <c r="D5" s="23">
        <f>IF($C$3&gt;C5,1,0)</f>
        <v>1</v>
      </c>
      <c r="E5" s="24">
        <f>(1+SUM(D5:D102))/(1+COUNT(D5:D102))</f>
        <v>0.56565656565656564</v>
      </c>
    </row>
    <row r="6" spans="2:9">
      <c r="B6" s="30" t="s">
        <v>53</v>
      </c>
      <c r="C6" s="23">
        <f t="shared" si="0"/>
        <v>5</v>
      </c>
      <c r="D6" s="23">
        <f t="shared" ref="D6:D21" si="1">IF($C$3&gt;C6,1,0)</f>
        <v>1</v>
      </c>
    </row>
    <row r="7" spans="2:9">
      <c r="B7" s="31" t="s">
        <v>37</v>
      </c>
      <c r="C7" s="23">
        <f t="shared" si="0"/>
        <v>11</v>
      </c>
      <c r="D7" s="23">
        <f t="shared" si="1"/>
        <v>1</v>
      </c>
    </row>
    <row r="8" spans="2:9">
      <c r="B8" s="30" t="s">
        <v>44</v>
      </c>
      <c r="C8" s="23">
        <f t="shared" si="0"/>
        <v>11</v>
      </c>
      <c r="D8" s="23">
        <f t="shared" si="1"/>
        <v>1</v>
      </c>
      <c r="I8" s="25"/>
    </row>
    <row r="9" spans="2:9">
      <c r="B9" s="31" t="s">
        <v>54</v>
      </c>
      <c r="C9" s="23">
        <f t="shared" si="0"/>
        <v>21</v>
      </c>
      <c r="D9" s="23">
        <f t="shared" si="1"/>
        <v>1</v>
      </c>
      <c r="I9" s="25"/>
    </row>
    <row r="10" spans="2:9">
      <c r="B10" s="30" t="s">
        <v>55</v>
      </c>
      <c r="C10" s="23">
        <f t="shared" si="0"/>
        <v>26</v>
      </c>
      <c r="D10" s="23">
        <f t="shared" si="1"/>
        <v>1</v>
      </c>
      <c r="I10" s="25"/>
    </row>
    <row r="11" spans="2:9">
      <c r="B11" s="30" t="s">
        <v>56</v>
      </c>
      <c r="C11" s="23">
        <f t="shared" si="0"/>
        <v>44</v>
      </c>
      <c r="D11" s="23">
        <f t="shared" si="1"/>
        <v>1</v>
      </c>
      <c r="I11" s="25"/>
    </row>
    <row r="12" spans="2:9">
      <c r="B12" s="31" t="s">
        <v>57</v>
      </c>
      <c r="C12" s="23">
        <f t="shared" si="0"/>
        <v>47</v>
      </c>
      <c r="D12" s="23">
        <f t="shared" si="1"/>
        <v>1</v>
      </c>
      <c r="I12" s="25"/>
    </row>
    <row r="13" spans="2:9">
      <c r="B13" s="30" t="s">
        <v>46</v>
      </c>
      <c r="C13" s="23">
        <f t="shared" si="0"/>
        <v>119</v>
      </c>
      <c r="D13" s="23">
        <f t="shared" si="1"/>
        <v>1</v>
      </c>
      <c r="I13" s="25"/>
    </row>
    <row r="14" spans="2:9">
      <c r="B14" s="31" t="s">
        <v>58</v>
      </c>
      <c r="C14" s="23">
        <f t="shared" si="0"/>
        <v>124</v>
      </c>
      <c r="D14" s="23">
        <f t="shared" si="1"/>
        <v>1</v>
      </c>
      <c r="I14" s="25"/>
    </row>
    <row r="15" spans="2:9">
      <c r="B15" s="30" t="s">
        <v>59</v>
      </c>
      <c r="C15" s="23">
        <f t="shared" si="0"/>
        <v>140</v>
      </c>
      <c r="D15" s="23">
        <f t="shared" si="1"/>
        <v>1</v>
      </c>
      <c r="I15" s="25"/>
    </row>
    <row r="16" spans="2:9">
      <c r="B16" s="30" t="s">
        <v>60</v>
      </c>
      <c r="C16" s="23">
        <f t="shared" si="0"/>
        <v>153</v>
      </c>
      <c r="D16" s="23">
        <f t="shared" si="1"/>
        <v>1</v>
      </c>
      <c r="I16" s="25"/>
    </row>
    <row r="17" spans="2:9">
      <c r="B17" s="30" t="s">
        <v>61</v>
      </c>
      <c r="C17" s="23">
        <f t="shared" si="0"/>
        <v>176</v>
      </c>
      <c r="D17" s="23">
        <f t="shared" si="1"/>
        <v>1</v>
      </c>
      <c r="I17" s="25"/>
    </row>
    <row r="18" spans="2:9">
      <c r="B18" s="31" t="s">
        <v>62</v>
      </c>
      <c r="C18" s="23">
        <f t="shared" si="0"/>
        <v>185</v>
      </c>
      <c r="D18" s="23">
        <f t="shared" si="1"/>
        <v>1</v>
      </c>
      <c r="I18" s="25"/>
    </row>
    <row r="19" spans="2:9">
      <c r="B19" s="30" t="s">
        <v>63</v>
      </c>
      <c r="C19" s="23">
        <f t="shared" si="0"/>
        <v>194</v>
      </c>
      <c r="D19" s="23">
        <f t="shared" si="1"/>
        <v>1</v>
      </c>
      <c r="I19" s="25"/>
    </row>
    <row r="20" spans="2:9">
      <c r="B20" s="30" t="s">
        <v>64</v>
      </c>
      <c r="C20" s="23">
        <f t="shared" si="0"/>
        <v>209</v>
      </c>
      <c r="D20" s="23">
        <f t="shared" si="1"/>
        <v>1</v>
      </c>
      <c r="I20" s="25"/>
    </row>
    <row r="21" spans="2:9">
      <c r="B21" s="31" t="s">
        <v>65</v>
      </c>
      <c r="C21" s="23">
        <f t="shared" si="0"/>
        <v>213</v>
      </c>
      <c r="D21" s="23">
        <f t="shared" si="1"/>
        <v>1</v>
      </c>
      <c r="I21" s="25"/>
    </row>
    <row r="22" spans="2:9">
      <c r="B22" s="30" t="s">
        <v>66</v>
      </c>
      <c r="C22" s="23">
        <f t="shared" si="0"/>
        <v>217</v>
      </c>
      <c r="D22" s="23">
        <f t="shared" ref="D22:D56" si="2">IF($C$3&gt;C22,1,0)</f>
        <v>1</v>
      </c>
    </row>
    <row r="23" spans="2:9">
      <c r="B23" s="30" t="s">
        <v>67</v>
      </c>
      <c r="C23" s="23">
        <f t="shared" si="0"/>
        <v>249</v>
      </c>
      <c r="D23" s="23">
        <f t="shared" si="2"/>
        <v>1</v>
      </c>
    </row>
    <row r="24" spans="2:9">
      <c r="B24" s="30" t="s">
        <v>45</v>
      </c>
      <c r="C24" s="23">
        <f t="shared" si="0"/>
        <v>249</v>
      </c>
      <c r="D24" s="23">
        <f t="shared" si="2"/>
        <v>1</v>
      </c>
    </row>
    <row r="25" spans="2:9">
      <c r="B25" s="30" t="s">
        <v>68</v>
      </c>
      <c r="C25" s="23">
        <f t="shared" si="0"/>
        <v>260</v>
      </c>
      <c r="D25" s="23">
        <f t="shared" si="2"/>
        <v>1</v>
      </c>
    </row>
    <row r="26" spans="2:9">
      <c r="B26" s="30" t="s">
        <v>69</v>
      </c>
      <c r="C26" s="23">
        <f t="shared" si="0"/>
        <v>302</v>
      </c>
      <c r="D26" s="23">
        <f t="shared" si="2"/>
        <v>1</v>
      </c>
    </row>
    <row r="27" spans="2:9">
      <c r="B27" s="30" t="s">
        <v>70</v>
      </c>
      <c r="C27" s="23">
        <f t="shared" si="0"/>
        <v>307</v>
      </c>
      <c r="D27" s="23">
        <f t="shared" si="2"/>
        <v>1</v>
      </c>
    </row>
    <row r="28" spans="2:9">
      <c r="B28" s="31" t="s">
        <v>71</v>
      </c>
      <c r="C28" s="23">
        <f t="shared" si="0"/>
        <v>324</v>
      </c>
      <c r="D28" s="23">
        <f t="shared" si="2"/>
        <v>1</v>
      </c>
    </row>
    <row r="29" spans="2:9">
      <c r="B29" s="30" t="s">
        <v>72</v>
      </c>
      <c r="C29" s="23">
        <f t="shared" si="0"/>
        <v>330</v>
      </c>
      <c r="D29" s="23">
        <f t="shared" si="2"/>
        <v>1</v>
      </c>
    </row>
    <row r="30" spans="2:9">
      <c r="B30" s="30" t="s">
        <v>73</v>
      </c>
      <c r="C30" s="23">
        <f t="shared" si="0"/>
        <v>336</v>
      </c>
      <c r="D30" s="23">
        <f t="shared" si="2"/>
        <v>1</v>
      </c>
    </row>
    <row r="31" spans="2:9">
      <c r="B31" s="30" t="s">
        <v>74</v>
      </c>
      <c r="C31" s="23">
        <f t="shared" si="0"/>
        <v>347</v>
      </c>
      <c r="D31" s="23">
        <f t="shared" si="2"/>
        <v>1</v>
      </c>
    </row>
    <row r="32" spans="2:9">
      <c r="B32" s="30" t="s">
        <v>75</v>
      </c>
      <c r="C32" s="23">
        <f t="shared" si="0"/>
        <v>352</v>
      </c>
      <c r="D32" s="23">
        <f t="shared" si="2"/>
        <v>1</v>
      </c>
    </row>
    <row r="33" spans="2:4">
      <c r="B33" s="30" t="s">
        <v>76</v>
      </c>
      <c r="C33" s="23">
        <f t="shared" si="0"/>
        <v>355</v>
      </c>
      <c r="D33" s="23">
        <f t="shared" si="2"/>
        <v>1</v>
      </c>
    </row>
    <row r="34" spans="2:4">
      <c r="B34" s="30" t="s">
        <v>77</v>
      </c>
      <c r="C34" s="23">
        <f t="shared" si="0"/>
        <v>376</v>
      </c>
      <c r="D34" s="23">
        <f t="shared" si="2"/>
        <v>1</v>
      </c>
    </row>
    <row r="35" spans="2:4">
      <c r="B35" s="30" t="s">
        <v>78</v>
      </c>
      <c r="C35" s="23">
        <f t="shared" si="0"/>
        <v>378</v>
      </c>
      <c r="D35" s="23">
        <f t="shared" si="2"/>
        <v>1</v>
      </c>
    </row>
    <row r="36" spans="2:4">
      <c r="B36" s="30" t="s">
        <v>79</v>
      </c>
      <c r="C36" s="23">
        <f t="shared" si="0"/>
        <v>401</v>
      </c>
      <c r="D36" s="23">
        <f t="shared" si="2"/>
        <v>1</v>
      </c>
    </row>
    <row r="37" spans="2:4">
      <c r="B37" s="30" t="s">
        <v>39</v>
      </c>
      <c r="C37" s="23">
        <f t="shared" ref="C37:C68" si="3">VALUE(RIGHT(B37,$C$1))</f>
        <v>412</v>
      </c>
      <c r="D37" s="23">
        <f t="shared" si="2"/>
        <v>1</v>
      </c>
    </row>
    <row r="38" spans="2:4">
      <c r="B38" s="30" t="s">
        <v>41</v>
      </c>
      <c r="C38" s="23">
        <f t="shared" si="3"/>
        <v>413</v>
      </c>
      <c r="D38" s="23">
        <f t="shared" si="2"/>
        <v>1</v>
      </c>
    </row>
    <row r="39" spans="2:4">
      <c r="B39" s="30" t="s">
        <v>40</v>
      </c>
      <c r="C39" s="23">
        <f t="shared" si="3"/>
        <v>414</v>
      </c>
      <c r="D39" s="23">
        <f t="shared" si="2"/>
        <v>1</v>
      </c>
    </row>
    <row r="40" spans="2:4">
      <c r="B40" s="31" t="s">
        <v>80</v>
      </c>
      <c r="C40" s="23">
        <f t="shared" si="3"/>
        <v>428</v>
      </c>
      <c r="D40" s="23">
        <f t="shared" si="2"/>
        <v>1</v>
      </c>
    </row>
    <row r="41" spans="2:4">
      <c r="B41" s="30" t="s">
        <v>81</v>
      </c>
      <c r="C41" s="23">
        <f t="shared" si="3"/>
        <v>429</v>
      </c>
      <c r="D41" s="23">
        <f t="shared" si="2"/>
        <v>1</v>
      </c>
    </row>
    <row r="42" spans="2:4">
      <c r="B42" s="30" t="s">
        <v>82</v>
      </c>
      <c r="C42" s="23">
        <f t="shared" si="3"/>
        <v>439</v>
      </c>
      <c r="D42" s="23">
        <f t="shared" si="2"/>
        <v>1</v>
      </c>
    </row>
    <row r="43" spans="2:4">
      <c r="B43" s="30" t="s">
        <v>83</v>
      </c>
      <c r="C43" s="23">
        <f t="shared" si="3"/>
        <v>454</v>
      </c>
      <c r="D43" s="23">
        <f t="shared" si="2"/>
        <v>1</v>
      </c>
    </row>
    <row r="44" spans="2:4">
      <c r="B44" s="30" t="s">
        <v>84</v>
      </c>
      <c r="C44" s="23">
        <f t="shared" si="3"/>
        <v>455</v>
      </c>
      <c r="D44" s="23">
        <f t="shared" si="2"/>
        <v>1</v>
      </c>
    </row>
    <row r="45" spans="2:4">
      <c r="B45" s="30" t="s">
        <v>85</v>
      </c>
      <c r="C45" s="23">
        <f t="shared" si="3"/>
        <v>475</v>
      </c>
      <c r="D45" s="23">
        <f t="shared" si="2"/>
        <v>1</v>
      </c>
    </row>
    <row r="46" spans="2:4">
      <c r="B46" s="30" t="s">
        <v>86</v>
      </c>
      <c r="C46" s="23">
        <f t="shared" si="3"/>
        <v>498</v>
      </c>
      <c r="D46" s="23">
        <f t="shared" si="2"/>
        <v>1</v>
      </c>
    </row>
    <row r="47" spans="2:4">
      <c r="B47" s="32" t="s">
        <v>87</v>
      </c>
      <c r="C47" s="23">
        <f t="shared" si="3"/>
        <v>503</v>
      </c>
      <c r="D47" s="23">
        <f t="shared" si="2"/>
        <v>1</v>
      </c>
    </row>
    <row r="48" spans="2:4">
      <c r="B48" s="30" t="s">
        <v>88</v>
      </c>
      <c r="C48" s="23">
        <f t="shared" si="3"/>
        <v>509</v>
      </c>
      <c r="D48" s="23">
        <f t="shared" si="2"/>
        <v>1</v>
      </c>
    </row>
    <row r="49" spans="2:4">
      <c r="B49" s="30" t="s">
        <v>90</v>
      </c>
      <c r="C49" s="23">
        <f t="shared" si="3"/>
        <v>510</v>
      </c>
      <c r="D49" s="23">
        <f t="shared" si="2"/>
        <v>1</v>
      </c>
    </row>
    <row r="50" spans="2:4">
      <c r="B50" s="31" t="s">
        <v>89</v>
      </c>
      <c r="C50" s="23">
        <f t="shared" si="3"/>
        <v>510</v>
      </c>
      <c r="D50" s="23">
        <f t="shared" si="2"/>
        <v>1</v>
      </c>
    </row>
    <row r="51" spans="2:4">
      <c r="B51" s="30" t="s">
        <v>91</v>
      </c>
      <c r="C51" s="23">
        <f t="shared" si="3"/>
        <v>512</v>
      </c>
      <c r="D51" s="23">
        <f t="shared" si="2"/>
        <v>1</v>
      </c>
    </row>
    <row r="52" spans="2:4">
      <c r="B52" s="30" t="s">
        <v>92</v>
      </c>
      <c r="C52" s="23">
        <f t="shared" si="3"/>
        <v>516</v>
      </c>
      <c r="D52" s="23">
        <f t="shared" si="2"/>
        <v>1</v>
      </c>
    </row>
    <row r="53" spans="2:4">
      <c r="B53" s="30" t="s">
        <v>93</v>
      </c>
      <c r="C53" s="23">
        <f t="shared" si="3"/>
        <v>525</v>
      </c>
      <c r="D53" s="23">
        <f t="shared" si="2"/>
        <v>1</v>
      </c>
    </row>
    <row r="54" spans="2:4">
      <c r="B54" s="30" t="s">
        <v>94</v>
      </c>
      <c r="C54" s="23">
        <f t="shared" si="3"/>
        <v>527</v>
      </c>
      <c r="D54" s="23">
        <f t="shared" si="2"/>
        <v>1</v>
      </c>
    </row>
    <row r="55" spans="2:4">
      <c r="B55" s="30" t="s">
        <v>42</v>
      </c>
      <c r="C55" s="23">
        <f t="shared" si="3"/>
        <v>533</v>
      </c>
      <c r="D55" s="23">
        <f t="shared" si="2"/>
        <v>1</v>
      </c>
    </row>
    <row r="56" spans="2:4">
      <c r="B56" s="30" t="s">
        <v>95</v>
      </c>
      <c r="C56" s="23">
        <f t="shared" si="3"/>
        <v>537</v>
      </c>
      <c r="D56" s="23">
        <f t="shared" si="2"/>
        <v>1</v>
      </c>
    </row>
    <row r="57" spans="2:4">
      <c r="B57" s="33" t="s">
        <v>96</v>
      </c>
      <c r="C57" s="23">
        <f t="shared" si="3"/>
        <v>543</v>
      </c>
      <c r="D57" s="23">
        <f t="shared" ref="D57:D102" si="4">IF($C$3&gt;C57,1,0)</f>
        <v>1</v>
      </c>
    </row>
    <row r="58" spans="2:4">
      <c r="B58" s="30" t="s">
        <v>97</v>
      </c>
      <c r="C58" s="23">
        <f t="shared" si="3"/>
        <v>548</v>
      </c>
      <c r="D58" s="23">
        <f t="shared" si="4"/>
        <v>1</v>
      </c>
    </row>
    <row r="59" spans="2:4">
      <c r="B59" s="30" t="s">
        <v>98</v>
      </c>
      <c r="C59" s="23">
        <f t="shared" si="3"/>
        <v>571</v>
      </c>
      <c r="D59" s="23">
        <f t="shared" si="4"/>
        <v>1</v>
      </c>
    </row>
    <row r="60" spans="2:4">
      <c r="B60" s="30" t="s">
        <v>99</v>
      </c>
      <c r="C60" s="23">
        <f t="shared" si="3"/>
        <v>572</v>
      </c>
      <c r="D60" s="23">
        <f t="shared" si="4"/>
        <v>0</v>
      </c>
    </row>
    <row r="61" spans="2:4">
      <c r="B61" s="30" t="s">
        <v>100</v>
      </c>
      <c r="C61" s="23">
        <f t="shared" si="3"/>
        <v>581</v>
      </c>
      <c r="D61" s="23">
        <f t="shared" si="4"/>
        <v>0</v>
      </c>
    </row>
    <row r="62" spans="2:4">
      <c r="B62" s="30" t="s">
        <v>101</v>
      </c>
      <c r="C62" s="23">
        <f t="shared" si="3"/>
        <v>602</v>
      </c>
      <c r="D62" s="23">
        <f t="shared" si="4"/>
        <v>0</v>
      </c>
    </row>
    <row r="63" spans="2:4">
      <c r="B63" s="30" t="s">
        <v>102</v>
      </c>
      <c r="C63" s="23">
        <f t="shared" si="3"/>
        <v>642</v>
      </c>
      <c r="D63" s="23">
        <f t="shared" si="4"/>
        <v>0</v>
      </c>
    </row>
    <row r="64" spans="2:4">
      <c r="B64" s="30" t="s">
        <v>102</v>
      </c>
      <c r="C64" s="23">
        <f t="shared" si="3"/>
        <v>642</v>
      </c>
      <c r="D64" s="23">
        <f t="shared" si="4"/>
        <v>0</v>
      </c>
    </row>
    <row r="65" spans="2:4">
      <c r="B65" s="30" t="s">
        <v>36</v>
      </c>
      <c r="C65" s="23">
        <f t="shared" si="3"/>
        <v>665</v>
      </c>
      <c r="D65" s="23">
        <f t="shared" si="4"/>
        <v>0</v>
      </c>
    </row>
    <row r="66" spans="2:4">
      <c r="B66" s="31" t="s">
        <v>43</v>
      </c>
      <c r="C66" s="23">
        <f t="shared" si="3"/>
        <v>692</v>
      </c>
      <c r="D66" s="23">
        <f t="shared" si="4"/>
        <v>0</v>
      </c>
    </row>
    <row r="67" spans="2:4">
      <c r="B67" s="32" t="s">
        <v>0</v>
      </c>
      <c r="C67" s="23">
        <f t="shared" si="3"/>
        <v>701</v>
      </c>
      <c r="D67" s="23">
        <f t="shared" si="4"/>
        <v>0</v>
      </c>
    </row>
    <row r="68" spans="2:4">
      <c r="B68" s="30" t="s">
        <v>1</v>
      </c>
      <c r="C68" s="23">
        <f t="shared" si="3"/>
        <v>711</v>
      </c>
      <c r="D68" s="23">
        <f t="shared" si="4"/>
        <v>0</v>
      </c>
    </row>
    <row r="69" spans="2:4">
      <c r="B69" s="31" t="s">
        <v>2</v>
      </c>
      <c r="C69" s="23">
        <f t="shared" ref="C69:C100" si="5">VALUE(RIGHT(B69,$C$1))</f>
        <v>723</v>
      </c>
      <c r="D69" s="23">
        <f t="shared" si="4"/>
        <v>0</v>
      </c>
    </row>
    <row r="70" spans="2:4">
      <c r="B70" s="32" t="s">
        <v>3</v>
      </c>
      <c r="C70" s="23">
        <f t="shared" si="5"/>
        <v>724</v>
      </c>
      <c r="D70" s="23">
        <f t="shared" si="4"/>
        <v>0</v>
      </c>
    </row>
    <row r="71" spans="2:4">
      <c r="B71" s="30" t="s">
        <v>4</v>
      </c>
      <c r="C71" s="23">
        <f t="shared" si="5"/>
        <v>739</v>
      </c>
      <c r="D71" s="23">
        <f t="shared" si="4"/>
        <v>0</v>
      </c>
    </row>
    <row r="72" spans="2:4">
      <c r="B72" s="30" t="s">
        <v>5</v>
      </c>
      <c r="C72" s="23">
        <f t="shared" si="5"/>
        <v>775</v>
      </c>
      <c r="D72" s="23">
        <f t="shared" si="4"/>
        <v>0</v>
      </c>
    </row>
    <row r="73" spans="2:4">
      <c r="B73" s="30" t="s">
        <v>47</v>
      </c>
      <c r="C73" s="23">
        <f t="shared" si="5"/>
        <v>777</v>
      </c>
      <c r="D73" s="23">
        <f t="shared" si="4"/>
        <v>0</v>
      </c>
    </row>
    <row r="74" spans="2:4">
      <c r="B74" s="30" t="s">
        <v>6</v>
      </c>
      <c r="C74" s="23">
        <f t="shared" si="5"/>
        <v>791</v>
      </c>
      <c r="D74" s="23">
        <f t="shared" si="4"/>
        <v>0</v>
      </c>
    </row>
    <row r="75" spans="2:4">
      <c r="B75" s="30" t="s">
        <v>7</v>
      </c>
      <c r="C75" s="23">
        <f t="shared" si="5"/>
        <v>819</v>
      </c>
      <c r="D75" s="23">
        <f t="shared" si="4"/>
        <v>0</v>
      </c>
    </row>
    <row r="76" spans="2:4">
      <c r="B76" s="31" t="s">
        <v>8</v>
      </c>
      <c r="C76" s="23">
        <f t="shared" si="5"/>
        <v>819</v>
      </c>
      <c r="D76" s="23">
        <f t="shared" si="4"/>
        <v>0</v>
      </c>
    </row>
    <row r="77" spans="2:4">
      <c r="B77" s="30" t="s">
        <v>9</v>
      </c>
      <c r="C77" s="23">
        <f t="shared" si="5"/>
        <v>824</v>
      </c>
      <c r="D77" s="23">
        <f t="shared" si="4"/>
        <v>0</v>
      </c>
    </row>
    <row r="78" spans="2:4">
      <c r="B78" s="30" t="s">
        <v>10</v>
      </c>
      <c r="C78" s="23">
        <f t="shared" si="5"/>
        <v>826</v>
      </c>
      <c r="D78" s="23">
        <f t="shared" si="4"/>
        <v>0</v>
      </c>
    </row>
    <row r="79" spans="2:4">
      <c r="B79" s="30" t="s">
        <v>11</v>
      </c>
      <c r="C79" s="23">
        <f t="shared" si="5"/>
        <v>860</v>
      </c>
      <c r="D79" s="23">
        <f t="shared" si="4"/>
        <v>0</v>
      </c>
    </row>
    <row r="80" spans="2:4">
      <c r="B80" s="31" t="s">
        <v>12</v>
      </c>
      <c r="C80" s="23">
        <f t="shared" si="5"/>
        <v>867</v>
      </c>
      <c r="D80" s="23">
        <f t="shared" si="4"/>
        <v>0</v>
      </c>
    </row>
    <row r="81" spans="2:4">
      <c r="B81" s="30" t="s">
        <v>13</v>
      </c>
      <c r="C81" s="23">
        <f t="shared" si="5"/>
        <v>873</v>
      </c>
      <c r="D81" s="23">
        <f t="shared" si="4"/>
        <v>0</v>
      </c>
    </row>
    <row r="82" spans="2:4">
      <c r="B82" s="31" t="s">
        <v>35</v>
      </c>
      <c r="C82" s="23">
        <f t="shared" si="5"/>
        <v>874</v>
      </c>
      <c r="D82" s="23">
        <f t="shared" si="4"/>
        <v>0</v>
      </c>
    </row>
    <row r="83" spans="2:4">
      <c r="B83" s="30" t="s">
        <v>14</v>
      </c>
      <c r="C83" s="23">
        <f t="shared" si="5"/>
        <v>874</v>
      </c>
      <c r="D83" s="23">
        <f t="shared" si="4"/>
        <v>0</v>
      </c>
    </row>
    <row r="84" spans="2:4">
      <c r="B84" s="30" t="s">
        <v>15</v>
      </c>
      <c r="C84" s="23">
        <f t="shared" si="5"/>
        <v>876</v>
      </c>
      <c r="D84" s="23">
        <f t="shared" si="4"/>
        <v>0</v>
      </c>
    </row>
    <row r="85" spans="2:4">
      <c r="B85" s="30" t="s">
        <v>16</v>
      </c>
      <c r="C85" s="23">
        <f t="shared" si="5"/>
        <v>880</v>
      </c>
      <c r="D85" s="23">
        <f t="shared" si="4"/>
        <v>0</v>
      </c>
    </row>
    <row r="86" spans="2:4">
      <c r="B86" s="30" t="s">
        <v>17</v>
      </c>
      <c r="C86" s="23">
        <f t="shared" si="5"/>
        <v>883</v>
      </c>
      <c r="D86" s="23">
        <f t="shared" si="4"/>
        <v>0</v>
      </c>
    </row>
    <row r="87" spans="2:4">
      <c r="B87" s="30" t="s">
        <v>18</v>
      </c>
      <c r="C87" s="23">
        <f t="shared" si="5"/>
        <v>888</v>
      </c>
      <c r="D87" s="23">
        <f t="shared" si="4"/>
        <v>0</v>
      </c>
    </row>
    <row r="88" spans="2:4">
      <c r="B88" s="30" t="s">
        <v>19</v>
      </c>
      <c r="C88" s="23">
        <f t="shared" si="5"/>
        <v>893</v>
      </c>
      <c r="D88" s="23">
        <f t="shared" si="4"/>
        <v>0</v>
      </c>
    </row>
    <row r="89" spans="2:4">
      <c r="B89" s="30" t="s">
        <v>38</v>
      </c>
      <c r="C89" s="23">
        <f t="shared" si="5"/>
        <v>917</v>
      </c>
      <c r="D89" s="23">
        <f t="shared" si="4"/>
        <v>0</v>
      </c>
    </row>
    <row r="90" spans="2:4">
      <c r="B90" s="30" t="s">
        <v>20</v>
      </c>
      <c r="C90" s="23">
        <f t="shared" si="5"/>
        <v>920</v>
      </c>
      <c r="D90" s="23">
        <f t="shared" si="4"/>
        <v>0</v>
      </c>
    </row>
    <row r="91" spans="2:4">
      <c r="B91" s="30" t="s">
        <v>21</v>
      </c>
      <c r="C91" s="23">
        <f t="shared" si="5"/>
        <v>921</v>
      </c>
      <c r="D91" s="23">
        <f t="shared" si="4"/>
        <v>0</v>
      </c>
    </row>
    <row r="92" spans="2:4">
      <c r="B92" s="31" t="s">
        <v>22</v>
      </c>
      <c r="C92" s="23">
        <f t="shared" si="5"/>
        <v>935</v>
      </c>
      <c r="D92" s="23">
        <f t="shared" si="4"/>
        <v>0</v>
      </c>
    </row>
    <row r="93" spans="2:4">
      <c r="B93" s="31" t="s">
        <v>23</v>
      </c>
      <c r="C93" s="23">
        <f t="shared" si="5"/>
        <v>938</v>
      </c>
      <c r="D93" s="23">
        <f t="shared" si="4"/>
        <v>0</v>
      </c>
    </row>
    <row r="94" spans="2:4">
      <c r="B94" s="30" t="s">
        <v>24</v>
      </c>
      <c r="C94" s="23">
        <f t="shared" si="5"/>
        <v>944</v>
      </c>
      <c r="D94" s="23">
        <f t="shared" si="4"/>
        <v>0</v>
      </c>
    </row>
    <row r="95" spans="2:4">
      <c r="B95" s="30" t="s">
        <v>25</v>
      </c>
      <c r="C95" s="23">
        <f t="shared" si="5"/>
        <v>946</v>
      </c>
      <c r="D95" s="23">
        <f t="shared" si="4"/>
        <v>0</v>
      </c>
    </row>
    <row r="96" spans="2:4">
      <c r="B96" s="30" t="s">
        <v>26</v>
      </c>
      <c r="C96" s="23">
        <f t="shared" si="5"/>
        <v>947</v>
      </c>
      <c r="D96" s="23">
        <f t="shared" si="4"/>
        <v>0</v>
      </c>
    </row>
    <row r="97" spans="2:4">
      <c r="B97" s="31" t="s">
        <v>27</v>
      </c>
      <c r="C97" s="23">
        <f t="shared" si="5"/>
        <v>955</v>
      </c>
      <c r="D97" s="23">
        <f t="shared" si="4"/>
        <v>0</v>
      </c>
    </row>
    <row r="98" spans="2:4">
      <c r="B98" s="30" t="s">
        <v>28</v>
      </c>
      <c r="C98" s="23">
        <f t="shared" si="5"/>
        <v>978</v>
      </c>
      <c r="D98" s="23">
        <f t="shared" si="4"/>
        <v>0</v>
      </c>
    </row>
    <row r="99" spans="2:4">
      <c r="B99" s="30" t="s">
        <v>29</v>
      </c>
      <c r="C99" s="23">
        <f t="shared" si="5"/>
        <v>981</v>
      </c>
      <c r="D99" s="23">
        <f t="shared" si="4"/>
        <v>0</v>
      </c>
    </row>
    <row r="100" spans="2:4">
      <c r="B100" s="32" t="s">
        <v>30</v>
      </c>
      <c r="C100" s="23">
        <f t="shared" si="5"/>
        <v>983</v>
      </c>
      <c r="D100" s="23">
        <f t="shared" si="4"/>
        <v>0</v>
      </c>
    </row>
    <row r="101" spans="2:4">
      <c r="B101" s="30" t="s">
        <v>31</v>
      </c>
      <c r="C101" s="23">
        <f t="shared" ref="C101:C102" si="6">VALUE(RIGHT(B101,$C$1))</f>
        <v>988</v>
      </c>
      <c r="D101" s="23">
        <f t="shared" si="4"/>
        <v>0</v>
      </c>
    </row>
    <row r="102" spans="2:4">
      <c r="B102" s="30" t="s">
        <v>32</v>
      </c>
      <c r="C102" s="23">
        <f t="shared" si="6"/>
        <v>992</v>
      </c>
      <c r="D102" s="23">
        <f t="shared" si="4"/>
        <v>0</v>
      </c>
    </row>
  </sheetData>
  <sortState ref="B5:C102">
    <sortCondition ref="C6:C102"/>
  </sortState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Question 1</vt:lpstr>
      <vt:lpstr>Question 2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Damian</dc:creator>
  <cp:lastModifiedBy>David Kelly</cp:lastModifiedBy>
  <cp:lastPrinted>2013-10-14T15:19:17Z</cp:lastPrinted>
  <dcterms:created xsi:type="dcterms:W3CDTF">2011-09-23T12:12:47Z</dcterms:created>
  <dcterms:modified xsi:type="dcterms:W3CDTF">2013-11-20T20:33:16Z</dcterms:modified>
</cp:coreProperties>
</file>