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brooke/Desktop/"/>
    </mc:Choice>
  </mc:AlternateContent>
  <xr:revisionPtr revIDLastSave="0" documentId="8_{7D2E1A46-C8A0-854B-8749-77A5CF7C715F}" xr6:coauthVersionLast="47" xr6:coauthVersionMax="47" xr10:uidLastSave="{00000000-0000-0000-0000-000000000000}"/>
  <bookViews>
    <workbookView xWindow="3160" yWindow="640" windowWidth="28800" windowHeight="16100" xr2:uid="{00000000-000D-0000-FFFF-FFFF00000000}"/>
  </bookViews>
  <sheets>
    <sheet name="Pricing Given Demand" sheetId="13" r:id="rId1"/>
    <sheet name="Pricing Complementary Products" sheetId="11" r:id="rId2"/>
  </sheets>
  <definedNames>
    <definedName name="solver_adj" localSheetId="1" hidden="1">'Pricing Complementary Products'!$I$56</definedName>
    <definedName name="solver_cvg" localSheetId="1" hidden="1">0.0001</definedName>
    <definedName name="solver_drv" localSheetId="1" hidden="1">1</definedName>
    <definedName name="solver_eng" localSheetId="1" hidden="1">1</definedName>
    <definedName name="solver_itr" localSheetId="1" hidden="1">2147483647</definedName>
    <definedName name="solver_lin" localSheetId="1" hidden="1">2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0</definedName>
    <definedName name="solver_opt" localSheetId="1" hidden="1">'Pricing Complementary Products'!$M$56</definedName>
    <definedName name="solver_pre" localSheetId="1" hidden="1">0.000001</definedName>
    <definedName name="solver_rbv" localSheetId="1" hidden="1">1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1</definedName>
    <definedName name="solver_val" localSheetId="1" hidden="1">0</definedName>
    <definedName name="solver_ver" localSheetId="1" hidden="1">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8" i="13" l="1"/>
  <c r="E29" i="13"/>
  <c r="G29" i="13" s="1"/>
  <c r="E30" i="13"/>
  <c r="F30" i="13" s="1"/>
  <c r="H30" i="13" s="1"/>
  <c r="E31" i="13"/>
  <c r="G31" i="13" s="1"/>
  <c r="E32" i="13"/>
  <c r="E33" i="13"/>
  <c r="E34" i="13"/>
  <c r="F34" i="13" s="1"/>
  <c r="H34" i="13" s="1"/>
  <c r="E35" i="13"/>
  <c r="G35" i="13" s="1"/>
  <c r="E27" i="13"/>
  <c r="G28" i="13"/>
  <c r="G30" i="13"/>
  <c r="G32" i="13"/>
  <c r="G33" i="13"/>
  <c r="G34" i="13"/>
  <c r="G27" i="13"/>
  <c r="F28" i="13"/>
  <c r="H28" i="13" s="1"/>
  <c r="F32" i="13"/>
  <c r="H32" i="13" s="1"/>
  <c r="F33" i="13"/>
  <c r="H33" i="13" s="1"/>
  <c r="F27" i="13"/>
  <c r="H27" i="13" s="1"/>
  <c r="F21" i="13"/>
  <c r="E21" i="13"/>
  <c r="F29" i="13" l="1"/>
  <c r="H29" i="13" s="1"/>
  <c r="F35" i="13"/>
  <c r="H35" i="13" s="1"/>
  <c r="F31" i="13"/>
  <c r="H31" i="13" s="1"/>
  <c r="J56" i="11"/>
  <c r="L56" i="11" s="1"/>
  <c r="C32" i="11"/>
  <c r="C33" i="11"/>
  <c r="B33" i="11"/>
  <c r="B32" i="11"/>
  <c r="I52" i="11"/>
  <c r="G52" i="11"/>
  <c r="F52" i="11"/>
  <c r="G26" i="11"/>
  <c r="F26" i="11"/>
  <c r="K56" i="11" l="1"/>
  <c r="M56" i="11" s="1"/>
</calcChain>
</file>

<file path=xl/sharedStrings.xml><?xml version="1.0" encoding="utf-8"?>
<sst xmlns="http://schemas.openxmlformats.org/spreadsheetml/2006/main" count="115" uniqueCount="55">
  <si>
    <r>
      <rPr>
        <sz val="11.5"/>
        <rFont val="Times New Roman"/>
        <family val="1"/>
      </rPr>
      <t>Price ($)</t>
    </r>
  </si>
  <si>
    <t>Demand</t>
  </si>
  <si>
    <t>Revenue</t>
  </si>
  <si>
    <t>Cost</t>
  </si>
  <si>
    <t>Price</t>
  </si>
  <si>
    <t>Profit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</si>
  <si>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</si>
  <si>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</si>
  <si>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</si>
  <si>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</si>
  <si>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</si>
  <si>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</si>
  <si>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</si>
  <si>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</si>
  <si>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</si>
  <si>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</si>
  <si>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</si>
  <si>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</si>
  <si>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</si>
  <si>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</si>
  <si>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</si>
  <si>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</si>
  <si>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</si>
  <si>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</si>
  <si>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</si>
  <si>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</si>
  <si>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</si>
  <si>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</si>
  <si>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</si>
  <si>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</si>
  <si>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</si>
  <si>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Unit Cost</t>
  </si>
  <si>
    <t>X Variable 2</t>
  </si>
  <si>
    <t>min</t>
  </si>
  <si>
    <t>max</t>
  </si>
  <si>
    <t>Price of Bacon</t>
  </si>
  <si>
    <t>(given by manufacturer)</t>
  </si>
  <si>
    <t>Price of Egg</t>
  </si>
  <si>
    <t>(set by retailer)</t>
  </si>
  <si>
    <t>eggs (per dozen)</t>
  </si>
  <si>
    <t>bacon (per bag)</t>
  </si>
  <si>
    <t xml:space="preserve">Sales of Eggs (focal) = </t>
  </si>
  <si>
    <t>Sales of egg (focal) =</t>
  </si>
  <si>
    <t>*price of egg (focal)</t>
  </si>
  <si>
    <t>* price of bacon (other)</t>
  </si>
  <si>
    <t>Pricing Menu</t>
  </si>
  <si>
    <t>Optimize Egg Price (solver)-&gt;</t>
  </si>
  <si>
    <t>* price</t>
  </si>
  <si>
    <t xml:space="preserve">Demand = </t>
  </si>
  <si>
    <t>Sales of Eggs</t>
  </si>
  <si>
    <t>Price of Bacon (per bag)</t>
  </si>
  <si>
    <t>Price of Eggs (per dozen)</t>
  </si>
  <si>
    <t>Equation for sale of eggs when only given egg price</t>
  </si>
  <si>
    <t>Equation for sale of eggs when given price of egg and price of bacon</t>
  </si>
  <si>
    <t>* price of eggs (focal)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</si>
</sst>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0.0"/>
  </numFmts>
  <fonts count="9" x14ac:knownFonts="1">
    <font>
      <sz val="11"/>
      <color rgb="FF000000"/>
      <name val="Calibri"/>
      <family val="2"/>
    </font>
    <font>
      <sz val="11.5"/>
      <name val="Times New Roman"/>
      <family val="1"/>
    </font>
    <font>
      <i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</font>
    <font>
      <b/>
      <u/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1" fillId="0" borderId="0" xfId="0" applyFont="1" applyAlignment="1">
      <alignment horizontal="left" vertical="top" wrapText="1"/>
    </xf>
    <xf numFmtId="164" fontId="1" fillId="0" borderId="0" xfId="0" applyNumberFormat="1" applyFont="1" applyAlignment="1">
      <alignment horizontal="left" vertical="top" wrapText="1"/>
    </xf>
    <xf numFmtId="1" fontId="1" fillId="0" borderId="0" xfId="0" applyNumberFormat="1" applyFont="1" applyAlignment="1">
      <alignment horizontal="left" vertical="top" wrapText="1"/>
    </xf>
    <xf numFmtId="0" fontId="0" fillId="0" borderId="1" xfId="0" applyBorder="1"/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Continuous"/>
    </xf>
    <xf numFmtId="0" fontId="0" fillId="2" borderId="0" xfId="0" applyFill="1"/>
    <xf numFmtId="0" fontId="0" fillId="2" borderId="1" xfId="0" applyFill="1" applyBorder="1"/>
    <xf numFmtId="0" fontId="3" fillId="0" borderId="0" xfId="1"/>
    <xf numFmtId="0" fontId="4" fillId="0" borderId="0" xfId="0" applyFont="1"/>
    <xf numFmtId="0" fontId="6" fillId="0" borderId="0" xfId="0" applyFont="1"/>
    <xf numFmtId="0" fontId="5" fillId="0" borderId="0" xfId="0" applyFont="1" applyAlignment="1">
      <alignment horizontal="center"/>
    </xf>
    <xf numFmtId="6" fontId="0" fillId="0" borderId="0" xfId="0" applyNumberFormat="1"/>
    <xf numFmtId="0" fontId="8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7" fillId="0" borderId="0" xfId="0" applyFont="1"/>
  </cellXfs>
  <cellStyles count="2">
    <cellStyle name="Normal" xfId="0" builtinId="0"/>
    <cellStyle name="Normal 2" xfId="1" xr:uid="{2C176FC8-DA6D-7A4F-A5E8-5591F0AB08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47B47-E688-254D-AC80-35FEAAEB01AC}">
  <dimension ref="A1:L35"/>
  <sheetViews>
    <sheetView tabSelected="1" zoomScale="68" workbookViewId="0">
      <selection activeCell="H21" sqref="H21"/>
    </sheetView>
  </sheetViews>
  <sheetFormatPr baseColWidth="10" defaultRowHeight="15" x14ac:dyDescent="0.2"/>
  <cols>
    <col min="5" max="5" width="13.33203125" customWidth="1"/>
    <col min="6" max="6" width="14.1640625" customWidth="1"/>
  </cols>
  <sheetData>
    <row r="1" spans="1:12" ht="17" x14ac:dyDescent="0.2">
      <c r="A1" s="1" t="s">
        <v>0</v>
      </c>
      <c r="B1" s="1" t="s">
        <v>1</v>
      </c>
      <c r="D1" t="s">
        <v>6</v>
      </c>
    </row>
    <row r="2" spans="1:12" ht="17" thickBot="1" x14ac:dyDescent="0.25">
      <c r="A2" s="2">
        <v>4</v>
      </c>
      <c r="B2" s="3">
        <v>7</v>
      </c>
    </row>
    <row r="3" spans="1:12" ht="16" x14ac:dyDescent="0.2">
      <c r="A3" s="2">
        <v>3.5</v>
      </c>
      <c r="B3" s="3">
        <v>7</v>
      </c>
      <c r="D3" s="6" t="s">
        <v>7</v>
      </c>
      <c r="E3" s="6"/>
    </row>
    <row r="4" spans="1:12" ht="16" x14ac:dyDescent="0.2">
      <c r="A4" s="2">
        <v>5</v>
      </c>
      <c r="B4" s="3">
        <v>5</v>
      </c>
      <c r="D4" t="s">
        <v>8</v>
      </c>
      <c r="E4">
        <v>0.93165379910551249</v>
      </c>
    </row>
    <row r="5" spans="1:12" ht="16" x14ac:dyDescent="0.2">
      <c r="A5" s="2">
        <v>6</v>
      </c>
      <c r="B5" s="3">
        <v>4</v>
      </c>
      <c r="D5" t="s">
        <v>9</v>
      </c>
      <c r="E5">
        <v>0.86797880138773464</v>
      </c>
    </row>
    <row r="6" spans="1:12" ht="16" x14ac:dyDescent="0.2">
      <c r="A6" s="2">
        <v>6.5</v>
      </c>
      <c r="B6" s="3">
        <v>4</v>
      </c>
      <c r="D6" t="s">
        <v>10</v>
      </c>
      <c r="E6">
        <v>0.86357809476732572</v>
      </c>
    </row>
    <row r="7" spans="1:12" ht="16" x14ac:dyDescent="0.2">
      <c r="A7" s="2">
        <v>7</v>
      </c>
      <c r="B7" s="3">
        <v>4</v>
      </c>
      <c r="D7" t="s">
        <v>11</v>
      </c>
      <c r="E7">
        <v>0.61831334099145741</v>
      </c>
    </row>
    <row r="8" spans="1:12" ht="17" thickBot="1" x14ac:dyDescent="0.25">
      <c r="A8" s="2">
        <v>2</v>
      </c>
      <c r="B8" s="3">
        <v>8</v>
      </c>
      <c r="D8" s="4" t="s">
        <v>12</v>
      </c>
      <c r="E8" s="4">
        <v>32</v>
      </c>
    </row>
    <row r="9" spans="1:12" ht="16" x14ac:dyDescent="0.2">
      <c r="A9" s="2">
        <v>4</v>
      </c>
      <c r="B9" s="3">
        <v>6</v>
      </c>
    </row>
    <row r="10" spans="1:12" ht="17" thickBot="1" x14ac:dyDescent="0.25">
      <c r="A10" s="2">
        <v>5.5</v>
      </c>
      <c r="B10" s="3">
        <v>5</v>
      </c>
      <c r="D10" t="s">
        <v>13</v>
      </c>
    </row>
    <row r="11" spans="1:12" ht="16" x14ac:dyDescent="0.2">
      <c r="A11" s="2">
        <v>3</v>
      </c>
      <c r="B11" s="3">
        <v>7</v>
      </c>
      <c r="D11" s="5"/>
      <c r="E11" s="5" t="s">
        <v>18</v>
      </c>
      <c r="F11" s="5" t="s">
        <v>19</v>
      </c>
      <c r="G11" s="5" t="s">
        <v>20</v>
      </c>
      <c r="H11" s="5" t="s">
        <v>21</v>
      </c>
      <c r="I11" s="5" t="s">
        <v>22</v>
      </c>
    </row>
    <row r="12" spans="1:12" ht="16" x14ac:dyDescent="0.2">
      <c r="A12" s="2">
        <v>3.5</v>
      </c>
      <c r="B12" s="3">
        <v>7</v>
      </c>
      <c r="D12" t="s">
        <v>14</v>
      </c>
      <c r="E12">
        <v>1</v>
      </c>
      <c r="F12">
        <v>75.405658370559451</v>
      </c>
      <c r="G12">
        <v>75.405658370559451</v>
      </c>
      <c r="H12">
        <v>197.23623414530095</v>
      </c>
      <c r="I12">
        <v>9.9567947496889274E-15</v>
      </c>
    </row>
    <row r="13" spans="1:12" ht="16" x14ac:dyDescent="0.2">
      <c r="A13" s="2">
        <v>2</v>
      </c>
      <c r="B13" s="3">
        <v>8</v>
      </c>
      <c r="D13" t="s">
        <v>15</v>
      </c>
      <c r="E13">
        <v>30</v>
      </c>
      <c r="F13">
        <v>11.469341629440548</v>
      </c>
      <c r="G13">
        <v>0.38231138764801825</v>
      </c>
    </row>
    <row r="14" spans="1:12" ht="17" thickBot="1" x14ac:dyDescent="0.25">
      <c r="A14" s="2">
        <v>2</v>
      </c>
      <c r="B14" s="3">
        <v>8</v>
      </c>
      <c r="D14" s="4" t="s">
        <v>16</v>
      </c>
      <c r="E14" s="4">
        <v>31</v>
      </c>
      <c r="F14" s="4">
        <v>86.875</v>
      </c>
      <c r="G14" s="4"/>
      <c r="H14" s="4"/>
      <c r="I14" s="4"/>
    </row>
    <row r="15" spans="1:12" ht="17" thickBot="1" x14ac:dyDescent="0.25">
      <c r="A15" s="2">
        <v>3</v>
      </c>
      <c r="B15" s="3">
        <v>8</v>
      </c>
    </row>
    <row r="16" spans="1:12" ht="16" x14ac:dyDescent="0.2">
      <c r="A16" s="2">
        <v>3</v>
      </c>
      <c r="B16" s="3">
        <v>7</v>
      </c>
      <c r="D16" s="5"/>
      <c r="E16" s="5" t="s">
        <v>23</v>
      </c>
      <c r="F16" s="5" t="s">
        <v>11</v>
      </c>
      <c r="G16" s="5" t="s">
        <v>24</v>
      </c>
      <c r="H16" s="5" t="s">
        <v>25</v>
      </c>
      <c r="I16" s="5" t="s">
        <v>26</v>
      </c>
      <c r="J16" s="5" t="s">
        <v>27</v>
      </c>
      <c r="K16" s="5" t="s">
        <v>28</v>
      </c>
      <c r="L16" s="5" t="s">
        <v>29</v>
      </c>
    </row>
    <row r="17" spans="1:12" ht="16" x14ac:dyDescent="0.2">
      <c r="A17" s="2">
        <v>1.5</v>
      </c>
      <c r="B17" s="3">
        <v>9</v>
      </c>
      <c r="D17" t="s">
        <v>17</v>
      </c>
      <c r="E17">
        <v>10.127938204637308</v>
      </c>
      <c r="F17">
        <v>0.30111519149350507</v>
      </c>
      <c r="G17">
        <v>33.634763342239957</v>
      </c>
      <c r="H17">
        <v>2.2271663494364931E-25</v>
      </c>
      <c r="I17">
        <v>9.5129789428762503</v>
      </c>
      <c r="J17">
        <v>10.742897466398366</v>
      </c>
      <c r="K17">
        <v>9.5129789428762503</v>
      </c>
      <c r="L17">
        <v>10.742897466398366</v>
      </c>
    </row>
    <row r="18" spans="1:12" ht="17" thickBot="1" x14ac:dyDescent="0.25">
      <c r="A18" s="2">
        <v>3</v>
      </c>
      <c r="B18" s="3">
        <v>8</v>
      </c>
      <c r="D18" s="4" t="s">
        <v>30</v>
      </c>
      <c r="E18" s="4">
        <v>-0.89555413741757006</v>
      </c>
      <c r="F18" s="4">
        <v>6.3767368272602584E-2</v>
      </c>
      <c r="G18" s="4">
        <v>-14.044081819232638</v>
      </c>
      <c r="H18" s="4">
        <v>9.9567947496890347E-15</v>
      </c>
      <c r="I18" s="4">
        <v>-1.0257844772515237</v>
      </c>
      <c r="J18" s="4">
        <v>-0.76532379758361635</v>
      </c>
      <c r="K18" s="4">
        <v>-1.0257844772515237</v>
      </c>
      <c r="L18" s="4">
        <v>-0.76532379758361635</v>
      </c>
    </row>
    <row r="19" spans="1:12" ht="16" x14ac:dyDescent="0.2">
      <c r="A19" s="2">
        <v>4.8</v>
      </c>
      <c r="B19" s="3">
        <v>5</v>
      </c>
    </row>
    <row r="20" spans="1:12" ht="16" x14ac:dyDescent="0.2">
      <c r="A20" s="2">
        <v>5</v>
      </c>
      <c r="B20" s="3">
        <v>5</v>
      </c>
    </row>
    <row r="21" spans="1:12" ht="16" x14ac:dyDescent="0.2">
      <c r="A21" s="2">
        <v>4</v>
      </c>
      <c r="B21" s="3">
        <v>7</v>
      </c>
      <c r="D21" t="s">
        <v>48</v>
      </c>
      <c r="E21" s="7">
        <f>E17</f>
        <v>10.127938204637308</v>
      </c>
      <c r="F21" s="7">
        <f>E18</f>
        <v>-0.89555413741757006</v>
      </c>
      <c r="G21" s="7" t="s">
        <v>47</v>
      </c>
    </row>
    <row r="22" spans="1:12" ht="16" x14ac:dyDescent="0.2">
      <c r="A22" s="2">
        <v>4.5</v>
      </c>
      <c r="B22" s="3">
        <v>7</v>
      </c>
    </row>
    <row r="23" spans="1:12" ht="16" x14ac:dyDescent="0.2">
      <c r="A23" s="2">
        <v>4</v>
      </c>
      <c r="B23" s="3">
        <v>8</v>
      </c>
    </row>
    <row r="24" spans="1:12" ht="16" x14ac:dyDescent="0.2">
      <c r="A24" s="2">
        <v>7.5</v>
      </c>
      <c r="B24" s="3">
        <v>3</v>
      </c>
      <c r="D24" t="s">
        <v>31</v>
      </c>
      <c r="E24" s="13">
        <v>2</v>
      </c>
    </row>
    <row r="25" spans="1:12" ht="16" x14ac:dyDescent="0.2">
      <c r="A25" s="2">
        <v>4</v>
      </c>
      <c r="B25" s="3">
        <v>7</v>
      </c>
    </row>
    <row r="26" spans="1:12" ht="16" x14ac:dyDescent="0.2">
      <c r="A26" s="2">
        <v>6.5</v>
      </c>
      <c r="B26" s="3">
        <v>4</v>
      </c>
      <c r="D26" t="s">
        <v>4</v>
      </c>
      <c r="E26" t="s">
        <v>1</v>
      </c>
      <c r="F26" t="s">
        <v>2</v>
      </c>
      <c r="G26" t="s">
        <v>3</v>
      </c>
      <c r="H26" t="s">
        <v>5</v>
      </c>
    </row>
    <row r="27" spans="1:12" ht="16" x14ac:dyDescent="0.2">
      <c r="A27" s="2">
        <v>4</v>
      </c>
      <c r="B27" s="3">
        <v>7</v>
      </c>
      <c r="D27">
        <v>1.5</v>
      </c>
      <c r="E27">
        <f>$E$21+$F$21*D27</f>
        <v>8.7846069985109523</v>
      </c>
      <c r="F27">
        <f>D27*E27</f>
        <v>13.176910497766428</v>
      </c>
      <c r="G27">
        <f>E27*$E$24</f>
        <v>17.569213997021905</v>
      </c>
      <c r="H27">
        <f>F27-G27</f>
        <v>-4.3923034992554761</v>
      </c>
    </row>
    <row r="28" spans="1:12" ht="16" x14ac:dyDescent="0.2">
      <c r="A28" s="2">
        <v>7</v>
      </c>
      <c r="B28" s="3">
        <v>3</v>
      </c>
      <c r="D28">
        <v>2.5</v>
      </c>
      <c r="E28">
        <f t="shared" ref="E28:E35" si="0">$E$21+$F$21*D28</f>
        <v>7.8890528610933828</v>
      </c>
      <c r="F28">
        <f t="shared" ref="F28:F35" si="1">D28*E28</f>
        <v>19.722632152733457</v>
      </c>
      <c r="G28">
        <f t="shared" ref="G28:G35" si="2">E28*$E$24</f>
        <v>15.778105722186766</v>
      </c>
      <c r="H28">
        <f t="shared" ref="H28:H35" si="3">F28-G28</f>
        <v>3.9445264305466914</v>
      </c>
    </row>
    <row r="29" spans="1:12" ht="16" x14ac:dyDescent="0.2">
      <c r="A29" s="2">
        <v>5.5</v>
      </c>
      <c r="B29" s="3">
        <v>5</v>
      </c>
      <c r="D29">
        <v>3.5</v>
      </c>
      <c r="E29">
        <f t="shared" si="0"/>
        <v>6.9934987236758133</v>
      </c>
      <c r="F29">
        <f t="shared" si="1"/>
        <v>24.477245532865346</v>
      </c>
      <c r="G29">
        <f t="shared" si="2"/>
        <v>13.986997447351627</v>
      </c>
      <c r="H29">
        <f t="shared" si="3"/>
        <v>10.49024808551372</v>
      </c>
    </row>
    <row r="30" spans="1:12" ht="16" x14ac:dyDescent="0.2">
      <c r="A30" s="2">
        <v>7</v>
      </c>
      <c r="B30" s="3">
        <v>5</v>
      </c>
      <c r="D30">
        <v>4.5</v>
      </c>
      <c r="E30">
        <f t="shared" si="0"/>
        <v>6.0979445862582429</v>
      </c>
      <c r="F30">
        <f t="shared" si="1"/>
        <v>27.440750638162093</v>
      </c>
      <c r="G30">
        <f t="shared" si="2"/>
        <v>12.195889172516486</v>
      </c>
      <c r="H30">
        <f t="shared" si="3"/>
        <v>15.244861465645608</v>
      </c>
    </row>
    <row r="31" spans="1:12" ht="16" x14ac:dyDescent="0.2">
      <c r="A31" s="2">
        <v>3.5</v>
      </c>
      <c r="B31" s="3">
        <v>7</v>
      </c>
      <c r="D31">
        <v>5.5</v>
      </c>
      <c r="E31">
        <f t="shared" si="0"/>
        <v>5.2023904488406734</v>
      </c>
      <c r="F31">
        <f t="shared" si="1"/>
        <v>28.613147468623705</v>
      </c>
      <c r="G31">
        <f t="shared" si="2"/>
        <v>10.404780897681347</v>
      </c>
      <c r="H31">
        <f t="shared" si="3"/>
        <v>18.20836657094236</v>
      </c>
    </row>
    <row r="32" spans="1:12" ht="16" x14ac:dyDescent="0.2">
      <c r="A32" s="2">
        <v>7</v>
      </c>
      <c r="B32" s="3">
        <v>5</v>
      </c>
      <c r="D32" s="7">
        <v>6.5</v>
      </c>
      <c r="E32">
        <f t="shared" si="0"/>
        <v>4.306836311423103</v>
      </c>
      <c r="F32">
        <f t="shared" si="1"/>
        <v>27.99443602425017</v>
      </c>
      <c r="G32">
        <f t="shared" si="2"/>
        <v>8.6136726228462059</v>
      </c>
      <c r="H32">
        <f t="shared" si="3"/>
        <v>19.380763401403964</v>
      </c>
    </row>
    <row r="33" spans="1:8" ht="16" x14ac:dyDescent="0.2">
      <c r="A33" s="2">
        <v>2</v>
      </c>
      <c r="B33" s="3">
        <v>8</v>
      </c>
      <c r="D33">
        <v>7.5</v>
      </c>
      <c r="E33">
        <f t="shared" si="0"/>
        <v>3.4112821740055326</v>
      </c>
      <c r="F33">
        <f t="shared" si="1"/>
        <v>25.584616305041493</v>
      </c>
      <c r="G33">
        <f t="shared" si="2"/>
        <v>6.8225643480110651</v>
      </c>
      <c r="H33">
        <f t="shared" si="3"/>
        <v>18.76205195703043</v>
      </c>
    </row>
    <row r="34" spans="1:8" x14ac:dyDescent="0.2">
      <c r="D34">
        <v>8.5</v>
      </c>
      <c r="E34">
        <f t="shared" si="0"/>
        <v>2.5157280365879631</v>
      </c>
      <c r="F34">
        <f t="shared" si="1"/>
        <v>21.383688310997687</v>
      </c>
      <c r="G34">
        <f t="shared" si="2"/>
        <v>5.0314560731759261</v>
      </c>
      <c r="H34">
        <f t="shared" si="3"/>
        <v>16.352232237821759</v>
      </c>
    </row>
    <row r="35" spans="1:8" x14ac:dyDescent="0.2">
      <c r="D35">
        <v>9.5</v>
      </c>
      <c r="E35">
        <f t="shared" si="0"/>
        <v>1.6201738991703927</v>
      </c>
      <c r="F35">
        <f t="shared" si="1"/>
        <v>15.39165204211873</v>
      </c>
      <c r="G35">
        <f t="shared" si="2"/>
        <v>3.2403477983407853</v>
      </c>
      <c r="H35">
        <f t="shared" si="3"/>
        <v>12.151304243777945</v>
      </c>
    </row>
  </sheetData>
  <conditionalFormatting sqref="H27:H3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290F4-A971-2149-948E-EFC0EC26598C}">
  <dimension ref="A1:M61"/>
  <sheetViews>
    <sheetView topLeftCell="B40" zoomScale="112" workbookViewId="0">
      <selection activeCell="C65" sqref="C65"/>
    </sheetView>
  </sheetViews>
  <sheetFormatPr baseColWidth="10" defaultRowHeight="15" x14ac:dyDescent="0.2"/>
  <cols>
    <col min="1" max="1" width="11.6640625" customWidth="1"/>
    <col min="2" max="2" width="18.6640625" customWidth="1"/>
    <col min="3" max="3" width="20" customWidth="1"/>
    <col min="4" max="4" width="13" customWidth="1"/>
    <col min="5" max="5" width="19.5" customWidth="1"/>
    <col min="8" max="8" width="23.5" customWidth="1"/>
  </cols>
  <sheetData>
    <row r="1" spans="1:8" x14ac:dyDescent="0.2">
      <c r="A1" s="9" t="s">
        <v>49</v>
      </c>
      <c r="B1" s="9" t="s">
        <v>51</v>
      </c>
      <c r="C1" s="9" t="s">
        <v>50</v>
      </c>
      <c r="E1" s="9" t="s">
        <v>3</v>
      </c>
      <c r="F1" s="9"/>
    </row>
    <row r="2" spans="1:8" x14ac:dyDescent="0.2">
      <c r="A2" s="9">
        <v>18</v>
      </c>
      <c r="B2" s="9">
        <v>4.7699999999999996</v>
      </c>
      <c r="C2" s="9">
        <v>4.74</v>
      </c>
      <c r="E2" s="9" t="s">
        <v>39</v>
      </c>
      <c r="F2" s="9">
        <v>3.5</v>
      </c>
    </row>
    <row r="3" spans="1:8" x14ac:dyDescent="0.2">
      <c r="A3" s="9">
        <v>20</v>
      </c>
      <c r="B3" s="9">
        <v>4.67</v>
      </c>
      <c r="C3" s="9">
        <v>4.8099999999999996</v>
      </c>
      <c r="E3" s="9" t="s">
        <v>40</v>
      </c>
      <c r="F3" s="9">
        <v>2.4</v>
      </c>
    </row>
    <row r="4" spans="1:8" x14ac:dyDescent="0.2">
      <c r="A4" s="9">
        <v>23</v>
      </c>
      <c r="B4" s="9">
        <v>4.75</v>
      </c>
      <c r="C4" s="9">
        <v>4.3600000000000003</v>
      </c>
    </row>
    <row r="5" spans="1:8" x14ac:dyDescent="0.2">
      <c r="A5" s="9">
        <v>23</v>
      </c>
      <c r="B5" s="9">
        <v>4.74</v>
      </c>
      <c r="C5" s="9">
        <v>4.29</v>
      </c>
    </row>
    <row r="6" spans="1:8" x14ac:dyDescent="0.2">
      <c r="A6" s="9">
        <v>23</v>
      </c>
      <c r="B6" s="9">
        <v>4.63</v>
      </c>
      <c r="C6" s="9">
        <v>4.17</v>
      </c>
    </row>
    <row r="7" spans="1:8" x14ac:dyDescent="0.2">
      <c r="A7" s="9">
        <v>23</v>
      </c>
      <c r="B7" s="9">
        <v>4.5599999999999996</v>
      </c>
      <c r="C7" s="9">
        <v>4.66</v>
      </c>
      <c r="E7" t="s">
        <v>6</v>
      </c>
      <c r="F7" s="14" t="s">
        <v>52</v>
      </c>
      <c r="G7" s="14"/>
      <c r="H7" s="14"/>
    </row>
    <row r="8" spans="1:8" ht="16" thickBot="1" x14ac:dyDescent="0.25">
      <c r="A8" s="9">
        <v>24</v>
      </c>
      <c r="B8" s="9">
        <v>4.59</v>
      </c>
      <c r="C8" s="9">
        <v>4.7300000000000004</v>
      </c>
    </row>
    <row r="9" spans="1:8" x14ac:dyDescent="0.2">
      <c r="A9" s="9">
        <v>25</v>
      </c>
      <c r="B9" s="9">
        <v>4.75</v>
      </c>
      <c r="C9" s="9">
        <v>4.1100000000000003</v>
      </c>
      <c r="E9" s="6" t="s">
        <v>7</v>
      </c>
      <c r="F9" s="6"/>
    </row>
    <row r="10" spans="1:8" x14ac:dyDescent="0.2">
      <c r="A10" s="9">
        <v>26</v>
      </c>
      <c r="B10" s="9">
        <v>4.75</v>
      </c>
      <c r="C10" s="9">
        <v>4.21</v>
      </c>
      <c r="E10" t="s">
        <v>8</v>
      </c>
      <c r="F10">
        <v>0.84958250410012404</v>
      </c>
    </row>
    <row r="11" spans="1:8" x14ac:dyDescent="0.2">
      <c r="A11" s="9">
        <v>26</v>
      </c>
      <c r="B11" s="9">
        <v>4.49</v>
      </c>
      <c r="C11" s="9">
        <v>4.25</v>
      </c>
      <c r="E11" t="s">
        <v>9</v>
      </c>
      <c r="F11">
        <v>0.72179043127303721</v>
      </c>
    </row>
    <row r="12" spans="1:8" x14ac:dyDescent="0.2">
      <c r="A12" s="9">
        <v>26</v>
      </c>
      <c r="B12" s="9">
        <v>4.41</v>
      </c>
      <c r="C12" s="9">
        <v>4.62</v>
      </c>
      <c r="E12" t="s">
        <v>10</v>
      </c>
      <c r="F12">
        <v>0.71185437524707418</v>
      </c>
    </row>
    <row r="13" spans="1:8" x14ac:dyDescent="0.2">
      <c r="A13" s="9">
        <v>26</v>
      </c>
      <c r="B13" s="9">
        <v>4.32</v>
      </c>
      <c r="C13" s="9">
        <v>4.53</v>
      </c>
      <c r="E13" t="s">
        <v>11</v>
      </c>
      <c r="F13">
        <v>3.924396366352739</v>
      </c>
    </row>
    <row r="14" spans="1:8" ht="16" thickBot="1" x14ac:dyDescent="0.25">
      <c r="A14" s="9">
        <v>27</v>
      </c>
      <c r="B14" s="9">
        <v>4.68</v>
      </c>
      <c r="C14" s="9">
        <v>4.4400000000000004</v>
      </c>
      <c r="E14" s="4" t="s">
        <v>12</v>
      </c>
      <c r="F14" s="4">
        <v>30</v>
      </c>
    </row>
    <row r="15" spans="1:8" x14ac:dyDescent="0.2">
      <c r="A15" s="9">
        <v>28</v>
      </c>
      <c r="B15" s="9">
        <v>4.66</v>
      </c>
      <c r="C15" s="9">
        <v>4.1900000000000004</v>
      </c>
    </row>
    <row r="16" spans="1:8" ht="16" thickBot="1" x14ac:dyDescent="0.25">
      <c r="A16" s="9">
        <v>28</v>
      </c>
      <c r="B16" s="9">
        <v>4.42</v>
      </c>
      <c r="C16" s="9">
        <v>4.37</v>
      </c>
      <c r="E16" t="s">
        <v>13</v>
      </c>
    </row>
    <row r="17" spans="1:13" x14ac:dyDescent="0.2">
      <c r="A17" s="9">
        <v>29</v>
      </c>
      <c r="B17" s="9">
        <v>4.71</v>
      </c>
      <c r="C17" s="9">
        <v>4.29</v>
      </c>
      <c r="E17" s="5"/>
      <c r="F17" s="5" t="s">
        <v>18</v>
      </c>
      <c r="G17" s="5" t="s">
        <v>19</v>
      </c>
      <c r="H17" s="5" t="s">
        <v>20</v>
      </c>
      <c r="I17" s="5" t="s">
        <v>21</v>
      </c>
      <c r="J17" s="5" t="s">
        <v>22</v>
      </c>
    </row>
    <row r="18" spans="1:13" x14ac:dyDescent="0.2">
      <c r="A18" s="9">
        <v>29</v>
      </c>
      <c r="B18" s="9">
        <v>4.66</v>
      </c>
      <c r="C18" s="9">
        <v>4.57</v>
      </c>
      <c r="E18" t="s">
        <v>14</v>
      </c>
      <c r="F18">
        <v>1</v>
      </c>
      <c r="G18">
        <v>1118.7751684732077</v>
      </c>
      <c r="H18">
        <v>1118.7751684732077</v>
      </c>
      <c r="I18">
        <v>72.643554886063029</v>
      </c>
      <c r="J18">
        <v>2.8911123389057778E-9</v>
      </c>
    </row>
    <row r="19" spans="1:13" x14ac:dyDescent="0.2">
      <c r="A19" s="9">
        <v>30</v>
      </c>
      <c r="B19" s="9">
        <v>4.46</v>
      </c>
      <c r="C19" s="9">
        <v>4.21</v>
      </c>
      <c r="E19" t="s">
        <v>15</v>
      </c>
      <c r="F19">
        <v>28</v>
      </c>
      <c r="G19">
        <v>431.22483152679229</v>
      </c>
      <c r="H19">
        <v>15.400886840242581</v>
      </c>
    </row>
    <row r="20" spans="1:13" ht="16" thickBot="1" x14ac:dyDescent="0.25">
      <c r="A20" s="9">
        <v>30</v>
      </c>
      <c r="B20" s="9">
        <v>4.3600000000000003</v>
      </c>
      <c r="C20" s="9">
        <v>4.7699999999999996</v>
      </c>
      <c r="E20" s="4" t="s">
        <v>16</v>
      </c>
      <c r="F20" s="4">
        <v>29</v>
      </c>
      <c r="G20" s="4">
        <v>1550</v>
      </c>
      <c r="H20" s="4"/>
      <c r="I20" s="4"/>
      <c r="J20" s="4"/>
    </row>
    <row r="21" spans="1:13" ht="16" thickBot="1" x14ac:dyDescent="0.25">
      <c r="A21" s="9">
        <v>31</v>
      </c>
      <c r="B21" s="9">
        <v>4.47</v>
      </c>
      <c r="C21" s="9">
        <v>4</v>
      </c>
    </row>
    <row r="22" spans="1:13" x14ac:dyDescent="0.2">
      <c r="A22" s="9">
        <v>31</v>
      </c>
      <c r="B22" s="9">
        <v>4.43</v>
      </c>
      <c r="C22" s="9">
        <v>4.3099999999999996</v>
      </c>
      <c r="E22" s="5"/>
      <c r="F22" s="5" t="s">
        <v>23</v>
      </c>
      <c r="G22" s="5" t="s">
        <v>11</v>
      </c>
      <c r="H22" s="5" t="s">
        <v>24</v>
      </c>
      <c r="I22" s="5" t="s">
        <v>25</v>
      </c>
      <c r="J22" s="5" t="s">
        <v>26</v>
      </c>
      <c r="K22" s="5" t="s">
        <v>27</v>
      </c>
      <c r="L22" s="5" t="s">
        <v>28</v>
      </c>
      <c r="M22" s="5" t="s">
        <v>29</v>
      </c>
    </row>
    <row r="23" spans="1:13" x14ac:dyDescent="0.2">
      <c r="A23" s="9">
        <v>33</v>
      </c>
      <c r="B23" s="9">
        <v>4.4000000000000004</v>
      </c>
      <c r="C23" s="9">
        <v>4.34</v>
      </c>
      <c r="E23" t="s">
        <v>17</v>
      </c>
      <c r="F23" s="7">
        <v>115.3658303864605</v>
      </c>
      <c r="G23">
        <v>10.041392215280633</v>
      </c>
      <c r="H23">
        <v>11.489027409057968</v>
      </c>
      <c r="I23">
        <v>4.1290866118700165E-12</v>
      </c>
      <c r="J23">
        <v>94.796970859112491</v>
      </c>
      <c r="K23">
        <v>135.93468991380851</v>
      </c>
      <c r="L23">
        <v>94.796970859112491</v>
      </c>
      <c r="M23">
        <v>135.93468991380851</v>
      </c>
    </row>
    <row r="24" spans="1:13" ht="16" thickBot="1" x14ac:dyDescent="0.25">
      <c r="A24" s="9">
        <v>34</v>
      </c>
      <c r="B24" s="9">
        <v>4.6100000000000003</v>
      </c>
      <c r="C24" s="9">
        <v>4.05</v>
      </c>
      <c r="E24" s="4" t="s">
        <v>30</v>
      </c>
      <c r="F24" s="8">
        <v>-19.28590188714373</v>
      </c>
      <c r="G24" s="4">
        <v>2.2627751921045576</v>
      </c>
      <c r="H24" s="4">
        <v>-8.5231188473506005</v>
      </c>
      <c r="I24" s="4">
        <v>2.8911123389057778E-9</v>
      </c>
      <c r="J24" s="4">
        <v>-23.920986750927813</v>
      </c>
      <c r="K24" s="4">
        <v>-14.650817023359647</v>
      </c>
      <c r="L24" s="4">
        <v>-23.920986750927813</v>
      </c>
      <c r="M24" s="4">
        <v>-14.650817023359647</v>
      </c>
    </row>
    <row r="25" spans="1:13" x14ac:dyDescent="0.2">
      <c r="A25" s="9">
        <v>35</v>
      </c>
      <c r="B25" s="9">
        <v>4.09</v>
      </c>
      <c r="C25" s="9">
        <v>4.7300000000000004</v>
      </c>
    </row>
    <row r="26" spans="1:13" x14ac:dyDescent="0.2">
      <c r="A26" s="9">
        <v>38</v>
      </c>
      <c r="B26" s="9">
        <v>3.73</v>
      </c>
      <c r="C26" s="9">
        <v>4.07</v>
      </c>
      <c r="E26" t="s">
        <v>41</v>
      </c>
      <c r="F26">
        <f>F23</f>
        <v>115.3658303864605</v>
      </c>
      <c r="G26">
        <f>F24</f>
        <v>-19.28590188714373</v>
      </c>
      <c r="H26" t="s">
        <v>54</v>
      </c>
    </row>
    <row r="27" spans="1:13" x14ac:dyDescent="0.2">
      <c r="A27" s="9">
        <v>39</v>
      </c>
      <c r="B27" s="9">
        <v>3.89</v>
      </c>
      <c r="C27" s="9">
        <v>4.75</v>
      </c>
    </row>
    <row r="28" spans="1:13" x14ac:dyDescent="0.2">
      <c r="A28" s="9">
        <v>41</v>
      </c>
      <c r="B28" s="9">
        <v>4.3499999999999996</v>
      </c>
      <c r="C28" s="9">
        <v>4</v>
      </c>
    </row>
    <row r="29" spans="1:13" x14ac:dyDescent="0.2">
      <c r="A29" s="9">
        <v>44</v>
      </c>
      <c r="B29" s="9">
        <v>3.84</v>
      </c>
      <c r="C29" s="9">
        <v>4.1500000000000004</v>
      </c>
    </row>
    <row r="30" spans="1:13" x14ac:dyDescent="0.2">
      <c r="A30" s="9">
        <v>44</v>
      </c>
      <c r="B30" s="9">
        <v>3.81</v>
      </c>
      <c r="C30" s="9">
        <v>4.34</v>
      </c>
    </row>
    <row r="31" spans="1:13" x14ac:dyDescent="0.2">
      <c r="A31" s="9">
        <v>46</v>
      </c>
      <c r="B31" s="9">
        <v>3.79</v>
      </c>
      <c r="C31" s="9">
        <v>4.1500000000000004</v>
      </c>
      <c r="E31" t="s">
        <v>6</v>
      </c>
      <c r="F31" s="14" t="s">
        <v>53</v>
      </c>
      <c r="G31" s="14"/>
      <c r="H31" s="14"/>
      <c r="I31" s="14"/>
    </row>
    <row r="32" spans="1:13" ht="16" thickBot="1" x14ac:dyDescent="0.25">
      <c r="A32" t="s">
        <v>33</v>
      </c>
      <c r="B32" s="11">
        <f>MIN(B2:B31)</f>
        <v>3.73</v>
      </c>
      <c r="C32" s="11">
        <f>MIN(C2:C31)</f>
        <v>4</v>
      </c>
    </row>
    <row r="33" spans="1:13" x14ac:dyDescent="0.2">
      <c r="A33" t="s">
        <v>34</v>
      </c>
      <c r="B33" s="11">
        <f>MAX(B2:B31)</f>
        <v>4.7699999999999996</v>
      </c>
      <c r="C33" s="11">
        <f>MAX(C2:C31)</f>
        <v>4.8099999999999996</v>
      </c>
      <c r="E33" s="6" t="s">
        <v>7</v>
      </c>
      <c r="F33" s="6"/>
    </row>
    <row r="34" spans="1:13" x14ac:dyDescent="0.2">
      <c r="E34" t="s">
        <v>8</v>
      </c>
      <c r="F34">
        <v>0.9031613780125971</v>
      </c>
    </row>
    <row r="35" spans="1:13" x14ac:dyDescent="0.2">
      <c r="E35" t="s">
        <v>9</v>
      </c>
      <c r="F35">
        <v>0.8157004747336134</v>
      </c>
    </row>
    <row r="36" spans="1:13" x14ac:dyDescent="0.2">
      <c r="E36" t="s">
        <v>10</v>
      </c>
      <c r="F36">
        <v>0.80204865804721437</v>
      </c>
    </row>
    <row r="37" spans="1:13" x14ac:dyDescent="0.2">
      <c r="E37" t="s">
        <v>11</v>
      </c>
      <c r="F37">
        <v>3.252715470489115</v>
      </c>
    </row>
    <row r="38" spans="1:13" ht="16" thickBot="1" x14ac:dyDescent="0.25">
      <c r="E38" s="4" t="s">
        <v>12</v>
      </c>
      <c r="F38" s="4">
        <v>30</v>
      </c>
    </row>
    <row r="40" spans="1:13" ht="16" thickBot="1" x14ac:dyDescent="0.25">
      <c r="E40" t="s">
        <v>13</v>
      </c>
    </row>
    <row r="41" spans="1:13" x14ac:dyDescent="0.2">
      <c r="E41" s="5"/>
      <c r="F41" s="5" t="s">
        <v>18</v>
      </c>
      <c r="G41" s="5" t="s">
        <v>19</v>
      </c>
      <c r="H41" s="5" t="s">
        <v>20</v>
      </c>
      <c r="I41" s="5" t="s">
        <v>21</v>
      </c>
      <c r="J41" s="5" t="s">
        <v>22</v>
      </c>
    </row>
    <row r="42" spans="1:13" x14ac:dyDescent="0.2">
      <c r="E42" t="s">
        <v>14</v>
      </c>
      <c r="F42">
        <v>2</v>
      </c>
      <c r="G42">
        <v>1264.3357358371009</v>
      </c>
      <c r="H42">
        <v>632.16786791855043</v>
      </c>
      <c r="I42">
        <v>59.750324332019311</v>
      </c>
      <c r="J42">
        <v>1.2150018050851928E-10</v>
      </c>
    </row>
    <row r="43" spans="1:13" x14ac:dyDescent="0.2">
      <c r="E43" t="s">
        <v>15</v>
      </c>
      <c r="F43">
        <v>27</v>
      </c>
      <c r="G43">
        <v>285.66426416289909</v>
      </c>
      <c r="H43">
        <v>10.580157931959226</v>
      </c>
    </row>
    <row r="44" spans="1:13" ht="16" thickBot="1" x14ac:dyDescent="0.25">
      <c r="E44" s="4" t="s">
        <v>16</v>
      </c>
      <c r="F44" s="4">
        <v>29</v>
      </c>
      <c r="G44" s="4">
        <v>1550</v>
      </c>
      <c r="H44" s="4"/>
      <c r="I44" s="4"/>
      <c r="J44" s="4"/>
    </row>
    <row r="45" spans="1:13" ht="16" thickBot="1" x14ac:dyDescent="0.25"/>
    <row r="46" spans="1:13" x14ac:dyDescent="0.2">
      <c r="E46" s="5"/>
      <c r="F46" s="5" t="s">
        <v>23</v>
      </c>
      <c r="G46" s="5" t="s">
        <v>11</v>
      </c>
      <c r="H46" s="5" t="s">
        <v>24</v>
      </c>
      <c r="I46" s="5" t="s">
        <v>25</v>
      </c>
      <c r="J46" s="5" t="s">
        <v>26</v>
      </c>
      <c r="K46" s="5" t="s">
        <v>27</v>
      </c>
      <c r="L46" s="5" t="s">
        <v>28</v>
      </c>
      <c r="M46" s="5" t="s">
        <v>29</v>
      </c>
    </row>
    <row r="47" spans="1:13" x14ac:dyDescent="0.2">
      <c r="E47" t="s">
        <v>17</v>
      </c>
      <c r="F47" s="7">
        <v>151.3182766415587</v>
      </c>
      <c r="G47">
        <v>12.775762337978627</v>
      </c>
      <c r="H47">
        <v>11.844168092555499</v>
      </c>
      <c r="I47">
        <v>3.3449276220693429E-12</v>
      </c>
      <c r="J47">
        <v>125.10457760519463</v>
      </c>
      <c r="K47">
        <v>177.53197567792276</v>
      </c>
      <c r="L47">
        <v>125.10457760519463</v>
      </c>
      <c r="M47">
        <v>177.53197567792276</v>
      </c>
    </row>
    <row r="48" spans="1:13" x14ac:dyDescent="0.2">
      <c r="E48" t="s">
        <v>30</v>
      </c>
      <c r="F48" s="7">
        <v>-18.72650307831405</v>
      </c>
      <c r="G48">
        <v>1.8815434789373162</v>
      </c>
      <c r="H48">
        <v>-9.952734703154805</v>
      </c>
      <c r="I48">
        <v>1.5716002124181365E-10</v>
      </c>
      <c r="J48">
        <v>-22.587111406482116</v>
      </c>
      <c r="K48">
        <v>-14.865894750145982</v>
      </c>
      <c r="L48">
        <v>-22.587111406482116</v>
      </c>
      <c r="M48">
        <v>-14.865894750145982</v>
      </c>
    </row>
    <row r="49" spans="5:13" ht="16" thickBot="1" x14ac:dyDescent="0.25">
      <c r="E49" s="4" t="s">
        <v>32</v>
      </c>
      <c r="F49" s="8">
        <v>-8.7863421650593612</v>
      </c>
      <c r="G49" s="4">
        <v>2.3688213973106937</v>
      </c>
      <c r="H49" s="4">
        <v>-3.7091619380990197</v>
      </c>
      <c r="I49" s="4">
        <v>9.502820743695499E-4</v>
      </c>
      <c r="J49" s="4">
        <v>-13.646762196152913</v>
      </c>
      <c r="K49" s="4">
        <v>-3.9259221339658081</v>
      </c>
      <c r="L49" s="4">
        <v>-13.646762196152913</v>
      </c>
      <c r="M49" s="4">
        <v>-3.9259221339658081</v>
      </c>
    </row>
    <row r="52" spans="5:13" x14ac:dyDescent="0.2">
      <c r="E52" t="s">
        <v>42</v>
      </c>
      <c r="F52">
        <f>F47</f>
        <v>151.3182766415587</v>
      </c>
      <c r="G52" s="16">
        <f>F48</f>
        <v>-18.72650307831405</v>
      </c>
      <c r="H52" t="s">
        <v>43</v>
      </c>
      <c r="I52" s="16">
        <f>F49</f>
        <v>-8.7863421650593612</v>
      </c>
      <c r="J52" t="s">
        <v>44</v>
      </c>
    </row>
    <row r="55" spans="5:13" x14ac:dyDescent="0.2">
      <c r="E55" s="12" t="s">
        <v>45</v>
      </c>
      <c r="F55" s="12"/>
      <c r="H55" t="s">
        <v>46</v>
      </c>
      <c r="I55" t="s">
        <v>4</v>
      </c>
      <c r="J55" t="s">
        <v>1</v>
      </c>
      <c r="K55" t="s">
        <v>2</v>
      </c>
      <c r="L55" t="s">
        <v>3</v>
      </c>
      <c r="M55" t="s">
        <v>5</v>
      </c>
    </row>
    <row r="56" spans="5:13" x14ac:dyDescent="0.2">
      <c r="E56" s="10" t="s">
        <v>35</v>
      </c>
      <c r="F56" s="10" t="s">
        <v>37</v>
      </c>
      <c r="I56">
        <v>4.6641541701530951</v>
      </c>
      <c r="J56">
        <f>F47+F48*I56+F49*E61</f>
        <v>21.800536824170521</v>
      </c>
      <c r="K56">
        <f>I56*J56</f>
        <v>101.68106474003105</v>
      </c>
      <c r="L56">
        <f>J56*F2</f>
        <v>76.301878884596817</v>
      </c>
      <c r="M56">
        <f>K56-L56</f>
        <v>25.37918585543423</v>
      </c>
    </row>
    <row r="57" spans="5:13" x14ac:dyDescent="0.2">
      <c r="E57" s="10" t="s">
        <v>36</v>
      </c>
      <c r="F57" s="10" t="s">
        <v>38</v>
      </c>
    </row>
    <row r="58" spans="5:13" x14ac:dyDescent="0.2">
      <c r="E58">
        <v>4</v>
      </c>
      <c r="F58" s="15">
        <v>4.8518313239999999</v>
      </c>
    </row>
    <row r="59" spans="5:13" x14ac:dyDescent="0.2">
      <c r="E59">
        <v>4.2</v>
      </c>
      <c r="F59" s="15">
        <v>4.8049120429999999</v>
      </c>
    </row>
    <row r="60" spans="5:13" x14ac:dyDescent="0.2">
      <c r="E60">
        <v>4.5</v>
      </c>
      <c r="F60" s="15">
        <v>4.7345331039999996</v>
      </c>
    </row>
    <row r="61" spans="5:13" x14ac:dyDescent="0.2">
      <c r="E61">
        <v>4.8</v>
      </c>
      <c r="F61" s="15">
        <v>4.6641541699999998</v>
      </c>
    </row>
  </sheetData>
  <mergeCells count="3">
    <mergeCell ref="E55:F55"/>
    <mergeCell ref="F7:H7"/>
    <mergeCell ref="F31:I31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a36450eb-db06-42a7-8d1b-026719f701e3}" enabled="0" method="" siteId="{a36450eb-db06-42a7-8d1b-026719f701e3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Pricing Given Demand</vt:lpstr>
      <vt:lpstr>Pricing Complementary 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Shang, Guangzhi</dc:creator>
  <cp:lastModifiedBy>Brooke Benator</cp:lastModifiedBy>
  <dcterms:created xsi:type="dcterms:W3CDTF">2016-02-17T16:44:55Z</dcterms:created>
  <dcterms:modified xsi:type="dcterms:W3CDTF">2024-12-23T01:38:46Z</dcterms:modified>
</cp:coreProperties>
</file>