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.Sowers\Desktop\"/>
    </mc:Choice>
  </mc:AlternateContent>
  <xr:revisionPtr revIDLastSave="0" documentId="13_ncr:1_{17A95AD3-10DB-44F5-B94C-1962D889DA05}" xr6:coauthVersionLast="47" xr6:coauthVersionMax="47" xr10:uidLastSave="{00000000-0000-0000-0000-000000000000}"/>
  <bookViews>
    <workbookView xWindow="-120" yWindow="-120" windowWidth="29040" windowHeight="15840" xr2:uid="{62C3FE73-999A-4C86-950F-A0960AD85306}"/>
  </bookViews>
  <sheets>
    <sheet name="IFB OPP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9" i="1"/>
  <c r="F16" i="1"/>
  <c r="F25" i="1"/>
  <c r="F26" i="1"/>
  <c r="F27" i="1"/>
  <c r="F38" i="1"/>
  <c r="F39" i="1"/>
  <c r="F40" i="1"/>
  <c r="F41" i="1"/>
  <c r="F42" i="1"/>
  <c r="F43" i="1"/>
  <c r="F52" i="1"/>
  <c r="F53" i="1"/>
  <c r="F54" i="1"/>
  <c r="F7" i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F55" i="1" l="1"/>
  <c r="E56" i="1" l="1"/>
  <c r="F56" i="1" s="1"/>
  <c r="F57" i="1" s="1"/>
</calcChain>
</file>

<file path=xl/sharedStrings.xml><?xml version="1.0" encoding="utf-8"?>
<sst xmlns="http://schemas.openxmlformats.org/spreadsheetml/2006/main" count="110" uniqueCount="64">
  <si>
    <t>Unit</t>
  </si>
  <si>
    <t>Total</t>
  </si>
  <si>
    <t>Mobilization (5%)</t>
  </si>
  <si>
    <t>LS</t>
  </si>
  <si>
    <t>General Conditions (5%)</t>
  </si>
  <si>
    <t>Temporary Traffic Control/Maintenance of Traffic (10%)</t>
  </si>
  <si>
    <t>LF</t>
  </si>
  <si>
    <t>4-inch HDPE RCW Main, Installed Via HDD, Inclusive of Fittings, Restraints, Etc.</t>
  </si>
  <si>
    <t>4-inch PVC RCW Main by Open Cut, Inclusive of Fittings, Restraints, Etc.</t>
  </si>
  <si>
    <t>6-inch PVC RCW Main by Open Cut, Inclusive of Fittings, Restraints, Etc.</t>
  </si>
  <si>
    <t>8-inch HDPE RCW Main, Installed Via HDD, Inclusive of Fittings, Restraints, Etc.</t>
  </si>
  <si>
    <t>8-inch PVC RCW Main by Open Cut, Inclusive of Fittings, Restraints, Etc.</t>
  </si>
  <si>
    <t>8-inch Ductile Iron RCW Main by Open Cut, Inclusive of Fittings, Restraints, Etc.</t>
  </si>
  <si>
    <t xml:space="preserve">16-inch Ductile Iron RCW Main, Open Cut, Inclusive of Fittings, Restraints, Etc. </t>
  </si>
  <si>
    <t>8-inch PVC Gravity Sewer Main, via Open Cut</t>
  </si>
  <si>
    <t>10-inch Steel Casing</t>
  </si>
  <si>
    <t>4-inch Gate Valve with Step Riser and Valve Box</t>
  </si>
  <si>
    <t>EA</t>
  </si>
  <si>
    <t>6-inch Gate Valve with Step Riser and Valve Box</t>
  </si>
  <si>
    <t>8-inch Gate Valve with Step Riser and Valve Box</t>
  </si>
  <si>
    <t>12-inch Gate Valve with Step Riser and Valve Box</t>
  </si>
  <si>
    <t>16-inch Gate Valve with Step Riser and Valve Box</t>
  </si>
  <si>
    <t>20-inch Gate Valve with Step Riser and Valve Box</t>
  </si>
  <si>
    <t>Fitting, Restraints and Piping for Valve Replacements per Intersection</t>
  </si>
  <si>
    <t>4-inch Joint Restraint for Existing Main</t>
  </si>
  <si>
    <t>8-inch Joint Restraint for Existing Main</t>
  </si>
  <si>
    <t>4" Line Stop</t>
  </si>
  <si>
    <t>2" Tapping Saddle with Valve with Step Riser and Valve Box</t>
  </si>
  <si>
    <t>4" Tapping Saddle  with Valve with Step Riser and Valve Box</t>
  </si>
  <si>
    <t>6" Tee with 4" Valve with Step Riser and Valve Box</t>
  </si>
  <si>
    <t>8" Tapping Saddle  with Valve with Step Riser and Valve Box</t>
  </si>
  <si>
    <t>12" Tapping Saddle  with 8" Valve with Step Riser and Valve Box</t>
  </si>
  <si>
    <t>4-inch Plug</t>
  </si>
  <si>
    <t>6-inch Plug</t>
  </si>
  <si>
    <t>8-inch Cap/Plug</t>
  </si>
  <si>
    <t>2-inch ARV Assembly</t>
  </si>
  <si>
    <t>Remove and Replace Black Poly and Galvanized Water Lines</t>
  </si>
  <si>
    <t>Reconnect Existing Lateral to Gravity Main</t>
  </si>
  <si>
    <t>Sanitary Sewer Lateral and Cleanout Replacement</t>
  </si>
  <si>
    <t>Manhole Rehabilitation (Including Ring and Cover Replacement and Lining)</t>
  </si>
  <si>
    <t>Concrete Curb</t>
  </si>
  <si>
    <t>Asphalt Removal and Replacement</t>
  </si>
  <si>
    <t>SY</t>
  </si>
  <si>
    <t>Mill and Resurface</t>
  </si>
  <si>
    <t>Stamped Asphalt Removal and Replacement</t>
  </si>
  <si>
    <t>Concrete Sidewalk Removal and Replacement</t>
  </si>
  <si>
    <t>Concrete Driveway Removal and Replacement</t>
  </si>
  <si>
    <t>Grout Fill and Abandon Pipe</t>
  </si>
  <si>
    <t>Pipe Removal</t>
  </si>
  <si>
    <t>Tree Removal, Tree Protection, and Tree/Root Pruning</t>
  </si>
  <si>
    <t>Sodding and Landscaping Restoration</t>
  </si>
  <si>
    <t>Vac-Cons for Containment (per day per Truck)</t>
  </si>
  <si>
    <t>2-inch RCW Polyethylene Main, HDD with Associated Valves and Fittings</t>
  </si>
  <si>
    <t>Item#</t>
  </si>
  <si>
    <t xml:space="preserve">Description </t>
  </si>
  <si>
    <t>Qty</t>
  </si>
  <si>
    <t>Unit 
Price</t>
  </si>
  <si>
    <t>Subtotal</t>
  </si>
  <si>
    <t>10% Cotingency</t>
  </si>
  <si>
    <t>Total Contract</t>
  </si>
  <si>
    <t>Reclaimed Water Pipe Improvements                   Project No. 21-0029-UT</t>
  </si>
  <si>
    <t xml:space="preserve">                            Bid Opening - March 30th, 2022                                                                          Tentative Award - May 5th, 2022   </t>
  </si>
  <si>
    <t>1" RCW Service including Saddle, Corporation Stop, Casing, Curb Stop, and Meter Box</t>
  </si>
  <si>
    <t>2" RCW Service including Saddle, Corporation Stop, Casing, Curb Stop, and Meter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</si>
</sst>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44" fontId="4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4" fontId="4" fillId="0" borderId="4" xfId="1" applyNumberFormat="1" applyFont="1" applyBorder="1" applyAlignment="1">
      <alignment horizontal="right" vertical="center"/>
    </xf>
    <xf numFmtId="44" fontId="4" fillId="2" borderId="4" xfId="0" applyNumberFormat="1" applyFont="1" applyFill="1" applyBorder="1" applyAlignment="1">
      <alignment horizontal="right" vertical="center"/>
    </xf>
    <xf numFmtId="44" fontId="7" fillId="0" borderId="4" xfId="0" applyNumberFormat="1" applyFont="1" applyBorder="1" applyAlignment="1">
      <alignment horizontal="right" vertical="center"/>
    </xf>
    <xf numFmtId="44" fontId="7" fillId="0" borderId="4" xfId="1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44" fontId="4" fillId="2" borderId="2" xfId="0" applyNumberFormat="1" applyFont="1" applyFill="1" applyBorder="1" applyAlignment="1" applyProtection="1">
      <alignment horizontal="right" vertical="center"/>
      <protection locked="0"/>
    </xf>
    <xf numFmtId="44" fontId="4" fillId="2" borderId="4" xfId="0" applyNumberFormat="1" applyFont="1" applyFill="1" applyBorder="1" applyAlignment="1" applyProtection="1">
      <alignment horizontal="right" vertical="center"/>
      <protection locked="0"/>
    </xf>
    <xf numFmtId="44" fontId="5" fillId="2" borderId="4" xfId="0" applyNumberFormat="1" applyFont="1" applyFill="1" applyBorder="1" applyAlignment="1" applyProtection="1">
      <alignment horizontal="right" vertical="center"/>
      <protection locked="0"/>
    </xf>
    <xf numFmtId="44" fontId="2" fillId="2" borderId="4" xfId="0" applyNumberFormat="1" applyFont="1" applyFill="1" applyBorder="1" applyAlignment="1" applyProtection="1">
      <alignment horizontal="right" vertical="center"/>
      <protection locked="0"/>
    </xf>
    <xf numFmtId="44" fontId="4" fillId="2" borderId="5" xfId="0" applyNumberFormat="1" applyFont="1" applyFill="1" applyBorder="1" applyAlignment="1" applyProtection="1">
      <alignment horizontal="right" vertical="center"/>
      <protection locked="0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1209676</xdr:colOff>
      <xdr:row>2</xdr:row>
      <xdr:rowOff>24159</xdr:rowOff>
    </xdr:from>
    <xdr:to>
      <xdr:col>1</xdr:col>
      <xdr:colOff>3457576</xdr:colOff>
      <xdr:row>2</xdr:row>
      <xdr:rowOff>661625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5B621-B1E8-412E-A253-C109315BA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1" y="405159"/>
          <a:ext cx="2247900" cy="6374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clearwater.sharepoint.com/Projects/WSFL112/P/102000%20Clearwater/00_Projects/102031%20-%20Reclaimed%20Water%20Pipe%20Improvements/60_Design/02_CostEstimate/Copy%20of%20102031%20Quant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B OPPC"/>
      <sheetName val="100 Percent Design"/>
      <sheetName val="90 Percent Design"/>
      <sheetName val="Quantities Calcs"/>
    </sheetNames>
    <sheetDataSet>
      <sheetData sheetId="0"/>
      <sheetData sheetId="1"/>
      <sheetData sheetId="2"/>
      <sheetData sheetId="3">
        <row r="3">
          <cell r="U3">
            <v>617</v>
          </cell>
        </row>
        <row r="4">
          <cell r="U4">
            <v>20</v>
          </cell>
        </row>
        <row r="5">
          <cell r="U5">
            <v>2645</v>
          </cell>
        </row>
        <row r="6">
          <cell r="U6">
            <v>386</v>
          </cell>
        </row>
        <row r="9">
          <cell r="U9">
            <v>964</v>
          </cell>
        </row>
        <row r="11">
          <cell r="U11">
            <v>774</v>
          </cell>
        </row>
        <row r="12">
          <cell r="U12">
            <v>460</v>
          </cell>
        </row>
        <row r="13">
          <cell r="U13">
            <v>10</v>
          </cell>
        </row>
        <row r="14">
          <cell r="U14">
            <v>25</v>
          </cell>
        </row>
        <row r="15">
          <cell r="U15">
            <v>17</v>
          </cell>
        </row>
        <row r="16">
          <cell r="U16">
            <v>13</v>
          </cell>
        </row>
        <row r="17">
          <cell r="U17">
            <v>9</v>
          </cell>
        </row>
        <row r="18">
          <cell r="U18">
            <v>1</v>
          </cell>
        </row>
        <row r="19">
          <cell r="U19">
            <v>3</v>
          </cell>
        </row>
        <row r="33">
          <cell r="U33">
            <v>1</v>
          </cell>
        </row>
        <row r="35">
          <cell r="U35">
            <v>10</v>
          </cell>
        </row>
        <row r="36">
          <cell r="U36">
            <v>1</v>
          </cell>
        </row>
        <row r="37">
          <cell r="U37">
            <v>1</v>
          </cell>
        </row>
        <row r="38">
          <cell r="U38">
            <v>5</v>
          </cell>
        </row>
        <row r="39">
          <cell r="U39">
            <v>1</v>
          </cell>
        </row>
        <row r="40">
          <cell r="U40">
            <v>1</v>
          </cell>
        </row>
        <row r="41">
          <cell r="U41">
            <v>1</v>
          </cell>
        </row>
        <row r="42">
          <cell r="U42">
            <v>1</v>
          </cell>
        </row>
        <row r="46">
          <cell r="U46">
            <v>5</v>
          </cell>
        </row>
        <row r="47">
          <cell r="U47">
            <v>423</v>
          </cell>
        </row>
        <row r="48">
          <cell r="U48">
            <v>7741</v>
          </cell>
        </row>
        <row r="49">
          <cell r="U49">
            <v>1124</v>
          </cell>
        </row>
        <row r="50">
          <cell r="U50">
            <v>94</v>
          </cell>
        </row>
        <row r="51">
          <cell r="U51">
            <v>206</v>
          </cell>
        </row>
        <row r="52">
          <cell r="U52">
            <v>5622</v>
          </cell>
        </row>
        <row r="53">
          <cell r="U53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329A-48FA-4C7E-9638-157F334AEA9C}">
  <dimension ref="A1:P57"/>
  <sheetViews>
    <sheetView tabSelected="1" topLeftCell="A28" zoomScaleNormal="100" workbookViewId="0">
      <selection activeCell="B50" sqref="B50"/>
    </sheetView>
  </sheetViews>
  <sheetFormatPr defaultColWidth="9.140625" defaultRowHeight="15" x14ac:dyDescent="0.25"/>
  <cols>
    <col min="1" max="1" width="6.7109375" style="2" customWidth="1"/>
    <col min="2" max="2" width="77.85546875" style="1" customWidth="1"/>
    <col min="3" max="4" width="8.7109375" style="2" customWidth="1"/>
    <col min="5" max="6" width="20.7109375" style="1" customWidth="1"/>
    <col min="7" max="16384" width="9.140625" style="1"/>
  </cols>
  <sheetData>
    <row r="1" spans="1:16" x14ac:dyDescent="0.25">
      <c r="A1" s="38"/>
      <c r="B1" s="38"/>
      <c r="C1" s="38"/>
      <c r="D1" s="38"/>
      <c r="E1" s="38"/>
      <c r="F1" s="38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8"/>
      <c r="B2" s="38"/>
      <c r="C2" s="38"/>
      <c r="D2" s="38"/>
      <c r="E2" s="38"/>
      <c r="F2" s="38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customFormat="1" ht="54.95" customHeight="1" x14ac:dyDescent="0.25">
      <c r="A3" s="36"/>
      <c r="B3" s="36"/>
      <c r="C3" s="37" t="s">
        <v>60</v>
      </c>
      <c r="D3" s="37"/>
      <c r="E3" s="37"/>
      <c r="F3" s="37"/>
    </row>
    <row r="4" spans="1:16" customFormat="1" ht="35.1" customHeight="1" x14ac:dyDescent="0.25">
      <c r="A4" s="39" t="s">
        <v>61</v>
      </c>
      <c r="B4" s="39"/>
      <c r="C4" s="39"/>
      <c r="D4" s="39"/>
      <c r="E4" s="39"/>
      <c r="F4" s="39"/>
    </row>
    <row r="5" spans="1:16" s="3" customFormat="1" ht="24.95" customHeight="1" thickBot="1" x14ac:dyDescent="0.3">
      <c r="A5" s="17" t="s">
        <v>53</v>
      </c>
      <c r="B5" s="18" t="s">
        <v>54</v>
      </c>
      <c r="C5" s="18" t="s">
        <v>0</v>
      </c>
      <c r="D5" s="18" t="s">
        <v>55</v>
      </c>
      <c r="E5" s="18" t="s">
        <v>56</v>
      </c>
      <c r="F5" s="19" t="s">
        <v>1</v>
      </c>
    </row>
    <row r="6" spans="1:16" x14ac:dyDescent="0.25">
      <c r="A6" s="26">
        <v>1</v>
      </c>
      <c r="B6" s="4" t="s">
        <v>2</v>
      </c>
      <c r="C6" s="5" t="s">
        <v>3</v>
      </c>
      <c r="D6" s="6">
        <v>1</v>
      </c>
      <c r="E6" s="31">
        <v>0</v>
      </c>
      <c r="F6" s="20">
        <f t="shared" ref="F6:F37" si="0">E6*D6</f>
        <v>0</v>
      </c>
    </row>
    <row r="7" spans="1:16" x14ac:dyDescent="0.25">
      <c r="A7" s="27">
        <f>A6+1</f>
        <v>2</v>
      </c>
      <c r="B7" s="7" t="s">
        <v>4</v>
      </c>
      <c r="C7" s="8" t="s">
        <v>3</v>
      </c>
      <c r="D7" s="9">
        <v>1</v>
      </c>
      <c r="E7" s="32">
        <v>0</v>
      </c>
      <c r="F7" s="20">
        <f t="shared" si="0"/>
        <v>0</v>
      </c>
    </row>
    <row r="8" spans="1:16" x14ac:dyDescent="0.25">
      <c r="A8" s="27">
        <f t="shared" ref="A8:A54" si="1">A7+1</f>
        <v>3</v>
      </c>
      <c r="B8" s="7" t="s">
        <v>5</v>
      </c>
      <c r="C8" s="8" t="s">
        <v>3</v>
      </c>
      <c r="D8" s="9">
        <v>1</v>
      </c>
      <c r="E8" s="32">
        <v>0</v>
      </c>
      <c r="F8" s="20">
        <f t="shared" si="0"/>
        <v>0</v>
      </c>
    </row>
    <row r="9" spans="1:16" x14ac:dyDescent="0.25">
      <c r="A9" s="27">
        <f t="shared" si="1"/>
        <v>4</v>
      </c>
      <c r="B9" s="7" t="s">
        <v>52</v>
      </c>
      <c r="C9" s="8" t="s">
        <v>6</v>
      </c>
      <c r="D9" s="9">
        <v>290</v>
      </c>
      <c r="E9" s="32">
        <v>0</v>
      </c>
      <c r="F9" s="20">
        <f t="shared" si="0"/>
        <v>0</v>
      </c>
    </row>
    <row r="10" spans="1:16" x14ac:dyDescent="0.25">
      <c r="A10" s="27">
        <f t="shared" si="1"/>
        <v>5</v>
      </c>
      <c r="B10" s="7" t="s">
        <v>7</v>
      </c>
      <c r="C10" s="8" t="s">
        <v>6</v>
      </c>
      <c r="D10" s="9">
        <f>'[1]Quantities Calcs'!U11</f>
        <v>774</v>
      </c>
      <c r="E10" s="32">
        <v>0</v>
      </c>
      <c r="F10" s="20">
        <f t="shared" si="0"/>
        <v>0</v>
      </c>
    </row>
    <row r="11" spans="1:16" x14ac:dyDescent="0.25">
      <c r="A11" s="27">
        <f t="shared" si="1"/>
        <v>6</v>
      </c>
      <c r="B11" s="7" t="s">
        <v>8</v>
      </c>
      <c r="C11" s="8" t="s">
        <v>6</v>
      </c>
      <c r="D11" s="9">
        <f>'[1]Quantities Calcs'!U3</f>
        <v>617</v>
      </c>
      <c r="E11" s="32">
        <v>0</v>
      </c>
      <c r="F11" s="20">
        <f t="shared" si="0"/>
        <v>0</v>
      </c>
    </row>
    <row r="12" spans="1:16" x14ac:dyDescent="0.25">
      <c r="A12" s="27">
        <f t="shared" si="1"/>
        <v>7</v>
      </c>
      <c r="B12" s="7" t="s">
        <v>9</v>
      </c>
      <c r="C12" s="8" t="s">
        <v>6</v>
      </c>
      <c r="D12" s="9">
        <f>'[1]Quantities Calcs'!U4</f>
        <v>20</v>
      </c>
      <c r="E12" s="32">
        <v>0</v>
      </c>
      <c r="F12" s="20">
        <f t="shared" si="0"/>
        <v>0</v>
      </c>
    </row>
    <row r="13" spans="1:16" x14ac:dyDescent="0.25">
      <c r="A13" s="27">
        <f t="shared" si="1"/>
        <v>8</v>
      </c>
      <c r="B13" s="7" t="s">
        <v>10</v>
      </c>
      <c r="C13" s="8" t="s">
        <v>6</v>
      </c>
      <c r="D13" s="9">
        <f>'[1]Quantities Calcs'!U12</f>
        <v>460</v>
      </c>
      <c r="E13" s="32">
        <v>0</v>
      </c>
      <c r="F13" s="20">
        <f t="shared" si="0"/>
        <v>0</v>
      </c>
    </row>
    <row r="14" spans="1:16" x14ac:dyDescent="0.25">
      <c r="A14" s="27">
        <f t="shared" si="1"/>
        <v>9</v>
      </c>
      <c r="B14" s="7" t="s">
        <v>11</v>
      </c>
      <c r="C14" s="8" t="s">
        <v>6</v>
      </c>
      <c r="D14" s="9">
        <f>'[1]Quantities Calcs'!U5</f>
        <v>2645</v>
      </c>
      <c r="E14" s="32">
        <v>0</v>
      </c>
      <c r="F14" s="20">
        <f t="shared" si="0"/>
        <v>0</v>
      </c>
    </row>
    <row r="15" spans="1:16" x14ac:dyDescent="0.25">
      <c r="A15" s="27">
        <f t="shared" si="1"/>
        <v>10</v>
      </c>
      <c r="B15" s="7" t="s">
        <v>12</v>
      </c>
      <c r="C15" s="8" t="s">
        <v>6</v>
      </c>
      <c r="D15" s="9">
        <f>'[1]Quantities Calcs'!U6</f>
        <v>386</v>
      </c>
      <c r="E15" s="32">
        <v>0</v>
      </c>
      <c r="F15" s="20">
        <f t="shared" si="0"/>
        <v>0</v>
      </c>
    </row>
    <row r="16" spans="1:16" x14ac:dyDescent="0.25">
      <c r="A16" s="27">
        <f t="shared" si="1"/>
        <v>11</v>
      </c>
      <c r="B16" s="7" t="s">
        <v>13</v>
      </c>
      <c r="C16" s="8" t="s">
        <v>6</v>
      </c>
      <c r="D16" s="9">
        <v>10</v>
      </c>
      <c r="E16" s="32">
        <v>0</v>
      </c>
      <c r="F16" s="20">
        <f t="shared" si="0"/>
        <v>0</v>
      </c>
    </row>
    <row r="17" spans="1:6" x14ac:dyDescent="0.25">
      <c r="A17" s="28">
        <f t="shared" si="1"/>
        <v>12</v>
      </c>
      <c r="B17" s="11" t="s">
        <v>14</v>
      </c>
      <c r="C17" s="12" t="s">
        <v>6</v>
      </c>
      <c r="D17" s="13">
        <f>'[1]Quantities Calcs'!U9</f>
        <v>964</v>
      </c>
      <c r="E17" s="33">
        <v>0</v>
      </c>
      <c r="F17" s="20">
        <f t="shared" si="0"/>
        <v>0</v>
      </c>
    </row>
    <row r="18" spans="1:6" x14ac:dyDescent="0.25">
      <c r="A18" s="28">
        <f t="shared" si="1"/>
        <v>13</v>
      </c>
      <c r="B18" s="11" t="s">
        <v>15</v>
      </c>
      <c r="C18" s="12" t="s">
        <v>6</v>
      </c>
      <c r="D18" s="13">
        <f>'[1]Quantities Calcs'!U13</f>
        <v>10</v>
      </c>
      <c r="E18" s="33">
        <v>0</v>
      </c>
      <c r="F18" s="20">
        <f t="shared" si="0"/>
        <v>0</v>
      </c>
    </row>
    <row r="19" spans="1:6" x14ac:dyDescent="0.25">
      <c r="A19" s="28">
        <f t="shared" si="1"/>
        <v>14</v>
      </c>
      <c r="B19" s="11" t="s">
        <v>16</v>
      </c>
      <c r="C19" s="12" t="s">
        <v>17</v>
      </c>
      <c r="D19" s="13">
        <f>'[1]Quantities Calcs'!U14</f>
        <v>25</v>
      </c>
      <c r="E19" s="33">
        <v>0</v>
      </c>
      <c r="F19" s="20">
        <f t="shared" si="0"/>
        <v>0</v>
      </c>
    </row>
    <row r="20" spans="1:6" x14ac:dyDescent="0.25">
      <c r="A20" s="28">
        <f t="shared" si="1"/>
        <v>15</v>
      </c>
      <c r="B20" s="11" t="s">
        <v>18</v>
      </c>
      <c r="C20" s="12" t="s">
        <v>17</v>
      </c>
      <c r="D20" s="13">
        <f>'[1]Quantities Calcs'!U15</f>
        <v>17</v>
      </c>
      <c r="E20" s="33">
        <v>0</v>
      </c>
      <c r="F20" s="20">
        <f t="shared" si="0"/>
        <v>0</v>
      </c>
    </row>
    <row r="21" spans="1:6" x14ac:dyDescent="0.25">
      <c r="A21" s="28">
        <f t="shared" si="1"/>
        <v>16</v>
      </c>
      <c r="B21" s="11" t="s">
        <v>19</v>
      </c>
      <c r="C21" s="12" t="s">
        <v>17</v>
      </c>
      <c r="D21" s="13">
        <f>'[1]Quantities Calcs'!U16</f>
        <v>13</v>
      </c>
      <c r="E21" s="33">
        <v>0</v>
      </c>
      <c r="F21" s="20">
        <f t="shared" si="0"/>
        <v>0</v>
      </c>
    </row>
    <row r="22" spans="1:6" x14ac:dyDescent="0.25">
      <c r="A22" s="28">
        <f t="shared" si="1"/>
        <v>17</v>
      </c>
      <c r="B22" s="11" t="s">
        <v>20</v>
      </c>
      <c r="C22" s="12" t="s">
        <v>17</v>
      </c>
      <c r="D22" s="13">
        <f>'[1]Quantities Calcs'!U17</f>
        <v>9</v>
      </c>
      <c r="E22" s="33">
        <v>0</v>
      </c>
      <c r="F22" s="20">
        <f t="shared" si="0"/>
        <v>0</v>
      </c>
    </row>
    <row r="23" spans="1:6" x14ac:dyDescent="0.25">
      <c r="A23" s="28">
        <f t="shared" si="1"/>
        <v>18</v>
      </c>
      <c r="B23" s="11" t="s">
        <v>21</v>
      </c>
      <c r="C23" s="12" t="s">
        <v>17</v>
      </c>
      <c r="D23" s="13">
        <f>'[1]Quantities Calcs'!U18</f>
        <v>1</v>
      </c>
      <c r="E23" s="33">
        <v>0</v>
      </c>
      <c r="F23" s="20">
        <f t="shared" si="0"/>
        <v>0</v>
      </c>
    </row>
    <row r="24" spans="1:6" x14ac:dyDescent="0.25">
      <c r="A24" s="28">
        <f t="shared" si="1"/>
        <v>19</v>
      </c>
      <c r="B24" s="11" t="s">
        <v>22</v>
      </c>
      <c r="C24" s="12" t="s">
        <v>17</v>
      </c>
      <c r="D24" s="13">
        <f>'[1]Quantities Calcs'!U19</f>
        <v>3</v>
      </c>
      <c r="E24" s="33">
        <v>0</v>
      </c>
      <c r="F24" s="20">
        <f t="shared" si="0"/>
        <v>0</v>
      </c>
    </row>
    <row r="25" spans="1:6" x14ac:dyDescent="0.25">
      <c r="A25" s="28">
        <f t="shared" si="1"/>
        <v>20</v>
      </c>
      <c r="B25" s="11" t="s">
        <v>23</v>
      </c>
      <c r="C25" s="12" t="s">
        <v>17</v>
      </c>
      <c r="D25" s="13">
        <v>15</v>
      </c>
      <c r="E25" s="33">
        <v>0</v>
      </c>
      <c r="F25" s="20">
        <f t="shared" si="0"/>
        <v>0</v>
      </c>
    </row>
    <row r="26" spans="1:6" x14ac:dyDescent="0.25">
      <c r="A26" s="28">
        <f t="shared" si="1"/>
        <v>21</v>
      </c>
      <c r="B26" s="11" t="s">
        <v>24</v>
      </c>
      <c r="C26" s="12" t="s">
        <v>17</v>
      </c>
      <c r="D26" s="13">
        <v>10</v>
      </c>
      <c r="E26" s="33">
        <v>0</v>
      </c>
      <c r="F26" s="20">
        <f t="shared" si="0"/>
        <v>0</v>
      </c>
    </row>
    <row r="27" spans="1:6" x14ac:dyDescent="0.25">
      <c r="A27" s="28">
        <f t="shared" si="1"/>
        <v>22</v>
      </c>
      <c r="B27" s="11" t="s">
        <v>25</v>
      </c>
      <c r="C27" s="12" t="s">
        <v>17</v>
      </c>
      <c r="D27" s="13">
        <v>10</v>
      </c>
      <c r="E27" s="33">
        <v>0</v>
      </c>
      <c r="F27" s="20">
        <f t="shared" si="0"/>
        <v>0</v>
      </c>
    </row>
    <row r="28" spans="1:6" x14ac:dyDescent="0.25">
      <c r="A28" s="28">
        <f t="shared" si="1"/>
        <v>23</v>
      </c>
      <c r="B28" s="7" t="s">
        <v>26</v>
      </c>
      <c r="C28" s="8" t="s">
        <v>17</v>
      </c>
      <c r="D28" s="9">
        <f>'[1]Quantities Calcs'!U33</f>
        <v>1</v>
      </c>
      <c r="E28" s="32">
        <v>0</v>
      </c>
      <c r="F28" s="20">
        <f t="shared" si="0"/>
        <v>0</v>
      </c>
    </row>
    <row r="29" spans="1:6" x14ac:dyDescent="0.25">
      <c r="A29" s="27">
        <f t="shared" si="1"/>
        <v>24</v>
      </c>
      <c r="B29" s="7" t="s">
        <v>27</v>
      </c>
      <c r="C29" s="8" t="s">
        <v>17</v>
      </c>
      <c r="D29" s="9">
        <f>'[1]Quantities Calcs'!U38</f>
        <v>5</v>
      </c>
      <c r="E29" s="34">
        <v>0</v>
      </c>
      <c r="F29" s="20">
        <f t="shared" si="0"/>
        <v>0</v>
      </c>
    </row>
    <row r="30" spans="1:6" x14ac:dyDescent="0.25">
      <c r="A30" s="27">
        <f t="shared" si="1"/>
        <v>25</v>
      </c>
      <c r="B30" s="7" t="s">
        <v>28</v>
      </c>
      <c r="C30" s="8" t="s">
        <v>17</v>
      </c>
      <c r="D30" s="9">
        <f>'[1]Quantities Calcs'!U39</f>
        <v>1</v>
      </c>
      <c r="E30" s="34">
        <v>0</v>
      </c>
      <c r="F30" s="20">
        <f t="shared" si="0"/>
        <v>0</v>
      </c>
    </row>
    <row r="31" spans="1:6" x14ac:dyDescent="0.25">
      <c r="A31" s="27">
        <f t="shared" si="1"/>
        <v>26</v>
      </c>
      <c r="B31" s="7" t="s">
        <v>29</v>
      </c>
      <c r="C31" s="8" t="s">
        <v>17</v>
      </c>
      <c r="D31" s="9">
        <f>'[1]Quantities Calcs'!U40</f>
        <v>1</v>
      </c>
      <c r="E31" s="34">
        <v>0</v>
      </c>
      <c r="F31" s="20">
        <f t="shared" si="0"/>
        <v>0</v>
      </c>
    </row>
    <row r="32" spans="1:6" x14ac:dyDescent="0.25">
      <c r="A32" s="27">
        <f t="shared" si="1"/>
        <v>27</v>
      </c>
      <c r="B32" s="7" t="s">
        <v>30</v>
      </c>
      <c r="C32" s="8" t="s">
        <v>17</v>
      </c>
      <c r="D32" s="9">
        <f>'[1]Quantities Calcs'!U41</f>
        <v>1</v>
      </c>
      <c r="E32" s="34">
        <v>0</v>
      </c>
      <c r="F32" s="20">
        <f t="shared" si="0"/>
        <v>0</v>
      </c>
    </row>
    <row r="33" spans="1:6" x14ac:dyDescent="0.25">
      <c r="A33" s="27">
        <f t="shared" si="1"/>
        <v>28</v>
      </c>
      <c r="B33" s="7" t="s">
        <v>31</v>
      </c>
      <c r="C33" s="8" t="s">
        <v>17</v>
      </c>
      <c r="D33" s="9">
        <f>'[1]Quantities Calcs'!U42</f>
        <v>1</v>
      </c>
      <c r="E33" s="34">
        <v>0</v>
      </c>
      <c r="F33" s="20">
        <f t="shared" si="0"/>
        <v>0</v>
      </c>
    </row>
    <row r="34" spans="1:6" x14ac:dyDescent="0.25">
      <c r="A34" s="27">
        <f t="shared" si="1"/>
        <v>29</v>
      </c>
      <c r="B34" s="7" t="s">
        <v>32</v>
      </c>
      <c r="C34" s="8" t="s">
        <v>17</v>
      </c>
      <c r="D34" s="9">
        <f>'[1]Quantities Calcs'!U35</f>
        <v>10</v>
      </c>
      <c r="E34" s="32">
        <v>0</v>
      </c>
      <c r="F34" s="20">
        <f t="shared" si="0"/>
        <v>0</v>
      </c>
    </row>
    <row r="35" spans="1:6" x14ac:dyDescent="0.25">
      <c r="A35" s="27">
        <f t="shared" si="1"/>
        <v>30</v>
      </c>
      <c r="B35" s="7" t="s">
        <v>33</v>
      </c>
      <c r="C35" s="8" t="s">
        <v>17</v>
      </c>
      <c r="D35" s="9">
        <f>'[1]Quantities Calcs'!U36</f>
        <v>1</v>
      </c>
      <c r="E35" s="32">
        <v>0</v>
      </c>
      <c r="F35" s="20">
        <f t="shared" si="0"/>
        <v>0</v>
      </c>
    </row>
    <row r="36" spans="1:6" x14ac:dyDescent="0.25">
      <c r="A36" s="27">
        <f t="shared" si="1"/>
        <v>31</v>
      </c>
      <c r="B36" s="7" t="s">
        <v>34</v>
      </c>
      <c r="C36" s="8" t="s">
        <v>17</v>
      </c>
      <c r="D36" s="9">
        <f>'[1]Quantities Calcs'!U37</f>
        <v>1</v>
      </c>
      <c r="E36" s="32">
        <v>0</v>
      </c>
      <c r="F36" s="20">
        <f t="shared" si="0"/>
        <v>0</v>
      </c>
    </row>
    <row r="37" spans="1:6" x14ac:dyDescent="0.25">
      <c r="A37" s="27">
        <f t="shared" si="1"/>
        <v>32</v>
      </c>
      <c r="B37" s="7" t="s">
        <v>35</v>
      </c>
      <c r="C37" s="8" t="s">
        <v>17</v>
      </c>
      <c r="D37" s="9">
        <f>'[1]Quantities Calcs'!U46</f>
        <v>5</v>
      </c>
      <c r="E37" s="34">
        <v>0</v>
      </c>
      <c r="F37" s="20">
        <f t="shared" si="0"/>
        <v>0</v>
      </c>
    </row>
    <row r="38" spans="1:6" x14ac:dyDescent="0.25">
      <c r="A38" s="27">
        <f t="shared" si="1"/>
        <v>33</v>
      </c>
      <c r="B38" s="7" t="s">
        <v>36</v>
      </c>
      <c r="C38" s="8" t="s">
        <v>6</v>
      </c>
      <c r="D38" s="9">
        <v>1000</v>
      </c>
      <c r="E38" s="34">
        <v>0</v>
      </c>
      <c r="F38" s="20">
        <f t="shared" ref="F38:F54" si="2">E38*D38</f>
        <v>0</v>
      </c>
    </row>
    <row r="39" spans="1:6" x14ac:dyDescent="0.25">
      <c r="A39" s="27">
        <f t="shared" si="1"/>
        <v>34</v>
      </c>
      <c r="B39" s="7" t="s">
        <v>62</v>
      </c>
      <c r="C39" s="8" t="s">
        <v>17</v>
      </c>
      <c r="D39" s="9">
        <v>925</v>
      </c>
      <c r="E39" s="32">
        <v>0</v>
      </c>
      <c r="F39" s="20">
        <f t="shared" si="2"/>
        <v>0</v>
      </c>
    </row>
    <row r="40" spans="1:6" x14ac:dyDescent="0.25">
      <c r="A40" s="27">
        <f t="shared" si="1"/>
        <v>35</v>
      </c>
      <c r="B40" s="7" t="s">
        <v>63</v>
      </c>
      <c r="C40" s="8" t="s">
        <v>17</v>
      </c>
      <c r="D40" s="9">
        <v>90</v>
      </c>
      <c r="E40" s="32">
        <v>0</v>
      </c>
      <c r="F40" s="20">
        <f t="shared" si="2"/>
        <v>0</v>
      </c>
    </row>
    <row r="41" spans="1:6" x14ac:dyDescent="0.25">
      <c r="A41" s="27">
        <f t="shared" si="1"/>
        <v>36</v>
      </c>
      <c r="B41" s="7" t="s">
        <v>37</v>
      </c>
      <c r="C41" s="8" t="s">
        <v>17</v>
      </c>
      <c r="D41" s="9">
        <v>14</v>
      </c>
      <c r="E41" s="32">
        <v>0</v>
      </c>
      <c r="F41" s="20">
        <f t="shared" si="2"/>
        <v>0</v>
      </c>
    </row>
    <row r="42" spans="1:6" x14ac:dyDescent="0.25">
      <c r="A42" s="27">
        <f t="shared" si="1"/>
        <v>37</v>
      </c>
      <c r="B42" s="7" t="s">
        <v>38</v>
      </c>
      <c r="C42" s="8" t="s">
        <v>17</v>
      </c>
      <c r="D42" s="9">
        <v>11</v>
      </c>
      <c r="E42" s="32">
        <v>0</v>
      </c>
      <c r="F42" s="20">
        <f t="shared" si="2"/>
        <v>0</v>
      </c>
    </row>
    <row r="43" spans="1:6" x14ac:dyDescent="0.25">
      <c r="A43" s="27">
        <f t="shared" si="1"/>
        <v>38</v>
      </c>
      <c r="B43" s="7" t="s">
        <v>39</v>
      </c>
      <c r="C43" s="8" t="s">
        <v>17</v>
      </c>
      <c r="D43" s="9">
        <v>4</v>
      </c>
      <c r="E43" s="32">
        <v>0</v>
      </c>
      <c r="F43" s="20">
        <f t="shared" si="2"/>
        <v>0</v>
      </c>
    </row>
    <row r="44" spans="1:6" x14ac:dyDescent="0.25">
      <c r="A44" s="27">
        <f t="shared" si="1"/>
        <v>39</v>
      </c>
      <c r="B44" s="7" t="s">
        <v>40</v>
      </c>
      <c r="C44" s="8" t="s">
        <v>6</v>
      </c>
      <c r="D44" s="9">
        <f>'[1]Quantities Calcs'!U47</f>
        <v>423</v>
      </c>
      <c r="E44" s="32">
        <v>0</v>
      </c>
      <c r="F44" s="20">
        <f t="shared" si="2"/>
        <v>0</v>
      </c>
    </row>
    <row r="45" spans="1:6" x14ac:dyDescent="0.25">
      <c r="A45" s="27">
        <f t="shared" si="1"/>
        <v>40</v>
      </c>
      <c r="B45" s="7" t="s">
        <v>41</v>
      </c>
      <c r="C45" s="8" t="s">
        <v>42</v>
      </c>
      <c r="D45" s="9">
        <f>'[1]Quantities Calcs'!U48</f>
        <v>7741</v>
      </c>
      <c r="E45" s="32">
        <v>0</v>
      </c>
      <c r="F45" s="20">
        <f t="shared" si="2"/>
        <v>0</v>
      </c>
    </row>
    <row r="46" spans="1:6" x14ac:dyDescent="0.25">
      <c r="A46" s="27">
        <f t="shared" si="1"/>
        <v>41</v>
      </c>
      <c r="B46" s="7" t="s">
        <v>43</v>
      </c>
      <c r="C46" s="8" t="s">
        <v>42</v>
      </c>
      <c r="D46" s="9">
        <f>'[1]Quantities Calcs'!U49</f>
        <v>1124</v>
      </c>
      <c r="E46" s="32">
        <v>0</v>
      </c>
      <c r="F46" s="20">
        <f t="shared" si="2"/>
        <v>0</v>
      </c>
    </row>
    <row r="47" spans="1:6" x14ac:dyDescent="0.25">
      <c r="A47" s="27">
        <f t="shared" si="1"/>
        <v>42</v>
      </c>
      <c r="B47" s="7" t="s">
        <v>44</v>
      </c>
      <c r="C47" s="8" t="s">
        <v>42</v>
      </c>
      <c r="D47" s="9">
        <f>165+95</f>
        <v>260</v>
      </c>
      <c r="E47" s="33">
        <v>0</v>
      </c>
      <c r="F47" s="20">
        <f t="shared" si="2"/>
        <v>0</v>
      </c>
    </row>
    <row r="48" spans="1:6" x14ac:dyDescent="0.25">
      <c r="A48" s="27">
        <f t="shared" si="1"/>
        <v>43</v>
      </c>
      <c r="B48" s="7" t="s">
        <v>45</v>
      </c>
      <c r="C48" s="8" t="s">
        <v>42</v>
      </c>
      <c r="D48" s="9">
        <f>'[1]Quantities Calcs'!U50</f>
        <v>94</v>
      </c>
      <c r="E48" s="32">
        <v>0</v>
      </c>
      <c r="F48" s="20">
        <f t="shared" si="2"/>
        <v>0</v>
      </c>
    </row>
    <row r="49" spans="1:6" x14ac:dyDescent="0.25">
      <c r="A49" s="27">
        <f t="shared" si="1"/>
        <v>44</v>
      </c>
      <c r="B49" s="7" t="s">
        <v>46</v>
      </c>
      <c r="C49" s="8" t="s">
        <v>42</v>
      </c>
      <c r="D49" s="9">
        <f>'[1]Quantities Calcs'!U51</f>
        <v>206</v>
      </c>
      <c r="E49" s="32">
        <v>0</v>
      </c>
      <c r="F49" s="20">
        <f t="shared" si="2"/>
        <v>0</v>
      </c>
    </row>
    <row r="50" spans="1:6" x14ac:dyDescent="0.25">
      <c r="A50" s="27">
        <f t="shared" si="1"/>
        <v>45</v>
      </c>
      <c r="B50" s="7" t="s">
        <v>47</v>
      </c>
      <c r="C50" s="8" t="s">
        <v>6</v>
      </c>
      <c r="D50" s="9">
        <f>'[1]Quantities Calcs'!U52</f>
        <v>5622</v>
      </c>
      <c r="E50" s="32">
        <v>0</v>
      </c>
      <c r="F50" s="20">
        <f t="shared" si="2"/>
        <v>0</v>
      </c>
    </row>
    <row r="51" spans="1:6" x14ac:dyDescent="0.25">
      <c r="A51" s="27">
        <f t="shared" si="1"/>
        <v>46</v>
      </c>
      <c r="B51" s="7" t="s">
        <v>48</v>
      </c>
      <c r="C51" s="8" t="s">
        <v>6</v>
      </c>
      <c r="D51" s="9">
        <f>'[1]Quantities Calcs'!U53</f>
        <v>14</v>
      </c>
      <c r="E51" s="32">
        <v>0</v>
      </c>
      <c r="F51" s="20">
        <f t="shared" si="2"/>
        <v>0</v>
      </c>
    </row>
    <row r="52" spans="1:6" x14ac:dyDescent="0.25">
      <c r="A52" s="27">
        <f t="shared" si="1"/>
        <v>47</v>
      </c>
      <c r="B52" s="7" t="s">
        <v>49</v>
      </c>
      <c r="C52" s="8" t="s">
        <v>3</v>
      </c>
      <c r="D52" s="9">
        <v>1</v>
      </c>
      <c r="E52" s="32">
        <v>0</v>
      </c>
      <c r="F52" s="20">
        <f t="shared" si="2"/>
        <v>0</v>
      </c>
    </row>
    <row r="53" spans="1:6" x14ac:dyDescent="0.25">
      <c r="A53" s="27">
        <f t="shared" si="1"/>
        <v>48</v>
      </c>
      <c r="B53" s="7" t="s">
        <v>50</v>
      </c>
      <c r="C53" s="8" t="s">
        <v>3</v>
      </c>
      <c r="D53" s="9">
        <v>1</v>
      </c>
      <c r="E53" s="32">
        <v>0</v>
      </c>
      <c r="F53" s="20">
        <f t="shared" si="2"/>
        <v>0</v>
      </c>
    </row>
    <row r="54" spans="1:6" x14ac:dyDescent="0.25">
      <c r="A54" s="27">
        <f t="shared" si="1"/>
        <v>49</v>
      </c>
      <c r="B54" s="14" t="s">
        <v>51</v>
      </c>
      <c r="C54" s="15" t="s">
        <v>17</v>
      </c>
      <c r="D54" s="16">
        <v>39</v>
      </c>
      <c r="E54" s="35">
        <v>0</v>
      </c>
      <c r="F54" s="20">
        <f t="shared" si="2"/>
        <v>0</v>
      </c>
    </row>
    <row r="55" spans="1:6" x14ac:dyDescent="0.25">
      <c r="A55" s="29"/>
      <c r="B55" s="30" t="s">
        <v>57</v>
      </c>
      <c r="C55" s="8"/>
      <c r="D55" s="9"/>
      <c r="E55" s="10"/>
      <c r="F55" s="20">
        <f>SUM(F6:F54)</f>
        <v>0</v>
      </c>
    </row>
    <row r="56" spans="1:6" x14ac:dyDescent="0.25">
      <c r="A56" s="25">
        <v>50</v>
      </c>
      <c r="B56" s="24" t="s">
        <v>58</v>
      </c>
      <c r="C56" s="8" t="s">
        <v>3</v>
      </c>
      <c r="D56" s="9">
        <v>1</v>
      </c>
      <c r="E56" s="21">
        <f>F55*0.1</f>
        <v>0</v>
      </c>
      <c r="F56" s="20">
        <f>D56*E56</f>
        <v>0</v>
      </c>
    </row>
    <row r="57" spans="1:6" x14ac:dyDescent="0.25">
      <c r="A57" s="8"/>
      <c r="B57" s="24" t="s">
        <v>59</v>
      </c>
      <c r="C57" s="8"/>
      <c r="D57" s="9"/>
      <c r="E57" s="22"/>
      <c r="F57" s="23">
        <f>SUM(F55:F56)</f>
        <v>0</v>
      </c>
    </row>
  </sheetData>
  <sheetProtection algorithmName="SHA-512" hashValue="mssKWJ4sClsfocA150BDyh/ov0g42df/LaLksshS25D5ftQWkGzrSbRjLkTe/+MO2f/ibgOZy1C1oV/69sMTSA==" saltValue="GeGYcihFvlVXosvtJbxM4g==" spinCount="100000" sheet="1" objects="1" scenarios="1"/>
  <mergeCells count="5">
    <mergeCell ref="A3:B3"/>
    <mergeCell ref="C3:F3"/>
    <mergeCell ref="A1:F1"/>
    <mergeCell ref="A2:F2"/>
    <mergeCell ref="A4:F4"/>
  </mergeCells>
  <pageMargins left="0.7" right="0.7" top="0.75" bottom="0.75" header="0.3" footer="0.3"/>
  <pageSetup scale="6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4" ma:contentTypeDescription="Create a new document." ma:contentTypeScope="" ma:versionID="69d3db561be60194949dfdbb2b9b49e7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baeb9f204f8ad1fdcb935dd92c933576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0C3877-5503-441D-B2E0-B0DAB397F8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11C0663-6DAD-4F72-974A-DB7DCF8424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5DF89-7ADE-4D71-A24F-677D90485F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IFB OPPC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Williamson, Emily</dc:creator>
  <cp:lastModifiedBy>Windows User</cp:lastModifiedBy>
  <dcterms:created xsi:type="dcterms:W3CDTF">2021-10-11T17:32:08Z</dcterms:created>
  <dcterms:modified xsi:type="dcterms:W3CDTF">2022-03-22T18:23:34Z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