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16 PROJECTS\16-0003-UT Cleveland St Streetscape Phase III\04_Procurement\e_Contract_Docs\"/>
    </mc:Choice>
  </mc:AlternateContent>
  <xr:revisionPtr revIDLastSave="0" documentId="13_ncr:1_{02CF917F-329D-48D8-94BE-6AE811241187}" xr6:coauthVersionLast="46" xr6:coauthVersionMax="46" xr10:uidLastSave="{00000000-0000-0000-0000-000000000000}"/>
  <bookViews>
    <workbookView xWindow="-108" yWindow="-108" windowWidth="23256" windowHeight="12576" xr2:uid="{234F5745-975F-4766-B945-63CA716F9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" i="1" l="1"/>
  <c r="F15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64" i="1"/>
  <c r="F163" i="1"/>
  <c r="F162" i="1"/>
  <c r="F161" i="1"/>
  <c r="F160" i="1"/>
  <c r="F159" i="1"/>
  <c r="F158" i="1"/>
  <c r="F157" i="1"/>
  <c r="F156" i="1"/>
  <c r="F151" i="1"/>
  <c r="F150" i="1"/>
  <c r="F149" i="1"/>
  <c r="F148" i="1"/>
  <c r="F147" i="1"/>
  <c r="F146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85" i="1"/>
  <c r="F86" i="1" s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3" i="1"/>
  <c r="F22" i="1"/>
  <c r="F21" i="1"/>
  <c r="F20" i="1"/>
  <c r="F19" i="1"/>
  <c r="F18" i="1"/>
  <c r="F17" i="1"/>
  <c r="F16" i="1"/>
  <c r="F14" i="1"/>
  <c r="F186" i="1" l="1"/>
  <c r="E187" i="1" s="1"/>
  <c r="F187" i="1" s="1"/>
  <c r="F188" i="1" s="1"/>
  <c r="F24" i="1"/>
  <c r="F117" i="1"/>
  <c r="F83" i="1"/>
  <c r="F39" i="1"/>
  <c r="F142" i="1"/>
  <c r="F165" i="1"/>
  <c r="F59" i="1"/>
  <c r="F152" i="1"/>
  <c r="E118" i="1" l="1"/>
  <c r="F118" i="1" s="1"/>
  <c r="F119" i="1" s="1"/>
  <c r="F88" i="1"/>
  <c r="F90" i="1" s="1"/>
  <c r="E153" i="1"/>
  <c r="F153" i="1" s="1"/>
  <c r="F154" i="1" s="1"/>
  <c r="E166" i="1"/>
  <c r="F166" i="1" s="1"/>
  <c r="E143" i="1"/>
  <c r="F143" i="1" s="1"/>
  <c r="F144" i="1" s="1"/>
  <c r="F168" i="1"/>
  <c r="F169" i="1" l="1"/>
  <c r="F191" i="1" s="1"/>
  <c r="F190" i="1"/>
  <c r="E89" i="1"/>
  <c r="F167" i="1"/>
  <c r="F170" i="1" s="1"/>
  <c r="F192" i="1" s="1"/>
  <c r="F194" i="1" l="1"/>
</calcChain>
</file>

<file path=xl/sharedStrings.xml><?xml version="1.0" encoding="utf-8"?>
<sst xmlns="http://schemas.openxmlformats.org/spreadsheetml/2006/main" count="338" uniqueCount="197">
  <si>
    <t>CLEVELAND STREETSCAPE and FESTIVAL CORE - PHASE III</t>
  </si>
  <si>
    <t xml:space="preserve">BID ITEMS </t>
  </si>
  <si>
    <t>UNIT</t>
  </si>
  <si>
    <t>QTY</t>
  </si>
  <si>
    <t>AWARDED</t>
  </si>
  <si>
    <t>PRICE</t>
  </si>
  <si>
    <t>AMOUNT</t>
  </si>
  <si>
    <t>ROADS AND ADMINISTRATION</t>
  </si>
  <si>
    <t>DEMOLITION &amp; ADMINISTRATION</t>
  </si>
  <si>
    <t>MAINTENANCE OF TRAFFIC</t>
  </si>
  <si>
    <t>LS</t>
  </si>
  <si>
    <t>EROSION AND SEDIMENTATION CONTROLS</t>
  </si>
  <si>
    <t>DEMO CURB</t>
  </si>
  <si>
    <t>SY</t>
  </si>
  <si>
    <t>MILL ASPHALT</t>
  </si>
  <si>
    <t>DEMO SIDEWALKS</t>
  </si>
  <si>
    <t>DEMO DRIVEWAYS</t>
  </si>
  <si>
    <t>DEMO BUILDING FOUNDATION</t>
  </si>
  <si>
    <t>DEMO TREES</t>
  </si>
  <si>
    <t>EA</t>
  </si>
  <si>
    <t xml:space="preserve">DEMO LIGHTING </t>
  </si>
  <si>
    <t>DEMO FIRE HYDRANTS</t>
  </si>
  <si>
    <t>TOTAL DEMOLITION &amp; ADMINISTRATION</t>
  </si>
  <si>
    <t>PAVING</t>
  </si>
  <si>
    <t>CUT</t>
  </si>
  <si>
    <t>CY</t>
  </si>
  <si>
    <t>EMBANKMENT</t>
  </si>
  <si>
    <t>CLW TYPE 1 CURB</t>
  </si>
  <si>
    <t>LF</t>
  </si>
  <si>
    <t>CLW STRAIGHT CURB</t>
  </si>
  <si>
    <t>CLW VALLEY GUTTER</t>
  </si>
  <si>
    <t>TYPE 9.5 (TLB) SUPERPAVE ASPHALTIC CONCRETE (2")</t>
  </si>
  <si>
    <t>TN</t>
  </si>
  <si>
    <t>8" AGGREGATE BASE (LBR 100)</t>
  </si>
  <si>
    <t>TYPE B STABILIZATION</t>
  </si>
  <si>
    <t>SIDEWALK</t>
  </si>
  <si>
    <t>BIKE PATH</t>
  </si>
  <si>
    <t>DRIVEWAY</t>
  </si>
  <si>
    <t>TOTAL PAVING</t>
  </si>
  <si>
    <t>SIGNAGE AND PAVEMENT MARKINGS</t>
  </si>
  <si>
    <t>PATTERNED PAVEMENT, VEHICULAR AREAS, GREEN BIKE LANE</t>
  </si>
  <si>
    <t>SINGLE POST SIGN, F&amp;I GROUND MOUNT, 12-20 SF</t>
  </si>
  <si>
    <t>AS</t>
  </si>
  <si>
    <t>SINGLE POST SIGN, REMOVE</t>
  </si>
  <si>
    <t>PAINTED PAVEMENT MARKINGS, STANDARD,WHITE, SOLID, 6"</t>
  </si>
  <si>
    <t>GM</t>
  </si>
  <si>
    <t>PAINTED PAVEMENT MARKINGS, STANDARD,BLACK, SKIP, 6"</t>
  </si>
  <si>
    <t>THERMOPLASTIC, STANDARD, WHITE, SOLID, 12" FOR CROSSWALK AND ROUNDABOUT</t>
  </si>
  <si>
    <t>THERMOPLASTIC, STANDARD, WHITE, SOLID, 24" FOR STOP LINE AND CROSSWALK</t>
  </si>
  <si>
    <t>THERMOPLASTIC, STANDARD, WHITE, 2-4 DOTTED GUIDELINE, 6"</t>
  </si>
  <si>
    <t>THERMOPLASTIC, STANDARD, WHITE, 2-2 DOTTED EXTENSION LINE, 6"</t>
  </si>
  <si>
    <t>THERMOPLASTIC, STANDARD, WHITE, MESSAGE OR SYMBOL</t>
  </si>
  <si>
    <t>THERMOPLASTIC, STANDARD, WHITE, ARROW</t>
  </si>
  <si>
    <t>THERMOPLASTIC, STANDARD, WHITE, YIELD LINE</t>
  </si>
  <si>
    <t>THERMOPLASTIC, PREFORMED, WHITE, MESSAGE</t>
  </si>
  <si>
    <t>THERMOPLASTIC, PREFORMED, WHITE, ARROW</t>
  </si>
  <si>
    <t>THERMOPLASITIC, STANDARD,OTHER SURFACES, WHITE, SOLID, 6"</t>
  </si>
  <si>
    <t>THERMOPLASTIC, STANDARD, YELLOW, SOLID, 18" FOR DIAGONAL OR CHEVRON</t>
  </si>
  <si>
    <t>THERMOPLASTIC, STANDARD-OTHER SURFACES, WHITE, SKIP, 6",10-30 SKIP</t>
  </si>
  <si>
    <t>THERMOPLASTIC, STANDARD, OTHER SURFACES, YELLOW, SOLID, 6'</t>
  </si>
  <si>
    <t>TOTAL SIGNAGE AND PAVEMENT MARKINGS</t>
  </si>
  <si>
    <t>LANDSCAPE, IRRIGATION &amp; HARDSCAPE</t>
  </si>
  <si>
    <t>TRASH RECEPTACLES</t>
  </si>
  <si>
    <t>BENCHES</t>
  </si>
  <si>
    <t>BIKE RACKS</t>
  </si>
  <si>
    <t>BOLLARDS</t>
  </si>
  <si>
    <t>BUS SHELTERS</t>
  </si>
  <si>
    <t>JAPANESE BLUEBERRY</t>
  </si>
  <si>
    <t>CRAPE MYRTLE</t>
  </si>
  <si>
    <t>MEDJOOL PALM</t>
  </si>
  <si>
    <t>LIVE OAK</t>
  </si>
  <si>
    <t>SABAL PALM</t>
  </si>
  <si>
    <t>FOXTAIL PALM</t>
  </si>
  <si>
    <t>PERENNIAL PEANUT</t>
  </si>
  <si>
    <t>SF</t>
  </si>
  <si>
    <t>DWF. BOUGAIVILLEA 'HELEN JOHNSON'</t>
  </si>
  <si>
    <t>HORSETAIL</t>
  </si>
  <si>
    <t>DWF YAUPON HOLLY</t>
  </si>
  <si>
    <t>PODOCARPUS 'PRINGLES'</t>
  </si>
  <si>
    <t>INDIAN HAWTHORN</t>
  </si>
  <si>
    <t>DWF CONFEDERATE JASMINE</t>
  </si>
  <si>
    <t>COONTIE</t>
  </si>
  <si>
    <t>BERMUDA 'LATITUDE 36'</t>
  </si>
  <si>
    <t>MINI PINE BARK MULCH</t>
  </si>
  <si>
    <t>IRRIGATION</t>
  </si>
  <si>
    <t>TOTAL LANDSCAPE, IRRIGATION &amp; HARDSCAPE</t>
  </si>
  <si>
    <t>ELECTRICAL</t>
  </si>
  <si>
    <t>LIGHTING (139 LIGHTS)</t>
  </si>
  <si>
    <t>TOTAL ELECTRICAL</t>
  </si>
  <si>
    <t>SUB-TOTAL ROADS &amp; ADMINISTRATION 1001-5001</t>
  </si>
  <si>
    <t>10% CONTINGENCY ROADS &amp; ADMINISTRATION 1001-5001</t>
  </si>
  <si>
    <t>TOTAL ROADS &amp; ADMINISTRATION 1001-5002</t>
  </si>
  <si>
    <t>STORMWATER</t>
  </si>
  <si>
    <t>DEMO STORM PIPE</t>
  </si>
  <si>
    <t>DEMO STORM STRUCTURES</t>
  </si>
  <si>
    <t>15" RCP</t>
  </si>
  <si>
    <t>18" RCP</t>
  </si>
  <si>
    <t>24" RCP</t>
  </si>
  <si>
    <t>30" RCP</t>
  </si>
  <si>
    <t>36" RCP</t>
  </si>
  <si>
    <t>42" RCP</t>
  </si>
  <si>
    <t>INDEX NO. 425-020 - CURB INLET TYPE 4, &lt;10'</t>
  </si>
  <si>
    <t>INDEX NO. 425-021 - CURB INLET TYPE 5, &lt;10'</t>
  </si>
  <si>
    <t>INDEX NO. 425-021 - CURB INLET TYPE 6, &lt;10'</t>
  </si>
  <si>
    <t>INDEX NO. 425-052 - TYPE C DBI , &lt;10'</t>
  </si>
  <si>
    <t>INDEX NO. 425-052 - TYPE D DBI, &lt;10'</t>
  </si>
  <si>
    <t>INDEX NO. 425-041 - GUTTER INLET - TYPE V, &lt;10'</t>
  </si>
  <si>
    <t>INDEX NO. 425-001 - TYPE 8 MANHOLE, &lt;10'</t>
  </si>
  <si>
    <t>INDEX NO. 425-001 - TYPE 8 MANHOLE, &lt;10', J BOTTOM</t>
  </si>
  <si>
    <t>BAFFLE BOX</t>
  </si>
  <si>
    <t>15" PIPE CONNECTION INTO EXISTING STRUCTURES</t>
  </si>
  <si>
    <t>18" PIPE CONNECTION INTO EXISTING STRUCTURES</t>
  </si>
  <si>
    <t>24" PIPE CONNECTION INTO EXISTING STRUCTURES</t>
  </si>
  <si>
    <t xml:space="preserve">STRUCTURE MODIFICATION - TOP REPLACEMENT WITH RING AND COVER </t>
  </si>
  <si>
    <t>8" PVC CONTECH PIPE, TYPE A-2000</t>
  </si>
  <si>
    <t>8" UNDER DRAIN CLEANOUT</t>
  </si>
  <si>
    <t>8" PVC OUTFALL PIPE (UNDERDRAINS)</t>
  </si>
  <si>
    <t>RAIN GARDEN</t>
  </si>
  <si>
    <t>SUB-TOTAL STORMWATER 6001-6025</t>
  </si>
  <si>
    <t>10% CONTINGENCY FOR STORMWATER ITEMS 6001-6025</t>
  </si>
  <si>
    <t>TOTAL STORMWATER 6001-6026</t>
  </si>
  <si>
    <t>UTILITIES</t>
  </si>
  <si>
    <t>WATER</t>
  </si>
  <si>
    <t>DEMO WATER</t>
  </si>
  <si>
    <t>5/8" WATER SERVICE</t>
  </si>
  <si>
    <t>1" WATER SERVICE</t>
  </si>
  <si>
    <t>2" WATER SERVICE</t>
  </si>
  <si>
    <t>20" DIP WATER MAIN</t>
  </si>
  <si>
    <t>6" DIP WATER MAIN</t>
  </si>
  <si>
    <t>8" PVC WATER MAIN</t>
  </si>
  <si>
    <t>6" PVC WATER MAIN</t>
  </si>
  <si>
    <t>4" PVC WATER MAIN</t>
  </si>
  <si>
    <t>LINE STOP 20"</t>
  </si>
  <si>
    <t>LINE STOP 8"</t>
  </si>
  <si>
    <t>LINE STOP 6"</t>
  </si>
  <si>
    <t>LINE STOP 4"</t>
  </si>
  <si>
    <t>8" GATE VALVE</t>
  </si>
  <si>
    <t>6" GATE VALVE</t>
  </si>
  <si>
    <t>4" GATE VALVE</t>
  </si>
  <si>
    <t>AIR RELEASE VALVE ASSEMBLY</t>
  </si>
  <si>
    <t>FITTINGS &amp; APPURTENANCES</t>
  </si>
  <si>
    <t>RESTRAINTS, BELL AT TIE-IN</t>
  </si>
  <si>
    <t>FIRE HYDRANT ASSEMBLY</t>
  </si>
  <si>
    <t>SUBTOTAL WATER</t>
  </si>
  <si>
    <t>10% CONTINGENCY</t>
  </si>
  <si>
    <t>TOTAL WATER</t>
  </si>
  <si>
    <t>RECLAIMED WATER</t>
  </si>
  <si>
    <t>4" PVC RECLAIM MAIN</t>
  </si>
  <si>
    <t>1" RECLAIM SERVICE</t>
  </si>
  <si>
    <t>2" RECLAIM SERVICE</t>
  </si>
  <si>
    <t>SERVICE BOX</t>
  </si>
  <si>
    <t>4" BLOWOFF ASSEMBLY</t>
  </si>
  <si>
    <t>SUBTOTAL RECLAIMED WATER</t>
  </si>
  <si>
    <t>TOTAL RECLAIMED WATER</t>
  </si>
  <si>
    <t>SANITARY SEWER</t>
  </si>
  <si>
    <t>DEMO SEWER PIPE</t>
  </si>
  <si>
    <t>DEMO SEWER STRUCTURES</t>
  </si>
  <si>
    <t>SANITARY SEWER MANHOLE</t>
  </si>
  <si>
    <t>SANITARY SEWER MANHOLE - CONNECT TO EX</t>
  </si>
  <si>
    <t>SANITARY SEWER PIPE -12" PVC</t>
  </si>
  <si>
    <t>SANITARY SEWER PIPE -10" PVC</t>
  </si>
  <si>
    <t>SANITARY SEWER PIPE - 8" PVC</t>
  </si>
  <si>
    <t>SANITARY SEWER PIPE - LATERAL - 6" PVC</t>
  </si>
  <si>
    <t>INSTALL CLEAN-OUT</t>
  </si>
  <si>
    <t>SUBTOTAL SANITARY SEWER</t>
  </si>
  <si>
    <t>TOTAL SANITARY SEWER</t>
  </si>
  <si>
    <t xml:space="preserve">SUB-TOTAL UTILITIES </t>
  </si>
  <si>
    <t xml:space="preserve">TOTAL 10% CONTINGENCY </t>
  </si>
  <si>
    <t>TOTAL UTILITIES</t>
  </si>
  <si>
    <t>GATEWAY FESTIVAL CORE</t>
  </si>
  <si>
    <t>CONCRETE SIDEWALK AND DRIVEWAYS, 4" THICK</t>
  </si>
  <si>
    <t>CONCRETE SIDEWALK AND DRIVEWAYS, 6" THICK</t>
  </si>
  <si>
    <t>CONCRETE HEADER CURB, 6"</t>
  </si>
  <si>
    <t>PIPE HANDRAIL - GUIDERAIL, ALUMINUM</t>
  </si>
  <si>
    <t>CONCRETE CLASS NS, CONCRETE STEPS</t>
  </si>
  <si>
    <t>REINFORCING STEEL - MISCELLANEOUS</t>
  </si>
  <si>
    <t>LB</t>
  </si>
  <si>
    <t>CONCRETE CLASS II, RETAINING WALL</t>
  </si>
  <si>
    <t>REINFORCING STEEL - RETAINING WALL</t>
  </si>
  <si>
    <t>LANDSCAPE PLANTERS</t>
  </si>
  <si>
    <t>SITE LIGHTING</t>
  </si>
  <si>
    <t>SHADE STRUCTURE FOUNDATION</t>
  </si>
  <si>
    <t>MASONRY STORAGE STRUCTURE</t>
  </si>
  <si>
    <t>SUB-TOTAL GATEWAY FESTIVAL CORE</t>
  </si>
  <si>
    <t>10% CONTINGENCY GATEWAY FESTIVAL CORE</t>
  </si>
  <si>
    <t>TOTAL  GATEWAY FESTIVAL CORE</t>
  </si>
  <si>
    <t xml:space="preserve">SUBTOTAL </t>
  </si>
  <si>
    <t>TOTAL 10% CONTIGENCY</t>
  </si>
  <si>
    <t xml:space="preserve">TOTAL CONSTRUCTION COST </t>
  </si>
  <si>
    <t>GRAND TOTAL</t>
  </si>
  <si>
    <t>CONTRACTOR:</t>
  </si>
  <si>
    <t>BIDDER'S GRAND TOTAL (NUMBERS):</t>
  </si>
  <si>
    <t>BIDDER'S GRAND TOTAL (WORDS):</t>
  </si>
  <si>
    <t xml:space="preserve">BID OPENING DATE: </t>
  </si>
  <si>
    <t>SHADE STRUCTURE ALLOWANCE</t>
  </si>
  <si>
    <t>PID 16-0003-EN  Cleveland Streetscape</t>
  </si>
  <si>
    <t>PID 19-0026-EN Festival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</si>
</sst>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257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11" xfId="0" applyNumberFormat="1" applyFont="1" applyBorder="1" applyAlignment="1">
      <alignment vertical="center"/>
    </xf>
    <xf numFmtId="0" fontId="4" fillId="0" borderId="0" xfId="2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4" fontId="3" fillId="0" borderId="13" xfId="1" applyFont="1" applyFill="1" applyBorder="1" applyAlignment="1">
      <alignment vertical="center"/>
    </xf>
    <xf numFmtId="0" fontId="5" fillId="0" borderId="0" xfId="2" applyFont="1" applyBorder="1" applyAlignment="1">
      <alignment vertical="center" wrapText="1"/>
    </xf>
    <xf numFmtId="0" fontId="5" fillId="0" borderId="0" xfId="2" applyFont="1" applyBorder="1" applyAlignment="1">
      <alignment horizontal="center" vertical="center" wrapText="1"/>
    </xf>
    <xf numFmtId="44" fontId="3" fillId="0" borderId="11" xfId="1" applyFont="1" applyFill="1" applyBorder="1" applyAlignment="1">
      <alignment vertical="center"/>
    </xf>
    <xf numFmtId="44" fontId="3" fillId="0" borderId="3" xfId="1" applyFont="1" applyFill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40" fontId="3" fillId="0" borderId="13" xfId="1" applyNumberFormat="1" applyFont="1" applyFill="1" applyBorder="1" applyAlignment="1">
      <alignment vertical="center"/>
    </xf>
    <xf numFmtId="0" fontId="3" fillId="0" borderId="0" xfId="2" applyFont="1" applyBorder="1" applyAlignment="1">
      <alignment vertical="center" wrapText="1"/>
    </xf>
    <xf numFmtId="0" fontId="3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165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6" fillId="0" borderId="10" xfId="2" applyFont="1" applyBorder="1" applyAlignment="1">
      <alignment vertical="center" wrapText="1"/>
    </xf>
    <xf numFmtId="0" fontId="6" fillId="0" borderId="0" xfId="2" applyFont="1" applyBorder="1" applyAlignment="1">
      <alignment vertical="center" wrapText="1"/>
    </xf>
    <xf numFmtId="44" fontId="2" fillId="0" borderId="11" xfId="1" applyFont="1" applyFill="1" applyBorder="1" applyAlignment="1">
      <alignment vertical="center"/>
    </xf>
    <xf numFmtId="0" fontId="2" fillId="0" borderId="12" xfId="2" applyFont="1" applyBorder="1" applyAlignment="1">
      <alignment horizontal="center" vertical="center" wrapText="1"/>
    </xf>
    <xf numFmtId="44" fontId="2" fillId="0" borderId="13" xfId="1" applyFont="1" applyFill="1" applyBorder="1" applyAlignment="1">
      <alignment vertical="center"/>
    </xf>
    <xf numFmtId="0" fontId="3" fillId="0" borderId="10" xfId="2" applyFont="1" applyBorder="1" applyAlignment="1">
      <alignment horizontal="center" vertical="center" wrapText="1"/>
    </xf>
    <xf numFmtId="44" fontId="3" fillId="0" borderId="14" xfId="1" applyFont="1" applyFill="1" applyBorder="1" applyAlignment="1">
      <alignment vertical="center"/>
    </xf>
    <xf numFmtId="0" fontId="2" fillId="2" borderId="10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44" fontId="2" fillId="2" borderId="11" xfId="1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4" fontId="2" fillId="2" borderId="3" xfId="1" applyFont="1" applyFill="1" applyBorder="1" applyAlignment="1">
      <alignment vertical="center"/>
    </xf>
    <xf numFmtId="0" fontId="2" fillId="2" borderId="0" xfId="2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6" fillId="3" borderId="10" xfId="3" applyFont="1" applyFill="1" applyBorder="1" applyAlignment="1">
      <alignment horizontal="center" vertical="center" wrapText="1"/>
    </xf>
    <xf numFmtId="0" fontId="5" fillId="0" borderId="10" xfId="3" applyFont="1" applyBorder="1" applyAlignment="1">
      <alignment horizontal="center" vertical="center" wrapText="1"/>
    </xf>
    <xf numFmtId="0" fontId="5" fillId="0" borderId="0" xfId="3" applyFont="1" applyBorder="1" applyAlignment="1">
      <alignment vertical="center" wrapText="1"/>
    </xf>
    <xf numFmtId="0" fontId="5" fillId="0" borderId="0" xfId="3" applyFont="1" applyBorder="1" applyAlignment="1">
      <alignment horizontal="center" vertical="center" wrapText="1"/>
    </xf>
    <xf numFmtId="0" fontId="6" fillId="3" borderId="0" xfId="3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44" fontId="2" fillId="3" borderId="11" xfId="1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44" fontId="2" fillId="3" borderId="3" xfId="1" applyFont="1" applyFill="1" applyBorder="1" applyAlignment="1">
      <alignment vertical="center"/>
    </xf>
    <xf numFmtId="0" fontId="6" fillId="6" borderId="12" xfId="3" applyFont="1" applyFill="1" applyBorder="1" applyAlignment="1">
      <alignment horizontal="center" vertical="center" wrapText="1"/>
    </xf>
    <xf numFmtId="40" fontId="3" fillId="6" borderId="13" xfId="1" applyNumberFormat="1" applyFont="1" applyFill="1" applyBorder="1" applyAlignment="1">
      <alignment vertical="center"/>
    </xf>
    <xf numFmtId="0" fontId="5" fillId="0" borderId="0" xfId="4" applyFont="1" applyBorder="1" applyAlignment="1">
      <alignment vertical="center" wrapText="1"/>
    </xf>
    <xf numFmtId="0" fontId="5" fillId="0" borderId="0" xfId="4" applyFont="1" applyBorder="1" applyAlignment="1">
      <alignment horizontal="center" vertical="center" wrapText="1"/>
    </xf>
    <xf numFmtId="0" fontId="2" fillId="5" borderId="10" xfId="4" applyFont="1" applyFill="1" applyBorder="1" applyAlignment="1">
      <alignment horizontal="center" vertical="center" wrapText="1"/>
    </xf>
    <xf numFmtId="0" fontId="6" fillId="5" borderId="0" xfId="4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44" fontId="2" fillId="5" borderId="11" xfId="1" applyFont="1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 wrapText="1"/>
    </xf>
    <xf numFmtId="44" fontId="3" fillId="5" borderId="3" xfId="1" applyFont="1" applyFill="1" applyBorder="1" applyAlignment="1">
      <alignment vertical="center"/>
    </xf>
    <xf numFmtId="0" fontId="2" fillId="7" borderId="12" xfId="4" applyFont="1" applyFill="1" applyBorder="1" applyAlignment="1">
      <alignment horizontal="center" vertical="center" wrapText="1"/>
    </xf>
    <xf numFmtId="40" fontId="3" fillId="7" borderId="13" xfId="1" applyNumberFormat="1" applyFont="1" applyFill="1" applyBorder="1" applyAlignment="1">
      <alignment vertical="center"/>
    </xf>
    <xf numFmtId="0" fontId="3" fillId="0" borderId="10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2" fillId="7" borderId="10" xfId="4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vertical="center" wrapText="1"/>
    </xf>
    <xf numFmtId="44" fontId="2" fillId="7" borderId="11" xfId="1" applyFont="1" applyFill="1" applyBorder="1" applyAlignment="1">
      <alignment vertical="center"/>
    </xf>
    <xf numFmtId="0" fontId="6" fillId="7" borderId="0" xfId="4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 wrapText="1"/>
    </xf>
    <xf numFmtId="44" fontId="2" fillId="7" borderId="3" xfId="1" applyFont="1" applyFill="1" applyBorder="1" applyAlignment="1">
      <alignment vertical="center"/>
    </xf>
    <xf numFmtId="0" fontId="6" fillId="8" borderId="12" xfId="4" applyFont="1" applyFill="1" applyBorder="1" applyAlignment="1">
      <alignment horizontal="center" vertical="center" wrapText="1"/>
    </xf>
    <xf numFmtId="40" fontId="3" fillId="8" borderId="13" xfId="1" applyNumberFormat="1" applyFont="1" applyFill="1" applyBorder="1" applyAlignment="1">
      <alignment vertical="center"/>
    </xf>
    <xf numFmtId="0" fontId="5" fillId="0" borderId="10" xfId="4" applyFont="1" applyBorder="1" applyAlignment="1">
      <alignment horizontal="center" vertical="center" wrapText="1"/>
    </xf>
    <xf numFmtId="0" fontId="5" fillId="8" borderId="10" xfId="4" applyFont="1" applyFill="1" applyBorder="1" applyAlignment="1">
      <alignment horizontal="center" vertical="center" wrapText="1"/>
    </xf>
    <xf numFmtId="0" fontId="6" fillId="8" borderId="0" xfId="4" applyFont="1" applyFill="1" applyBorder="1" applyAlignment="1">
      <alignment vertical="center" wrapText="1"/>
    </xf>
    <xf numFmtId="0" fontId="5" fillId="8" borderId="0" xfId="4" applyFont="1" applyFill="1" applyBorder="1" applyAlignment="1">
      <alignment horizontal="center" vertical="center" wrapText="1"/>
    </xf>
    <xf numFmtId="44" fontId="3" fillId="8" borderId="11" xfId="1" applyFont="1" applyFill="1" applyBorder="1" applyAlignment="1">
      <alignment vertical="center"/>
    </xf>
    <xf numFmtId="0" fontId="6" fillId="8" borderId="10" xfId="4" applyFont="1" applyFill="1" applyBorder="1" applyAlignment="1">
      <alignment horizontal="center" vertical="center" wrapText="1"/>
    </xf>
    <xf numFmtId="44" fontId="3" fillId="8" borderId="3" xfId="1" applyFont="1" applyFill="1" applyBorder="1" applyAlignment="1">
      <alignment vertical="center"/>
    </xf>
    <xf numFmtId="0" fontId="3" fillId="4" borderId="10" xfId="4" applyFont="1" applyFill="1" applyBorder="1" applyAlignment="1">
      <alignment horizontal="center" vertical="center" wrapText="1"/>
    </xf>
    <xf numFmtId="0" fontId="6" fillId="4" borderId="0" xfId="4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44" fontId="2" fillId="4" borderId="11" xfId="0" applyNumberFormat="1" applyFont="1" applyFill="1" applyBorder="1" applyAlignment="1">
      <alignment vertical="center"/>
    </xf>
    <xf numFmtId="44" fontId="2" fillId="4" borderId="3" xfId="0" applyNumberFormat="1" applyFont="1" applyFill="1" applyBorder="1" applyAlignment="1">
      <alignment vertical="center"/>
    </xf>
    <xf numFmtId="0" fontId="6" fillId="9" borderId="10" xfId="3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9" borderId="0" xfId="3" applyFont="1" applyFill="1" applyBorder="1" applyAlignment="1">
      <alignment vertical="center" wrapText="1"/>
    </xf>
    <xf numFmtId="44" fontId="2" fillId="9" borderId="11" xfId="1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44" fontId="2" fillId="9" borderId="3" xfId="1" applyFont="1" applyFill="1" applyBorder="1" applyAlignment="1">
      <alignment vertical="center"/>
    </xf>
    <xf numFmtId="0" fontId="4" fillId="0" borderId="10" xfId="0" applyFont="1" applyBorder="1"/>
    <xf numFmtId="0" fontId="4" fillId="0" borderId="0" xfId="0" applyFont="1" applyBorder="1"/>
    <xf numFmtId="0" fontId="4" fillId="0" borderId="11" xfId="0" applyFont="1" applyBorder="1"/>
    <xf numFmtId="0" fontId="3" fillId="0" borderId="10" xfId="4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44" fontId="2" fillId="0" borderId="3" xfId="1" applyFont="1" applyFill="1" applyBorder="1" applyAlignment="1">
      <alignment vertical="center"/>
    </xf>
    <xf numFmtId="44" fontId="2" fillId="0" borderId="15" xfId="1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vertical="center"/>
    </xf>
    <xf numFmtId="2" fontId="5" fillId="0" borderId="0" xfId="2" applyNumberFormat="1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vertical="center"/>
    </xf>
    <xf numFmtId="2" fontId="6" fillId="0" borderId="0" xfId="2" applyNumberFormat="1" applyFont="1" applyBorder="1" applyAlignment="1">
      <alignment vertical="center" wrapText="1"/>
    </xf>
    <xf numFmtId="2" fontId="2" fillId="0" borderId="9" xfId="0" applyNumberFormat="1" applyFont="1" applyBorder="1" applyAlignment="1">
      <alignment horizontal="right" vertical="center"/>
    </xf>
    <xf numFmtId="2" fontId="2" fillId="2" borderId="0" xfId="0" applyNumberFormat="1" applyFont="1" applyFill="1" applyBorder="1" applyAlignment="1">
      <alignment horizontal="right" vertical="center"/>
    </xf>
    <xf numFmtId="2" fontId="2" fillId="3" borderId="0" xfId="0" applyNumberFormat="1" applyFont="1" applyFill="1" applyBorder="1" applyAlignment="1">
      <alignment horizontal="right" vertical="center"/>
    </xf>
    <xf numFmtId="2" fontId="2" fillId="5" borderId="0" xfId="0" applyNumberFormat="1" applyFont="1" applyFill="1" applyBorder="1" applyAlignment="1">
      <alignment vertical="center" wrapText="1"/>
    </xf>
    <xf numFmtId="2" fontId="2" fillId="7" borderId="0" xfId="0" applyNumberFormat="1" applyFont="1" applyFill="1" applyBorder="1" applyAlignment="1">
      <alignment vertical="center" wrapText="1"/>
    </xf>
    <xf numFmtId="2" fontId="3" fillId="8" borderId="0" xfId="4" applyNumberFormat="1" applyFont="1" applyFill="1" applyBorder="1" applyAlignment="1">
      <alignment horizontal="right" vertical="center" wrapText="1"/>
    </xf>
    <xf numFmtId="2" fontId="3" fillId="4" borderId="0" xfId="0" applyNumberFormat="1" applyFont="1" applyFill="1" applyBorder="1" applyAlignment="1">
      <alignment vertical="center" wrapText="1"/>
    </xf>
    <xf numFmtId="2" fontId="4" fillId="0" borderId="0" xfId="0" applyNumberFormat="1" applyFont="1" applyBorder="1"/>
    <xf numFmtId="2" fontId="2" fillId="0" borderId="0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2" fontId="0" fillId="0" borderId="0" xfId="0" applyNumberFormat="1"/>
    <xf numFmtId="44" fontId="3" fillId="0" borderId="5" xfId="1" applyNumberFormat="1" applyFont="1" applyFill="1" applyBorder="1" applyAlignment="1">
      <alignment vertical="center"/>
    </xf>
    <xf numFmtId="44" fontId="4" fillId="0" borderId="0" xfId="0" applyNumberFormat="1" applyFont="1" applyBorder="1" applyAlignment="1">
      <alignment vertical="center"/>
    </xf>
    <xf numFmtId="44" fontId="3" fillId="0" borderId="0" xfId="1" applyNumberFormat="1" applyFont="1" applyFill="1" applyBorder="1" applyAlignment="1">
      <alignment vertical="center"/>
    </xf>
    <xf numFmtId="44" fontId="2" fillId="0" borderId="4" xfId="1" applyNumberFormat="1" applyFont="1" applyFill="1" applyBorder="1" applyAlignment="1">
      <alignment horizontal="center" vertical="center"/>
    </xf>
    <xf numFmtId="44" fontId="2" fillId="0" borderId="8" xfId="1" applyNumberFormat="1" applyFont="1" applyFill="1" applyBorder="1" applyAlignment="1">
      <alignment horizontal="center" vertical="center"/>
    </xf>
    <xf numFmtId="44" fontId="2" fillId="0" borderId="0" xfId="1" applyNumberFormat="1" applyFont="1" applyFill="1" applyBorder="1" applyAlignment="1">
      <alignment vertical="center"/>
    </xf>
    <xf numFmtId="44" fontId="2" fillId="2" borderId="0" xfId="1" applyNumberFormat="1" applyFont="1" applyFill="1" applyBorder="1" applyAlignment="1">
      <alignment vertical="center"/>
    </xf>
    <xf numFmtId="44" fontId="2" fillId="3" borderId="0" xfId="1" applyNumberFormat="1" applyFont="1" applyFill="1" applyBorder="1" applyAlignment="1">
      <alignment vertical="center"/>
    </xf>
    <xf numFmtId="44" fontId="3" fillId="4" borderId="0" xfId="1" applyNumberFormat="1" applyFont="1" applyFill="1" applyBorder="1" applyAlignment="1">
      <alignment vertical="center"/>
    </xf>
    <xf numFmtId="44" fontId="3" fillId="6" borderId="17" xfId="1" applyNumberFormat="1" applyFont="1" applyFill="1" applyBorder="1" applyAlignment="1">
      <alignment vertical="center"/>
    </xf>
    <xf numFmtId="44" fontId="2" fillId="5" borderId="0" xfId="1" applyNumberFormat="1" applyFont="1" applyFill="1" applyBorder="1" applyAlignment="1">
      <alignment vertical="center"/>
    </xf>
    <xf numFmtId="44" fontId="3" fillId="5" borderId="0" xfId="1" applyNumberFormat="1" applyFont="1" applyFill="1" applyBorder="1" applyAlignment="1">
      <alignment vertical="center"/>
    </xf>
    <xf numFmtId="44" fontId="2" fillId="7" borderId="0" xfId="1" applyNumberFormat="1" applyFont="1" applyFill="1" applyBorder="1" applyAlignment="1">
      <alignment vertical="center"/>
    </xf>
    <xf numFmtId="44" fontId="3" fillId="7" borderId="0" xfId="1" applyNumberFormat="1" applyFont="1" applyFill="1" applyBorder="1" applyAlignment="1">
      <alignment horizontal="right" vertical="center"/>
    </xf>
    <xf numFmtId="44" fontId="3" fillId="8" borderId="0" xfId="1" applyNumberFormat="1" applyFont="1" applyFill="1" applyBorder="1" applyAlignment="1">
      <alignment vertical="center"/>
    </xf>
    <xf numFmtId="44" fontId="2" fillId="9" borderId="0" xfId="1" applyNumberFormat="1" applyFont="1" applyFill="1" applyBorder="1" applyAlignment="1">
      <alignment vertical="center"/>
    </xf>
    <xf numFmtId="44" fontId="4" fillId="0" borderId="0" xfId="0" applyNumberFormat="1" applyFont="1" applyBorder="1"/>
    <xf numFmtId="44" fontId="3" fillId="0" borderId="1" xfId="1" applyNumberFormat="1" applyFont="1" applyFill="1" applyBorder="1" applyAlignment="1">
      <alignment vertical="center"/>
    </xf>
    <xf numFmtId="44" fontId="0" fillId="0" borderId="0" xfId="0" applyNumberFormat="1"/>
    <xf numFmtId="0" fontId="2" fillId="0" borderId="10" xfId="0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1" xfId="0" applyFont="1" applyBorder="1" applyAlignment="1" applyProtection="1">
      <alignment vertical="center"/>
      <protection locked="0"/>
    </xf>
    <xf numFmtId="2" fontId="3" fillId="0" borderId="1" xfId="0" applyNumberFormat="1" applyFont="1" applyBorder="1" applyAlignment="1" applyProtection="1">
      <alignment horizontal="right" vertical="center"/>
      <protection locked="0"/>
    </xf>
    <xf numFmtId="44" fontId="4" fillId="0" borderId="1" xfId="0" applyNumberFormat="1" applyFont="1" applyBorder="1" applyAlignment="1" applyProtection="1">
      <alignment vertical="center"/>
      <protection locked="0"/>
    </xf>
    <xf numFmtId="164" fontId="4" fillId="0" borderId="3" xfId="0" applyNumberFormat="1" applyFont="1" applyBorder="1" applyAlignment="1" applyProtection="1">
      <alignment vertical="center"/>
      <protection locked="0"/>
    </xf>
    <xf numFmtId="0" fontId="3" fillId="0" borderId="19" xfId="0" applyFont="1" applyBorder="1" applyAlignment="1" applyProtection="1">
      <alignment vertical="center"/>
      <protection locked="0"/>
    </xf>
    <xf numFmtId="2" fontId="3" fillId="0" borderId="19" xfId="0" applyNumberFormat="1" applyFont="1" applyBorder="1" applyAlignment="1" applyProtection="1">
      <alignment horizontal="right" vertical="center"/>
      <protection locked="0"/>
    </xf>
    <xf numFmtId="44" fontId="3" fillId="0" borderId="19" xfId="1" applyNumberFormat="1" applyFont="1" applyFill="1" applyBorder="1" applyAlignment="1" applyProtection="1">
      <alignment vertical="center"/>
      <protection locked="0"/>
    </xf>
    <xf numFmtId="0" fontId="3" fillId="0" borderId="18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44" fontId="3" fillId="0" borderId="1" xfId="1" applyNumberFormat="1" applyFont="1" applyFill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4" fontId="3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4" fontId="3" fillId="10" borderId="16" xfId="1" applyNumberFormat="1" applyFont="1" applyFill="1" applyBorder="1" applyAlignment="1" applyProtection="1">
      <alignment vertical="center"/>
      <protection locked="0"/>
    </xf>
    <xf numFmtId="0" fontId="4" fillId="0" borderId="19" xfId="0" applyFont="1" applyBorder="1" applyAlignment="1" applyProtection="1">
      <alignment vertical="center"/>
      <protection locked="0"/>
    </xf>
    <xf numFmtId="44" fontId="4" fillId="0" borderId="19" xfId="0" applyNumberFormat="1" applyFont="1" applyBorder="1" applyAlignment="1" applyProtection="1">
      <alignment vertical="center"/>
      <protection locked="0"/>
    </xf>
    <xf numFmtId="164" fontId="4" fillId="0" borderId="18" xfId="0" applyNumberFormat="1" applyFont="1" applyBorder="1" applyAlignment="1" applyProtection="1">
      <alignment vertical="center"/>
      <protection locked="0"/>
    </xf>
    <xf numFmtId="44" fontId="2" fillId="0" borderId="11" xfId="1" applyNumberFormat="1" applyFont="1" applyFill="1" applyBorder="1" applyAlignment="1">
      <alignment vertical="center"/>
    </xf>
    <xf numFmtId="1" fontId="5" fillId="0" borderId="0" xfId="2" applyNumberFormat="1" applyFont="1" applyBorder="1" applyAlignment="1">
      <alignment horizontal="right" vertical="center" wrapText="1"/>
    </xf>
    <xf numFmtId="1" fontId="3" fillId="0" borderId="0" xfId="2" applyNumberFormat="1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right" vertical="center"/>
    </xf>
    <xf numFmtId="1" fontId="5" fillId="0" borderId="0" xfId="3" applyNumberFormat="1" applyFont="1" applyBorder="1" applyAlignment="1">
      <alignment horizontal="right" vertical="center" wrapText="1"/>
    </xf>
    <xf numFmtId="1" fontId="5" fillId="0" borderId="0" xfId="4" applyNumberFormat="1" applyFont="1" applyBorder="1" applyAlignment="1">
      <alignment horizontal="right" vertical="center" wrapText="1"/>
    </xf>
    <xf numFmtId="1" fontId="3" fillId="0" borderId="0" xfId="4" applyNumberFormat="1" applyFont="1" applyBorder="1" applyAlignment="1">
      <alignment horizontal="right" vertical="center" wrapText="1"/>
    </xf>
    <xf numFmtId="1" fontId="3" fillId="5" borderId="0" xfId="0" applyNumberFormat="1" applyFont="1" applyFill="1" applyBorder="1" applyAlignment="1">
      <alignment vertical="center" wrapText="1"/>
    </xf>
    <xf numFmtId="1" fontId="3" fillId="7" borderId="0" xfId="0" applyNumberFormat="1" applyFont="1" applyFill="1" applyBorder="1" applyAlignment="1">
      <alignment horizontal="right" vertical="center" wrapText="1"/>
    </xf>
    <xf numFmtId="1" fontId="2" fillId="3" borderId="0" xfId="0" applyNumberFormat="1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1" fontId="3" fillId="8" borderId="0" xfId="4" applyNumberFormat="1" applyFont="1" applyFill="1" applyBorder="1" applyAlignment="1">
      <alignment horizontal="right" vertical="center" wrapText="1"/>
    </xf>
    <xf numFmtId="44" fontId="3" fillId="0" borderId="16" xfId="1" applyNumberFormat="1" applyFont="1" applyFill="1" applyBorder="1" applyAlignment="1" applyProtection="1">
      <alignment vertical="center"/>
    </xf>
    <xf numFmtId="1" fontId="2" fillId="9" borderId="0" xfId="0" applyNumberFormat="1" applyFont="1" applyFill="1" applyBorder="1" applyAlignment="1">
      <alignment horizontal="right" vertical="center"/>
    </xf>
    <xf numFmtId="44" fontId="3" fillId="10" borderId="20" xfId="1" applyNumberFormat="1" applyFont="1" applyFill="1" applyBorder="1" applyAlignment="1" applyProtection="1">
      <alignment vertical="center"/>
      <protection locked="0"/>
    </xf>
    <xf numFmtId="44" fontId="3" fillId="0" borderId="9" xfId="1" applyNumberFormat="1" applyFont="1" applyFill="1" applyBorder="1" applyAlignment="1">
      <alignment vertical="center"/>
    </xf>
    <xf numFmtId="44" fontId="2" fillId="0" borderId="9" xfId="1" applyNumberFormat="1" applyFont="1" applyFill="1" applyBorder="1" applyAlignment="1">
      <alignment vertical="center"/>
    </xf>
    <xf numFmtId="0" fontId="6" fillId="3" borderId="12" xfId="3" applyFont="1" applyFill="1" applyBorder="1" applyAlignment="1">
      <alignment horizontal="center" vertical="center" wrapText="1"/>
    </xf>
    <xf numFmtId="0" fontId="6" fillId="3" borderId="9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2" fontId="3" fillId="3" borderId="9" xfId="3" applyNumberFormat="1" applyFont="1" applyFill="1" applyBorder="1" applyAlignment="1">
      <alignment horizontal="right" vertical="center" wrapText="1"/>
    </xf>
    <xf numFmtId="44" fontId="3" fillId="3" borderId="9" xfId="1" applyNumberFormat="1" applyFont="1" applyFill="1" applyBorder="1" applyAlignment="1">
      <alignment vertical="center"/>
    </xf>
    <xf numFmtId="44" fontId="3" fillId="3" borderId="13" xfId="1" applyFont="1" applyFill="1" applyBorder="1" applyAlignment="1">
      <alignment vertical="center"/>
    </xf>
    <xf numFmtId="0" fontId="2" fillId="2" borderId="21" xfId="2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vertical="center" wrapText="1"/>
    </xf>
    <xf numFmtId="44" fontId="2" fillId="2" borderId="17" xfId="1" applyNumberFormat="1" applyFont="1" applyFill="1" applyBorder="1" applyAlignment="1">
      <alignment vertical="center"/>
    </xf>
    <xf numFmtId="44" fontId="2" fillId="2" borderId="22" xfId="1" applyFont="1" applyFill="1" applyBorder="1" applyAlignment="1">
      <alignment vertical="center"/>
    </xf>
    <xf numFmtId="2" fontId="6" fillId="2" borderId="17" xfId="0" applyNumberFormat="1" applyFont="1" applyFill="1" applyBorder="1" applyAlignment="1">
      <alignment horizontal="right" vertical="center" wrapText="1"/>
    </xf>
    <xf numFmtId="0" fontId="6" fillId="3" borderId="21" xfId="3" applyFont="1" applyFill="1" applyBorder="1" applyAlignment="1">
      <alignment horizontal="center" vertical="center" wrapText="1"/>
    </xf>
    <xf numFmtId="0" fontId="6" fillId="3" borderId="17" xfId="3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/>
    </xf>
    <xf numFmtId="2" fontId="2" fillId="3" borderId="17" xfId="0" applyNumberFormat="1" applyFont="1" applyFill="1" applyBorder="1" applyAlignment="1">
      <alignment horizontal="right" vertical="center"/>
    </xf>
    <xf numFmtId="0" fontId="6" fillId="4" borderId="24" xfId="3" applyFont="1" applyFill="1" applyBorder="1" applyAlignment="1">
      <alignment horizontal="center" vertical="center" wrapText="1"/>
    </xf>
    <xf numFmtId="44" fontId="3" fillId="4" borderId="23" xfId="1" applyNumberFormat="1" applyFont="1" applyFill="1" applyBorder="1" applyAlignment="1">
      <alignment vertical="center"/>
    </xf>
    <xf numFmtId="44" fontId="3" fillId="4" borderId="25" xfId="1" applyFont="1" applyFill="1" applyBorder="1" applyAlignment="1">
      <alignment vertical="center"/>
    </xf>
    <xf numFmtId="44" fontId="3" fillId="10" borderId="26" xfId="1" applyNumberFormat="1" applyFont="1" applyFill="1" applyBorder="1" applyAlignment="1" applyProtection="1">
      <alignment vertical="center"/>
      <protection locked="0"/>
    </xf>
    <xf numFmtId="0" fontId="2" fillId="5" borderId="21" xfId="4" applyFont="1" applyFill="1" applyBorder="1" applyAlignment="1">
      <alignment horizontal="center" vertical="center" wrapText="1"/>
    </xf>
    <xf numFmtId="0" fontId="6" fillId="5" borderId="17" xfId="4" applyFont="1" applyFill="1" applyBorder="1" applyAlignment="1">
      <alignment vertical="center" wrapText="1"/>
    </xf>
    <xf numFmtId="2" fontId="2" fillId="5" borderId="17" xfId="0" applyNumberFormat="1" applyFont="1" applyFill="1" applyBorder="1" applyAlignment="1">
      <alignment vertical="center" wrapText="1"/>
    </xf>
    <xf numFmtId="44" fontId="2" fillId="5" borderId="17" xfId="1" applyNumberFormat="1" applyFont="1" applyFill="1" applyBorder="1" applyAlignment="1">
      <alignment vertical="center"/>
    </xf>
    <xf numFmtId="0" fontId="2" fillId="5" borderId="17" xfId="0" applyFont="1" applyFill="1" applyBorder="1" applyAlignment="1">
      <alignment vertical="center" wrapText="1"/>
    </xf>
    <xf numFmtId="44" fontId="3" fillId="7" borderId="9" xfId="1" applyNumberFormat="1" applyFont="1" applyFill="1" applyBorder="1" applyAlignment="1">
      <alignment vertical="center"/>
    </xf>
    <xf numFmtId="44" fontId="3" fillId="8" borderId="9" xfId="1" applyNumberFormat="1" applyFont="1" applyFill="1" applyBorder="1" applyAlignment="1">
      <alignment vertical="center"/>
    </xf>
    <xf numFmtId="0" fontId="2" fillId="7" borderId="21" xfId="4" applyFont="1" applyFill="1" applyBorder="1" applyAlignment="1">
      <alignment horizontal="center" vertical="center" wrapText="1"/>
    </xf>
    <xf numFmtId="0" fontId="6" fillId="7" borderId="17" xfId="4" applyFont="1" applyFill="1" applyBorder="1" applyAlignment="1">
      <alignment vertical="center" wrapText="1"/>
    </xf>
    <xf numFmtId="0" fontId="2" fillId="7" borderId="17" xfId="0" applyFont="1" applyFill="1" applyBorder="1" applyAlignment="1">
      <alignment vertical="center" wrapText="1"/>
    </xf>
    <xf numFmtId="2" fontId="2" fillId="7" borderId="17" xfId="0" applyNumberFormat="1" applyFont="1" applyFill="1" applyBorder="1" applyAlignment="1">
      <alignment vertical="center" wrapText="1"/>
    </xf>
    <xf numFmtId="0" fontId="5" fillId="8" borderId="21" xfId="4" applyFont="1" applyFill="1" applyBorder="1" applyAlignment="1">
      <alignment horizontal="center" vertical="center" wrapText="1"/>
    </xf>
    <xf numFmtId="0" fontId="6" fillId="8" borderId="17" xfId="4" applyFont="1" applyFill="1" applyBorder="1" applyAlignment="1">
      <alignment vertical="center" wrapText="1"/>
    </xf>
    <xf numFmtId="0" fontId="5" fillId="8" borderId="17" xfId="4" applyFont="1" applyFill="1" applyBorder="1" applyAlignment="1">
      <alignment horizontal="center" vertical="center" wrapText="1"/>
    </xf>
    <xf numFmtId="2" fontId="3" fillId="8" borderId="17" xfId="4" applyNumberFormat="1" applyFont="1" applyFill="1" applyBorder="1" applyAlignment="1">
      <alignment horizontal="right" vertical="center" wrapText="1"/>
    </xf>
    <xf numFmtId="0" fontId="3" fillId="4" borderId="21" xfId="4" applyFont="1" applyFill="1" applyBorder="1" applyAlignment="1">
      <alignment horizontal="center" vertical="center" wrapText="1"/>
    </xf>
    <xf numFmtId="0" fontId="6" fillId="4" borderId="17" xfId="4" applyFont="1" applyFill="1" applyBorder="1" applyAlignment="1">
      <alignment vertical="center" wrapText="1"/>
    </xf>
    <xf numFmtId="0" fontId="3" fillId="4" borderId="17" xfId="0" applyFont="1" applyFill="1" applyBorder="1" applyAlignment="1">
      <alignment vertical="center" wrapText="1"/>
    </xf>
    <xf numFmtId="2" fontId="3" fillId="4" borderId="17" xfId="0" applyNumberFormat="1" applyFont="1" applyFill="1" applyBorder="1" applyAlignment="1">
      <alignment vertical="center" wrapText="1"/>
    </xf>
    <xf numFmtId="44" fontId="3" fillId="4" borderId="17" xfId="1" applyNumberFormat="1" applyFont="1" applyFill="1" applyBorder="1" applyAlignment="1">
      <alignment vertical="center"/>
    </xf>
    <xf numFmtId="44" fontId="2" fillId="4" borderId="22" xfId="0" applyNumberFormat="1" applyFont="1" applyFill="1" applyBorder="1" applyAlignment="1">
      <alignment vertical="center"/>
    </xf>
    <xf numFmtId="0" fontId="0" fillId="0" borderId="0" xfId="0" applyBorder="1"/>
    <xf numFmtId="0" fontId="6" fillId="9" borderId="12" xfId="3" applyFont="1" applyFill="1" applyBorder="1" applyAlignment="1">
      <alignment horizontal="center" vertical="center" wrapText="1"/>
    </xf>
    <xf numFmtId="0" fontId="6" fillId="9" borderId="9" xfId="3" applyFont="1" applyFill="1" applyBorder="1" applyAlignment="1">
      <alignment horizontal="center" vertical="center" wrapText="1"/>
    </xf>
    <xf numFmtId="0" fontId="3" fillId="9" borderId="9" xfId="3" applyFont="1" applyFill="1" applyBorder="1" applyAlignment="1">
      <alignment horizontal="center" vertical="center" wrapText="1"/>
    </xf>
    <xf numFmtId="2" fontId="3" fillId="9" borderId="9" xfId="3" applyNumberFormat="1" applyFont="1" applyFill="1" applyBorder="1" applyAlignment="1">
      <alignment horizontal="right" vertical="center" wrapText="1"/>
    </xf>
    <xf numFmtId="44" fontId="3" fillId="9" borderId="9" xfId="1" applyNumberFormat="1" applyFont="1" applyFill="1" applyBorder="1" applyAlignment="1">
      <alignment vertical="center"/>
    </xf>
    <xf numFmtId="44" fontId="3" fillId="9" borderId="13" xfId="1" applyFont="1" applyFill="1" applyBorder="1" applyAlignment="1">
      <alignment vertical="center"/>
    </xf>
    <xf numFmtId="0" fontId="6" fillId="9" borderId="21" xfId="3" applyFont="1" applyFill="1" applyBorder="1" applyAlignment="1">
      <alignment horizontal="center" vertical="center" wrapText="1"/>
    </xf>
    <xf numFmtId="0" fontId="6" fillId="9" borderId="17" xfId="3" applyFont="1" applyFill="1" applyBorder="1" applyAlignment="1">
      <alignment vertical="center" wrapText="1"/>
    </xf>
    <xf numFmtId="0" fontId="2" fillId="9" borderId="17" xfId="0" applyFont="1" applyFill="1" applyBorder="1" applyAlignment="1">
      <alignment vertical="center"/>
    </xf>
    <xf numFmtId="2" fontId="2" fillId="9" borderId="17" xfId="0" applyNumberFormat="1" applyFont="1" applyFill="1" applyBorder="1" applyAlignment="1">
      <alignment horizontal="right" vertical="center"/>
    </xf>
    <xf numFmtId="44" fontId="2" fillId="9" borderId="17" xfId="1" applyNumberFormat="1" applyFont="1" applyFill="1" applyBorder="1" applyAlignment="1">
      <alignment vertical="center"/>
    </xf>
    <xf numFmtId="0" fontId="6" fillId="9" borderId="28" xfId="3" applyFont="1" applyFill="1" applyBorder="1" applyAlignment="1">
      <alignment horizontal="center" vertical="center" wrapText="1"/>
    </xf>
    <xf numFmtId="0" fontId="6" fillId="9" borderId="27" xfId="3" applyFont="1" applyFill="1" applyBorder="1" applyAlignment="1">
      <alignment vertical="center" wrapText="1"/>
    </xf>
    <xf numFmtId="2" fontId="2" fillId="9" borderId="27" xfId="0" applyNumberFormat="1" applyFont="1" applyFill="1" applyBorder="1" applyAlignment="1">
      <alignment horizontal="right" vertical="center"/>
    </xf>
    <xf numFmtId="0" fontId="2" fillId="9" borderId="27" xfId="0" applyFont="1" applyFill="1" applyBorder="1" applyAlignment="1">
      <alignment vertical="center"/>
    </xf>
    <xf numFmtId="44" fontId="2" fillId="9" borderId="27" xfId="1" applyNumberFormat="1" applyFont="1" applyFill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6" fillId="0" borderId="0" xfId="4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6" fillId="4" borderId="23" xfId="3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/>
    </xf>
    <xf numFmtId="0" fontId="6" fillId="6" borderId="9" xfId="3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2" fillId="7" borderId="9" xfId="4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6" fillId="8" borderId="9" xfId="4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</cellXfs>
  <cellStyles count="5">
    <cellStyle name="Currency" xfId="1" builtinId="4"/>
    <cellStyle name="Normal" xfId="0" builtinId="0"/>
    <cellStyle name="Normal 2" xfId="2" xr:uid="{34A40F4E-9C3F-463C-A7ED-18BA48E35236}"/>
    <cellStyle name="Normal 2 2" xfId="3" xr:uid="{7CBD0B32-3B05-4BA9-93BD-A586BE616140}"/>
    <cellStyle name="Normal 3" xfId="4" xr:uid="{F95F2A0B-1D2F-4CC7-A21D-461D9B9F6F0C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25A3-0199-4445-AB52-9D8AF06DA51B}">
  <dimension ref="A1:I195"/>
  <sheetViews>
    <sheetView tabSelected="1" topLeftCell="A97" workbookViewId="0">
      <selection activeCell="E161" sqref="E161"/>
    </sheetView>
  </sheetViews>
  <sheetFormatPr defaultRowHeight="14.4" x14ac:dyDescent="0.3"/>
  <cols>
    <col min="2" max="2" width="37.88671875" customWidth="1"/>
    <col min="4" max="4" width="8.88671875" style="123"/>
    <col min="5" max="5" width="13.109375" style="142" customWidth="1"/>
    <col min="6" max="6" width="17.44140625" customWidth="1"/>
  </cols>
  <sheetData>
    <row r="1" spans="1:6" x14ac:dyDescent="0.3">
      <c r="A1" s="9" t="s">
        <v>0</v>
      </c>
      <c r="B1" s="10"/>
      <c r="C1" s="11"/>
      <c r="D1" s="106"/>
      <c r="E1" s="124"/>
      <c r="F1" s="12"/>
    </row>
    <row r="2" spans="1:6" x14ac:dyDescent="0.3">
      <c r="A2" s="143" t="s">
        <v>195</v>
      </c>
      <c r="B2" s="13"/>
      <c r="C2" s="13"/>
      <c r="D2" s="107"/>
      <c r="E2" s="125"/>
      <c r="F2" s="14"/>
    </row>
    <row r="3" spans="1:6" x14ac:dyDescent="0.3">
      <c r="A3" s="143" t="s">
        <v>196</v>
      </c>
      <c r="B3" s="13"/>
      <c r="C3" s="13"/>
      <c r="D3" s="107"/>
      <c r="E3" s="125"/>
      <c r="F3" s="14"/>
    </row>
    <row r="4" spans="1:6" ht="15" thickBot="1" x14ac:dyDescent="0.35">
      <c r="A4" s="143" t="s">
        <v>193</v>
      </c>
      <c r="B4" s="15"/>
      <c r="C4" s="145"/>
      <c r="D4" s="146"/>
      <c r="E4" s="147"/>
      <c r="F4" s="148"/>
    </row>
    <row r="5" spans="1:6" ht="15" thickBot="1" x14ac:dyDescent="0.35">
      <c r="A5" s="143" t="s">
        <v>190</v>
      </c>
      <c r="B5" s="15"/>
      <c r="C5" s="162"/>
      <c r="D5" s="150"/>
      <c r="E5" s="163"/>
      <c r="F5" s="164"/>
    </row>
    <row r="6" spans="1:6" ht="15" thickBot="1" x14ac:dyDescent="0.35">
      <c r="A6" s="143" t="s">
        <v>191</v>
      </c>
      <c r="B6" s="144"/>
      <c r="C6" s="145"/>
      <c r="D6" s="146"/>
      <c r="E6" s="147"/>
      <c r="F6" s="148"/>
    </row>
    <row r="7" spans="1:6" ht="15" thickBot="1" x14ac:dyDescent="0.35">
      <c r="A7" s="143" t="s">
        <v>192</v>
      </c>
      <c r="B7" s="17"/>
      <c r="C7" s="149"/>
      <c r="D7" s="150"/>
      <c r="E7" s="151"/>
      <c r="F7" s="152"/>
    </row>
    <row r="8" spans="1:6" ht="15" thickBot="1" x14ac:dyDescent="0.35">
      <c r="A8" s="156"/>
      <c r="B8" s="153"/>
      <c r="C8" s="153"/>
      <c r="D8" s="146"/>
      <c r="E8" s="154"/>
      <c r="F8" s="155"/>
    </row>
    <row r="9" spans="1:6" ht="15" thickBot="1" x14ac:dyDescent="0.35">
      <c r="A9" s="157"/>
      <c r="B9" s="153"/>
      <c r="C9" s="158"/>
      <c r="D9" s="146"/>
      <c r="E9" s="159"/>
      <c r="F9" s="160"/>
    </row>
    <row r="10" spans="1:6" ht="15" thickBot="1" x14ac:dyDescent="0.35">
      <c r="A10" s="239"/>
      <c r="B10" s="2" t="s">
        <v>1</v>
      </c>
      <c r="C10" s="3" t="s">
        <v>2</v>
      </c>
      <c r="D10" s="108" t="s">
        <v>3</v>
      </c>
      <c r="E10" s="127" t="s">
        <v>2</v>
      </c>
      <c r="F10" s="3" t="s">
        <v>4</v>
      </c>
    </row>
    <row r="11" spans="1:6" ht="15" thickBot="1" x14ac:dyDescent="0.35">
      <c r="A11" s="4"/>
      <c r="B11" s="2"/>
      <c r="C11" s="5"/>
      <c r="D11" s="109"/>
      <c r="E11" s="128" t="s">
        <v>5</v>
      </c>
      <c r="F11" s="6" t="s">
        <v>6</v>
      </c>
    </row>
    <row r="12" spans="1:6" x14ac:dyDescent="0.3">
      <c r="A12" s="240" t="s">
        <v>7</v>
      </c>
      <c r="B12" s="241"/>
      <c r="C12" s="241"/>
      <c r="D12" s="241"/>
      <c r="E12" s="241"/>
      <c r="F12" s="242"/>
    </row>
    <row r="13" spans="1:6" ht="15" thickBot="1" x14ac:dyDescent="0.35">
      <c r="A13" s="19">
        <v>1000</v>
      </c>
      <c r="B13" s="243" t="s">
        <v>8</v>
      </c>
      <c r="C13" s="244"/>
      <c r="D13" s="244"/>
      <c r="E13" s="180"/>
      <c r="F13" s="20"/>
    </row>
    <row r="14" spans="1:6" ht="15" thickTop="1" x14ac:dyDescent="0.3">
      <c r="A14" s="16">
        <v>1001</v>
      </c>
      <c r="B14" s="21" t="s">
        <v>9</v>
      </c>
      <c r="C14" s="22" t="s">
        <v>10</v>
      </c>
      <c r="D14" s="166">
        <v>1</v>
      </c>
      <c r="E14" s="179"/>
      <c r="F14" s="23">
        <f>D14*E14</f>
        <v>0</v>
      </c>
    </row>
    <row r="15" spans="1:6" ht="26.4" x14ac:dyDescent="0.3">
      <c r="A15" s="16">
        <v>1002</v>
      </c>
      <c r="B15" s="21" t="s">
        <v>11</v>
      </c>
      <c r="C15" s="22" t="s">
        <v>10</v>
      </c>
      <c r="D15" s="166">
        <v>1</v>
      </c>
      <c r="E15" s="161"/>
      <c r="F15" s="23">
        <f t="shared" ref="F15:F23" si="0">D15*E15</f>
        <v>0</v>
      </c>
    </row>
    <row r="16" spans="1:6" x14ac:dyDescent="0.3">
      <c r="A16" s="16">
        <v>1003</v>
      </c>
      <c r="B16" s="21" t="s">
        <v>12</v>
      </c>
      <c r="C16" s="22" t="s">
        <v>13</v>
      </c>
      <c r="D16" s="166">
        <v>11827</v>
      </c>
      <c r="E16" s="161"/>
      <c r="F16" s="23">
        <f t="shared" si="0"/>
        <v>0</v>
      </c>
    </row>
    <row r="17" spans="1:6" x14ac:dyDescent="0.3">
      <c r="A17" s="16">
        <v>1004</v>
      </c>
      <c r="B17" s="21" t="s">
        <v>14</v>
      </c>
      <c r="C17" s="22" t="s">
        <v>13</v>
      </c>
      <c r="D17" s="166">
        <v>32765</v>
      </c>
      <c r="E17" s="161"/>
      <c r="F17" s="23">
        <f>D17*E17</f>
        <v>0</v>
      </c>
    </row>
    <row r="18" spans="1:6" x14ac:dyDescent="0.3">
      <c r="A18" s="16">
        <v>1005</v>
      </c>
      <c r="B18" s="21" t="s">
        <v>15</v>
      </c>
      <c r="C18" s="22" t="s">
        <v>13</v>
      </c>
      <c r="D18" s="166">
        <v>4543</v>
      </c>
      <c r="E18" s="161"/>
      <c r="F18" s="23">
        <f t="shared" si="0"/>
        <v>0</v>
      </c>
    </row>
    <row r="19" spans="1:6" x14ac:dyDescent="0.3">
      <c r="A19" s="16">
        <v>1006</v>
      </c>
      <c r="B19" s="21" t="s">
        <v>16</v>
      </c>
      <c r="C19" s="22" t="s">
        <v>13</v>
      </c>
      <c r="D19" s="166">
        <v>6180</v>
      </c>
      <c r="E19" s="161"/>
      <c r="F19" s="23">
        <f t="shared" si="0"/>
        <v>0</v>
      </c>
    </row>
    <row r="20" spans="1:6" x14ac:dyDescent="0.3">
      <c r="A20" s="16">
        <v>1007</v>
      </c>
      <c r="B20" s="21" t="s">
        <v>17</v>
      </c>
      <c r="C20" s="22" t="s">
        <v>13</v>
      </c>
      <c r="D20" s="166">
        <v>150</v>
      </c>
      <c r="E20" s="161"/>
      <c r="F20" s="23">
        <f t="shared" si="0"/>
        <v>0</v>
      </c>
    </row>
    <row r="21" spans="1:6" x14ac:dyDescent="0.3">
      <c r="A21" s="16">
        <v>1008</v>
      </c>
      <c r="B21" s="21" t="s">
        <v>18</v>
      </c>
      <c r="C21" s="22" t="s">
        <v>19</v>
      </c>
      <c r="D21" s="166">
        <v>114</v>
      </c>
      <c r="E21" s="161"/>
      <c r="F21" s="23">
        <f t="shared" si="0"/>
        <v>0</v>
      </c>
    </row>
    <row r="22" spans="1:6" x14ac:dyDescent="0.3">
      <c r="A22" s="16">
        <v>1009</v>
      </c>
      <c r="B22" s="21" t="s">
        <v>20</v>
      </c>
      <c r="C22" s="22" t="s">
        <v>19</v>
      </c>
      <c r="D22" s="166">
        <v>50</v>
      </c>
      <c r="E22" s="161"/>
      <c r="F22" s="23">
        <f t="shared" si="0"/>
        <v>0</v>
      </c>
    </row>
    <row r="23" spans="1:6" ht="15" thickBot="1" x14ac:dyDescent="0.35">
      <c r="A23" s="16">
        <v>1010</v>
      </c>
      <c r="B23" s="21" t="s">
        <v>21</v>
      </c>
      <c r="C23" s="22" t="s">
        <v>19</v>
      </c>
      <c r="D23" s="166">
        <v>11</v>
      </c>
      <c r="E23" s="161"/>
      <c r="F23" s="24">
        <f t="shared" si="0"/>
        <v>0</v>
      </c>
    </row>
    <row r="24" spans="1:6" ht="26.4" x14ac:dyDescent="0.3">
      <c r="A24" s="25"/>
      <c r="B24" s="26" t="s">
        <v>22</v>
      </c>
      <c r="C24" s="27"/>
      <c r="D24" s="111"/>
      <c r="E24" s="129"/>
      <c r="F24" s="165">
        <f t="shared" ref="F24" si="1">SUM(F14:F23)</f>
        <v>0</v>
      </c>
    </row>
    <row r="25" spans="1:6" ht="15" thickBot="1" x14ac:dyDescent="0.35">
      <c r="A25" s="19">
        <v>2000</v>
      </c>
      <c r="B25" s="245" t="s">
        <v>23</v>
      </c>
      <c r="C25" s="246"/>
      <c r="D25" s="246"/>
      <c r="E25" s="180"/>
      <c r="F25" s="28"/>
    </row>
    <row r="26" spans="1:6" ht="15" thickTop="1" x14ac:dyDescent="0.3">
      <c r="A26" s="16">
        <v>2001</v>
      </c>
      <c r="B26" s="21" t="s">
        <v>9</v>
      </c>
      <c r="C26" s="22" t="s">
        <v>10</v>
      </c>
      <c r="D26" s="166">
        <v>1</v>
      </c>
      <c r="E26" s="179"/>
      <c r="F26" s="23">
        <f>(D26*E26)</f>
        <v>0</v>
      </c>
    </row>
    <row r="27" spans="1:6" ht="26.4" x14ac:dyDescent="0.3">
      <c r="A27" s="16">
        <v>2002</v>
      </c>
      <c r="B27" s="29" t="s">
        <v>11</v>
      </c>
      <c r="C27" s="30" t="s">
        <v>10</v>
      </c>
      <c r="D27" s="167">
        <v>1</v>
      </c>
      <c r="E27" s="161"/>
      <c r="F27" s="23">
        <f t="shared" ref="F27:F38" si="2">(D27*E27)</f>
        <v>0</v>
      </c>
    </row>
    <row r="28" spans="1:6" x14ac:dyDescent="0.3">
      <c r="A28" s="16">
        <v>2003</v>
      </c>
      <c r="B28" s="29" t="s">
        <v>24</v>
      </c>
      <c r="C28" s="30" t="s">
        <v>25</v>
      </c>
      <c r="D28" s="167">
        <v>28000</v>
      </c>
      <c r="E28" s="161"/>
      <c r="F28" s="23">
        <f t="shared" si="2"/>
        <v>0</v>
      </c>
    </row>
    <row r="29" spans="1:6" x14ac:dyDescent="0.3">
      <c r="A29" s="16">
        <v>2004</v>
      </c>
      <c r="B29" s="21" t="s">
        <v>26</v>
      </c>
      <c r="C29" s="22" t="s">
        <v>25</v>
      </c>
      <c r="D29" s="166">
        <v>9150</v>
      </c>
      <c r="E29" s="161"/>
      <c r="F29" s="23">
        <f t="shared" si="2"/>
        <v>0</v>
      </c>
    </row>
    <row r="30" spans="1:6" x14ac:dyDescent="0.3">
      <c r="A30" s="16">
        <v>2005</v>
      </c>
      <c r="B30" s="21" t="s">
        <v>27</v>
      </c>
      <c r="C30" s="22" t="s">
        <v>28</v>
      </c>
      <c r="D30" s="166">
        <v>9653</v>
      </c>
      <c r="E30" s="161"/>
      <c r="F30" s="23">
        <f t="shared" si="2"/>
        <v>0</v>
      </c>
    </row>
    <row r="31" spans="1:6" x14ac:dyDescent="0.3">
      <c r="A31" s="16">
        <v>2006</v>
      </c>
      <c r="B31" s="21" t="s">
        <v>29</v>
      </c>
      <c r="C31" s="22" t="s">
        <v>28</v>
      </c>
      <c r="D31" s="166">
        <v>3200</v>
      </c>
      <c r="E31" s="161"/>
      <c r="F31" s="23">
        <f t="shared" si="2"/>
        <v>0</v>
      </c>
    </row>
    <row r="32" spans="1:6" x14ac:dyDescent="0.3">
      <c r="A32" s="16">
        <v>2007</v>
      </c>
      <c r="B32" s="21" t="s">
        <v>30</v>
      </c>
      <c r="C32" s="22" t="s">
        <v>28</v>
      </c>
      <c r="D32" s="167">
        <v>2284</v>
      </c>
      <c r="E32" s="161"/>
      <c r="F32" s="23">
        <f t="shared" si="2"/>
        <v>0</v>
      </c>
    </row>
    <row r="33" spans="1:6" ht="26.4" x14ac:dyDescent="0.3">
      <c r="A33" s="16">
        <v>2008</v>
      </c>
      <c r="B33" s="21" t="s">
        <v>31</v>
      </c>
      <c r="C33" s="22" t="s">
        <v>32</v>
      </c>
      <c r="D33" s="167">
        <v>2655</v>
      </c>
      <c r="E33" s="161"/>
      <c r="F33" s="23">
        <f t="shared" si="2"/>
        <v>0</v>
      </c>
    </row>
    <row r="34" spans="1:6" x14ac:dyDescent="0.3">
      <c r="A34" s="16">
        <v>2009</v>
      </c>
      <c r="B34" s="21" t="s">
        <v>33</v>
      </c>
      <c r="C34" s="22" t="s">
        <v>13</v>
      </c>
      <c r="D34" s="167">
        <v>24129</v>
      </c>
      <c r="E34" s="161"/>
      <c r="F34" s="23">
        <f t="shared" si="2"/>
        <v>0</v>
      </c>
    </row>
    <row r="35" spans="1:6" x14ac:dyDescent="0.3">
      <c r="A35" s="16">
        <v>2010</v>
      </c>
      <c r="B35" s="21" t="s">
        <v>34</v>
      </c>
      <c r="C35" s="22" t="s">
        <v>13</v>
      </c>
      <c r="D35" s="167">
        <v>27569</v>
      </c>
      <c r="E35" s="161"/>
      <c r="F35" s="23">
        <f t="shared" si="2"/>
        <v>0</v>
      </c>
    </row>
    <row r="36" spans="1:6" x14ac:dyDescent="0.3">
      <c r="A36" s="16">
        <v>2011</v>
      </c>
      <c r="B36" s="21" t="s">
        <v>35</v>
      </c>
      <c r="C36" s="22" t="s">
        <v>13</v>
      </c>
      <c r="D36" s="166">
        <v>9993</v>
      </c>
      <c r="E36" s="161"/>
      <c r="F36" s="23">
        <f t="shared" si="2"/>
        <v>0</v>
      </c>
    </row>
    <row r="37" spans="1:6" x14ac:dyDescent="0.3">
      <c r="A37" s="16">
        <v>2012</v>
      </c>
      <c r="B37" s="21" t="s">
        <v>36</v>
      </c>
      <c r="C37" s="22" t="s">
        <v>13</v>
      </c>
      <c r="D37" s="166">
        <v>4319</v>
      </c>
      <c r="E37" s="161"/>
      <c r="F37" s="23">
        <f t="shared" si="2"/>
        <v>0</v>
      </c>
    </row>
    <row r="38" spans="1:6" ht="15" thickBot="1" x14ac:dyDescent="0.35">
      <c r="A38" s="16">
        <v>2013</v>
      </c>
      <c r="B38" s="21" t="s">
        <v>37</v>
      </c>
      <c r="C38" s="22" t="s">
        <v>13</v>
      </c>
      <c r="D38" s="167">
        <v>4597</v>
      </c>
      <c r="E38" s="161"/>
      <c r="F38" s="24">
        <f t="shared" si="2"/>
        <v>0</v>
      </c>
    </row>
    <row r="39" spans="1:6" x14ac:dyDescent="0.3">
      <c r="A39" s="25"/>
      <c r="B39" s="26" t="s">
        <v>38</v>
      </c>
      <c r="C39" s="27"/>
      <c r="D39" s="111"/>
      <c r="E39" s="129"/>
      <c r="F39" s="165">
        <f>SUM(F26:F38)</f>
        <v>0</v>
      </c>
    </row>
    <row r="40" spans="1:6" ht="15" thickBot="1" x14ac:dyDescent="0.35">
      <c r="A40" s="19">
        <v>3000</v>
      </c>
      <c r="B40" s="245" t="s">
        <v>39</v>
      </c>
      <c r="C40" s="246"/>
      <c r="D40" s="246"/>
      <c r="E40" s="180"/>
      <c r="F40" s="20"/>
    </row>
    <row r="41" spans="1:6" ht="27" thickTop="1" x14ac:dyDescent="0.3">
      <c r="A41" s="16">
        <v>3001</v>
      </c>
      <c r="B41" s="21" t="s">
        <v>40</v>
      </c>
      <c r="C41" s="22" t="s">
        <v>13</v>
      </c>
      <c r="D41" s="166">
        <v>1114</v>
      </c>
      <c r="E41" s="179"/>
      <c r="F41" s="23">
        <f>(D41*E41)</f>
        <v>0</v>
      </c>
    </row>
    <row r="42" spans="1:6" ht="26.4" x14ac:dyDescent="0.3">
      <c r="A42" s="16">
        <v>3002</v>
      </c>
      <c r="B42" s="21" t="s">
        <v>41</v>
      </c>
      <c r="C42" s="22" t="s">
        <v>42</v>
      </c>
      <c r="D42" s="166">
        <v>145</v>
      </c>
      <c r="E42" s="161"/>
      <c r="F42" s="23">
        <f t="shared" ref="F42:F56" si="3">(D42*E42)</f>
        <v>0</v>
      </c>
    </row>
    <row r="43" spans="1:6" x14ac:dyDescent="0.3">
      <c r="A43" s="16">
        <v>3003</v>
      </c>
      <c r="B43" s="21" t="s">
        <v>43</v>
      </c>
      <c r="C43" s="22" t="s">
        <v>42</v>
      </c>
      <c r="D43" s="166">
        <v>210</v>
      </c>
      <c r="E43" s="161"/>
      <c r="F43" s="23">
        <f t="shared" si="3"/>
        <v>0</v>
      </c>
    </row>
    <row r="44" spans="1:6" ht="26.4" x14ac:dyDescent="0.3">
      <c r="A44" s="16">
        <v>3004</v>
      </c>
      <c r="B44" s="21" t="s">
        <v>44</v>
      </c>
      <c r="C44" s="22" t="s">
        <v>45</v>
      </c>
      <c r="D44" s="110">
        <v>0.33</v>
      </c>
      <c r="E44" s="161"/>
      <c r="F44" s="23">
        <f t="shared" si="3"/>
        <v>0</v>
      </c>
    </row>
    <row r="45" spans="1:6" ht="26.4" x14ac:dyDescent="0.3">
      <c r="A45" s="16">
        <v>3005</v>
      </c>
      <c r="B45" s="21" t="s">
        <v>46</v>
      </c>
      <c r="C45" s="22" t="s">
        <v>45</v>
      </c>
      <c r="D45" s="110">
        <v>1.1399999999999999</v>
      </c>
      <c r="E45" s="161"/>
      <c r="F45" s="23">
        <f t="shared" si="3"/>
        <v>0</v>
      </c>
    </row>
    <row r="46" spans="1:6" ht="39.6" x14ac:dyDescent="0.3">
      <c r="A46" s="16">
        <v>3006</v>
      </c>
      <c r="B46" s="21" t="s">
        <v>47</v>
      </c>
      <c r="C46" s="22" t="s">
        <v>28</v>
      </c>
      <c r="D46" s="166">
        <v>5400</v>
      </c>
      <c r="E46" s="161"/>
      <c r="F46" s="23">
        <f t="shared" si="3"/>
        <v>0</v>
      </c>
    </row>
    <row r="47" spans="1:6" ht="39.6" x14ac:dyDescent="0.3">
      <c r="A47" s="16">
        <v>3007</v>
      </c>
      <c r="B47" s="21" t="s">
        <v>48</v>
      </c>
      <c r="C47" s="22" t="s">
        <v>28</v>
      </c>
      <c r="D47" s="166">
        <v>1849</v>
      </c>
      <c r="E47" s="161"/>
      <c r="F47" s="23">
        <f t="shared" si="3"/>
        <v>0</v>
      </c>
    </row>
    <row r="48" spans="1:6" ht="26.4" x14ac:dyDescent="0.3">
      <c r="A48" s="16">
        <v>3008</v>
      </c>
      <c r="B48" s="21" t="s">
        <v>49</v>
      </c>
      <c r="C48" s="22" t="s">
        <v>45</v>
      </c>
      <c r="D48" s="110">
        <v>0.08</v>
      </c>
      <c r="E48" s="161"/>
      <c r="F48" s="23">
        <f t="shared" si="3"/>
        <v>0</v>
      </c>
    </row>
    <row r="49" spans="1:6" ht="26.4" x14ac:dyDescent="0.3">
      <c r="A49" s="16">
        <v>3009</v>
      </c>
      <c r="B49" s="21" t="s">
        <v>50</v>
      </c>
      <c r="C49" s="22" t="s">
        <v>45</v>
      </c>
      <c r="D49" s="110">
        <v>0.14000000000000001</v>
      </c>
      <c r="E49" s="161"/>
      <c r="F49" s="23">
        <f t="shared" si="3"/>
        <v>0</v>
      </c>
    </row>
    <row r="50" spans="1:6" ht="26.4" x14ac:dyDescent="0.3">
      <c r="A50" s="16">
        <v>3010</v>
      </c>
      <c r="B50" s="21" t="s">
        <v>51</v>
      </c>
      <c r="C50" s="22" t="s">
        <v>19</v>
      </c>
      <c r="D50" s="166">
        <v>20</v>
      </c>
      <c r="E50" s="161"/>
      <c r="F50" s="23">
        <f t="shared" si="3"/>
        <v>0</v>
      </c>
    </row>
    <row r="51" spans="1:6" ht="26.4" x14ac:dyDescent="0.3">
      <c r="A51" s="16">
        <v>3011</v>
      </c>
      <c r="B51" s="21" t="s">
        <v>52</v>
      </c>
      <c r="C51" s="22" t="s">
        <v>19</v>
      </c>
      <c r="D51" s="166">
        <v>29</v>
      </c>
      <c r="E51" s="161"/>
      <c r="F51" s="23">
        <f t="shared" si="3"/>
        <v>0</v>
      </c>
    </row>
    <row r="52" spans="1:6" ht="26.4" x14ac:dyDescent="0.3">
      <c r="A52" s="16">
        <v>3012</v>
      </c>
      <c r="B52" s="21" t="s">
        <v>53</v>
      </c>
      <c r="C52" s="22" t="s">
        <v>19</v>
      </c>
      <c r="D52" s="166">
        <v>2</v>
      </c>
      <c r="E52" s="161"/>
      <c r="F52" s="23">
        <f t="shared" si="3"/>
        <v>0</v>
      </c>
    </row>
    <row r="53" spans="1:6" ht="26.4" x14ac:dyDescent="0.3">
      <c r="A53" s="16">
        <v>3013</v>
      </c>
      <c r="B53" s="21" t="s">
        <v>54</v>
      </c>
      <c r="C53" s="22" t="s">
        <v>19</v>
      </c>
      <c r="D53" s="166">
        <v>49</v>
      </c>
      <c r="E53" s="161"/>
      <c r="F53" s="23">
        <f t="shared" si="3"/>
        <v>0</v>
      </c>
    </row>
    <row r="54" spans="1:6" ht="26.4" x14ac:dyDescent="0.3">
      <c r="A54" s="16">
        <v>3014</v>
      </c>
      <c r="B54" s="21" t="s">
        <v>55</v>
      </c>
      <c r="C54" s="22" t="s">
        <v>19</v>
      </c>
      <c r="D54" s="166">
        <v>49</v>
      </c>
      <c r="E54" s="161"/>
      <c r="F54" s="23">
        <f t="shared" si="3"/>
        <v>0</v>
      </c>
    </row>
    <row r="55" spans="1:6" ht="26.4" x14ac:dyDescent="0.3">
      <c r="A55" s="16">
        <v>3015</v>
      </c>
      <c r="B55" s="21" t="s">
        <v>56</v>
      </c>
      <c r="C55" s="22" t="s">
        <v>45</v>
      </c>
      <c r="D55" s="110">
        <v>0.23</v>
      </c>
      <c r="E55" s="161"/>
      <c r="F55" s="23">
        <f t="shared" si="3"/>
        <v>0</v>
      </c>
    </row>
    <row r="56" spans="1:6" ht="26.4" x14ac:dyDescent="0.3">
      <c r="A56" s="16">
        <v>3016</v>
      </c>
      <c r="B56" s="21" t="s">
        <v>57</v>
      </c>
      <c r="C56" s="22" t="s">
        <v>28</v>
      </c>
      <c r="D56" s="166">
        <v>732</v>
      </c>
      <c r="E56" s="161"/>
      <c r="F56" s="23">
        <f t="shared" si="3"/>
        <v>0</v>
      </c>
    </row>
    <row r="57" spans="1:6" ht="26.4" x14ac:dyDescent="0.3">
      <c r="A57" s="16">
        <v>3017</v>
      </c>
      <c r="B57" s="21" t="s">
        <v>58</v>
      </c>
      <c r="C57" s="22" t="s">
        <v>45</v>
      </c>
      <c r="D57" s="110">
        <v>0.12</v>
      </c>
      <c r="E57" s="161"/>
      <c r="F57" s="23">
        <f>(D57*E57)</f>
        <v>0</v>
      </c>
    </row>
    <row r="58" spans="1:6" ht="27" thickBot="1" x14ac:dyDescent="0.35">
      <c r="A58" s="16">
        <v>3018</v>
      </c>
      <c r="B58" s="21" t="s">
        <v>59</v>
      </c>
      <c r="C58" s="22" t="s">
        <v>45</v>
      </c>
      <c r="D58" s="110">
        <v>2.4500000000000002</v>
      </c>
      <c r="E58" s="161"/>
      <c r="F58" s="24">
        <f>(D58*E58)</f>
        <v>0</v>
      </c>
    </row>
    <row r="59" spans="1:6" ht="26.4" x14ac:dyDescent="0.3">
      <c r="A59" s="25"/>
      <c r="B59" s="26" t="s">
        <v>60</v>
      </c>
      <c r="C59" s="27"/>
      <c r="D59" s="111"/>
      <c r="E59" s="129"/>
      <c r="F59" s="165">
        <f>SUM(F41:F58)</f>
        <v>0</v>
      </c>
    </row>
    <row r="60" spans="1:6" ht="15" thickBot="1" x14ac:dyDescent="0.35">
      <c r="A60" s="19">
        <v>4000</v>
      </c>
      <c r="B60" s="245" t="s">
        <v>61</v>
      </c>
      <c r="C60" s="246"/>
      <c r="D60" s="246"/>
      <c r="E60" s="180"/>
      <c r="F60" s="28"/>
    </row>
    <row r="61" spans="1:6" ht="15" thickTop="1" x14ac:dyDescent="0.3">
      <c r="A61" s="16">
        <v>4001</v>
      </c>
      <c r="B61" s="31" t="s">
        <v>62</v>
      </c>
      <c r="C61" s="32" t="s">
        <v>19</v>
      </c>
      <c r="D61" s="168">
        <v>7</v>
      </c>
      <c r="E61" s="179"/>
      <c r="F61" s="23">
        <f t="shared" ref="F61:F82" si="4">(D61*E61)</f>
        <v>0</v>
      </c>
    </row>
    <row r="62" spans="1:6" x14ac:dyDescent="0.3">
      <c r="A62" s="16">
        <v>4002</v>
      </c>
      <c r="B62" s="31" t="s">
        <v>63</v>
      </c>
      <c r="C62" s="32" t="s">
        <v>19</v>
      </c>
      <c r="D62" s="168">
        <v>10</v>
      </c>
      <c r="E62" s="161"/>
      <c r="F62" s="23">
        <f t="shared" si="4"/>
        <v>0</v>
      </c>
    </row>
    <row r="63" spans="1:6" x14ac:dyDescent="0.3">
      <c r="A63" s="16">
        <v>4003</v>
      </c>
      <c r="B63" s="101" t="s">
        <v>64</v>
      </c>
      <c r="C63" s="18" t="s">
        <v>19</v>
      </c>
      <c r="D63" s="168">
        <v>14</v>
      </c>
      <c r="E63" s="161"/>
      <c r="F63" s="23">
        <f t="shared" si="4"/>
        <v>0</v>
      </c>
    </row>
    <row r="64" spans="1:6" x14ac:dyDescent="0.3">
      <c r="A64" s="16">
        <v>4004</v>
      </c>
      <c r="B64" s="33" t="s">
        <v>65</v>
      </c>
      <c r="C64" s="18" t="s">
        <v>19</v>
      </c>
      <c r="D64" s="168">
        <v>78</v>
      </c>
      <c r="E64" s="161"/>
      <c r="F64" s="23">
        <f>(D64*E64)</f>
        <v>0</v>
      </c>
    </row>
    <row r="65" spans="1:6" x14ac:dyDescent="0.3">
      <c r="A65" s="16">
        <v>4005</v>
      </c>
      <c r="B65" s="101" t="s">
        <v>66</v>
      </c>
      <c r="C65" s="32" t="s">
        <v>19</v>
      </c>
      <c r="D65" s="168">
        <v>2</v>
      </c>
      <c r="E65" s="161"/>
      <c r="F65" s="23">
        <f t="shared" si="4"/>
        <v>0</v>
      </c>
    </row>
    <row r="66" spans="1:6" x14ac:dyDescent="0.3">
      <c r="A66" s="16">
        <v>4006</v>
      </c>
      <c r="B66" s="33" t="s">
        <v>67</v>
      </c>
      <c r="C66" s="18" t="s">
        <v>19</v>
      </c>
      <c r="D66" s="168">
        <v>20</v>
      </c>
      <c r="E66" s="161"/>
      <c r="F66" s="23">
        <f t="shared" si="4"/>
        <v>0</v>
      </c>
    </row>
    <row r="67" spans="1:6" x14ac:dyDescent="0.3">
      <c r="A67" s="16">
        <v>4007</v>
      </c>
      <c r="B67" s="33" t="s">
        <v>68</v>
      </c>
      <c r="C67" s="18" t="s">
        <v>19</v>
      </c>
      <c r="D67" s="168">
        <v>20</v>
      </c>
      <c r="E67" s="161"/>
      <c r="F67" s="23">
        <f t="shared" si="4"/>
        <v>0</v>
      </c>
    </row>
    <row r="68" spans="1:6" x14ac:dyDescent="0.3">
      <c r="A68" s="16">
        <v>4008</v>
      </c>
      <c r="B68" s="33" t="s">
        <v>69</v>
      </c>
      <c r="C68" s="18" t="s">
        <v>19</v>
      </c>
      <c r="D68" s="168">
        <v>23</v>
      </c>
      <c r="E68" s="161"/>
      <c r="F68" s="23">
        <f t="shared" si="4"/>
        <v>0</v>
      </c>
    </row>
    <row r="69" spans="1:6" x14ac:dyDescent="0.3">
      <c r="A69" s="16">
        <v>4009</v>
      </c>
      <c r="B69" s="33" t="s">
        <v>70</v>
      </c>
      <c r="C69" s="18" t="s">
        <v>19</v>
      </c>
      <c r="D69" s="168">
        <v>93</v>
      </c>
      <c r="E69" s="161"/>
      <c r="F69" s="23">
        <f t="shared" si="4"/>
        <v>0</v>
      </c>
    </row>
    <row r="70" spans="1:6" x14ac:dyDescent="0.3">
      <c r="A70" s="16">
        <v>4010</v>
      </c>
      <c r="B70" s="33" t="s">
        <v>71</v>
      </c>
      <c r="C70" s="18" t="s">
        <v>19</v>
      </c>
      <c r="D70" s="168">
        <v>96</v>
      </c>
      <c r="E70" s="161"/>
      <c r="F70" s="23">
        <f t="shared" si="4"/>
        <v>0</v>
      </c>
    </row>
    <row r="71" spans="1:6" x14ac:dyDescent="0.3">
      <c r="A71" s="16">
        <v>4011</v>
      </c>
      <c r="B71" s="33" t="s">
        <v>72</v>
      </c>
      <c r="C71" s="18" t="s">
        <v>19</v>
      </c>
      <c r="D71" s="168">
        <v>36</v>
      </c>
      <c r="E71" s="161"/>
      <c r="F71" s="23">
        <f t="shared" si="4"/>
        <v>0</v>
      </c>
    </row>
    <row r="72" spans="1:6" x14ac:dyDescent="0.3">
      <c r="A72" s="16">
        <v>4012</v>
      </c>
      <c r="B72" s="33" t="s">
        <v>73</v>
      </c>
      <c r="C72" s="18" t="s">
        <v>74</v>
      </c>
      <c r="D72" s="168">
        <v>8961</v>
      </c>
      <c r="E72" s="161"/>
      <c r="F72" s="23">
        <f t="shared" si="4"/>
        <v>0</v>
      </c>
    </row>
    <row r="73" spans="1:6" x14ac:dyDescent="0.3">
      <c r="A73" s="16">
        <v>4013</v>
      </c>
      <c r="B73" s="33" t="s">
        <v>75</v>
      </c>
      <c r="C73" s="18" t="s">
        <v>19</v>
      </c>
      <c r="D73" s="168">
        <v>467</v>
      </c>
      <c r="E73" s="161"/>
      <c r="F73" s="23">
        <f t="shared" si="4"/>
        <v>0</v>
      </c>
    </row>
    <row r="74" spans="1:6" x14ac:dyDescent="0.3">
      <c r="A74" s="16">
        <v>4014</v>
      </c>
      <c r="B74" s="33" t="s">
        <v>76</v>
      </c>
      <c r="C74" s="18" t="s">
        <v>19</v>
      </c>
      <c r="D74" s="168">
        <v>1170</v>
      </c>
      <c r="E74" s="161"/>
      <c r="F74" s="23">
        <f t="shared" si="4"/>
        <v>0</v>
      </c>
    </row>
    <row r="75" spans="1:6" x14ac:dyDescent="0.3">
      <c r="A75" s="16">
        <v>4015</v>
      </c>
      <c r="B75" s="33" t="s">
        <v>77</v>
      </c>
      <c r="C75" s="18" t="s">
        <v>19</v>
      </c>
      <c r="D75" s="168">
        <v>50</v>
      </c>
      <c r="E75" s="161"/>
      <c r="F75" s="23">
        <f t="shared" si="4"/>
        <v>0</v>
      </c>
    </row>
    <row r="76" spans="1:6" x14ac:dyDescent="0.3">
      <c r="A76" s="16">
        <v>4016</v>
      </c>
      <c r="B76" s="101" t="s">
        <v>78</v>
      </c>
      <c r="C76" s="18" t="s">
        <v>19</v>
      </c>
      <c r="D76" s="168">
        <v>396</v>
      </c>
      <c r="E76" s="161"/>
      <c r="F76" s="23">
        <f t="shared" si="4"/>
        <v>0</v>
      </c>
    </row>
    <row r="77" spans="1:6" x14ac:dyDescent="0.3">
      <c r="A77" s="16">
        <v>4017</v>
      </c>
      <c r="B77" s="33" t="s">
        <v>79</v>
      </c>
      <c r="C77" s="18" t="s">
        <v>19</v>
      </c>
      <c r="D77" s="168">
        <v>1969</v>
      </c>
      <c r="E77" s="161"/>
      <c r="F77" s="23">
        <f t="shared" si="4"/>
        <v>0</v>
      </c>
    </row>
    <row r="78" spans="1:6" x14ac:dyDescent="0.3">
      <c r="A78" s="16">
        <v>4018</v>
      </c>
      <c r="B78" s="101" t="s">
        <v>80</v>
      </c>
      <c r="C78" s="18" t="s">
        <v>19</v>
      </c>
      <c r="D78" s="168">
        <v>3822</v>
      </c>
      <c r="E78" s="161"/>
      <c r="F78" s="23">
        <f t="shared" si="4"/>
        <v>0</v>
      </c>
    </row>
    <row r="79" spans="1:6" x14ac:dyDescent="0.3">
      <c r="A79" s="16">
        <v>4019</v>
      </c>
      <c r="B79" s="101" t="s">
        <v>81</v>
      </c>
      <c r="C79" s="18" t="s">
        <v>19</v>
      </c>
      <c r="D79" s="168">
        <v>400</v>
      </c>
      <c r="E79" s="161"/>
      <c r="F79" s="23">
        <f t="shared" si="4"/>
        <v>0</v>
      </c>
    </row>
    <row r="80" spans="1:6" x14ac:dyDescent="0.3">
      <c r="A80" s="16">
        <v>4020</v>
      </c>
      <c r="B80" s="101" t="s">
        <v>82</v>
      </c>
      <c r="C80" s="18" t="s">
        <v>74</v>
      </c>
      <c r="D80" s="168">
        <v>65000</v>
      </c>
      <c r="E80" s="161"/>
      <c r="F80" s="23">
        <f t="shared" si="4"/>
        <v>0</v>
      </c>
    </row>
    <row r="81" spans="1:6" x14ac:dyDescent="0.3">
      <c r="A81" s="16">
        <v>4021</v>
      </c>
      <c r="B81" s="101" t="s">
        <v>83</v>
      </c>
      <c r="C81" s="18" t="s">
        <v>25</v>
      </c>
      <c r="D81" s="168">
        <v>215</v>
      </c>
      <c r="E81" s="161"/>
      <c r="F81" s="23">
        <f t="shared" si="4"/>
        <v>0</v>
      </c>
    </row>
    <row r="82" spans="1:6" ht="15" thickBot="1" x14ac:dyDescent="0.35">
      <c r="A82" s="16">
        <v>4023</v>
      </c>
      <c r="B82" s="17" t="s">
        <v>84</v>
      </c>
      <c r="C82" s="18" t="s">
        <v>10</v>
      </c>
      <c r="D82" s="168">
        <v>1</v>
      </c>
      <c r="E82" s="161"/>
      <c r="F82" s="24">
        <f t="shared" si="4"/>
        <v>0</v>
      </c>
    </row>
    <row r="83" spans="1:6" ht="26.4" x14ac:dyDescent="0.3">
      <c r="A83" s="34"/>
      <c r="B83" s="35" t="s">
        <v>85</v>
      </c>
      <c r="C83" s="35"/>
      <c r="D83" s="112"/>
      <c r="E83" s="129"/>
      <c r="F83" s="36">
        <f>SUM(F61:F82)</f>
        <v>0</v>
      </c>
    </row>
    <row r="84" spans="1:6" ht="15" thickBot="1" x14ac:dyDescent="0.35">
      <c r="A84" s="37">
        <v>5000</v>
      </c>
      <c r="B84" s="7" t="s">
        <v>86</v>
      </c>
      <c r="C84" s="8"/>
      <c r="D84" s="113"/>
      <c r="E84" s="181"/>
      <c r="F84" s="38"/>
    </row>
    <row r="85" spans="1:6" ht="15.6" thickTop="1" thickBot="1" x14ac:dyDescent="0.35">
      <c r="A85" s="39">
        <v>5001</v>
      </c>
      <c r="B85" s="29" t="s">
        <v>87</v>
      </c>
      <c r="C85" s="18" t="s">
        <v>19</v>
      </c>
      <c r="D85" s="168">
        <v>139</v>
      </c>
      <c r="E85" s="179"/>
      <c r="F85" s="40">
        <f>(D85*E85)</f>
        <v>0</v>
      </c>
    </row>
    <row r="86" spans="1:6" x14ac:dyDescent="0.3">
      <c r="A86" s="34"/>
      <c r="B86" s="35" t="s">
        <v>88</v>
      </c>
      <c r="C86" s="35"/>
      <c r="D86" s="112"/>
      <c r="E86" s="129"/>
      <c r="F86" s="36">
        <f>SUM(F85)</f>
        <v>0</v>
      </c>
    </row>
    <row r="87" spans="1:6" x14ac:dyDescent="0.3">
      <c r="A87" s="34"/>
      <c r="B87" s="35"/>
      <c r="C87" s="35"/>
      <c r="D87" s="112"/>
      <c r="E87" s="129"/>
      <c r="F87" s="36"/>
    </row>
    <row r="88" spans="1:6" ht="26.4" x14ac:dyDescent="0.3">
      <c r="A88" s="188"/>
      <c r="B88" s="189" t="s">
        <v>89</v>
      </c>
      <c r="C88" s="189"/>
      <c r="D88" s="192"/>
      <c r="E88" s="190"/>
      <c r="F88" s="191">
        <f>F24+F39+F59+F83+F86</f>
        <v>0</v>
      </c>
    </row>
    <row r="89" spans="1:6" ht="27" thickBot="1" x14ac:dyDescent="0.35">
      <c r="A89" s="41">
        <v>5002</v>
      </c>
      <c r="B89" s="42" t="s">
        <v>90</v>
      </c>
      <c r="C89" s="44" t="s">
        <v>10</v>
      </c>
      <c r="D89" s="175">
        <v>1</v>
      </c>
      <c r="E89" s="130">
        <f>F88*0.1</f>
        <v>0</v>
      </c>
      <c r="F89" s="45">
        <f>D89*E89</f>
        <v>0</v>
      </c>
    </row>
    <row r="90" spans="1:6" ht="26.4" x14ac:dyDescent="0.3">
      <c r="A90" s="41"/>
      <c r="B90" s="46" t="s">
        <v>91</v>
      </c>
      <c r="C90" s="47"/>
      <c r="D90" s="114"/>
      <c r="E90" s="130"/>
      <c r="F90" s="43">
        <f>SUM(F88+F89)</f>
        <v>0</v>
      </c>
    </row>
    <row r="91" spans="1:6" ht="15" thickBot="1" x14ac:dyDescent="0.35">
      <c r="A91" s="182">
        <v>6000</v>
      </c>
      <c r="B91" s="183" t="s">
        <v>92</v>
      </c>
      <c r="C91" s="184"/>
      <c r="D91" s="185"/>
      <c r="E91" s="186"/>
      <c r="F91" s="187"/>
    </row>
    <row r="92" spans="1:6" ht="15" thickTop="1" x14ac:dyDescent="0.3">
      <c r="A92" s="16">
        <v>6001</v>
      </c>
      <c r="B92" s="21" t="s">
        <v>93</v>
      </c>
      <c r="C92" s="22" t="s">
        <v>28</v>
      </c>
      <c r="D92" s="166">
        <v>6088</v>
      </c>
      <c r="E92" s="179"/>
      <c r="F92" s="23">
        <f>D92*E92</f>
        <v>0</v>
      </c>
    </row>
    <row r="93" spans="1:6" x14ac:dyDescent="0.3">
      <c r="A93" s="16">
        <v>6002</v>
      </c>
      <c r="B93" s="21" t="s">
        <v>94</v>
      </c>
      <c r="C93" s="22" t="s">
        <v>19</v>
      </c>
      <c r="D93" s="166">
        <v>55</v>
      </c>
      <c r="E93" s="161"/>
      <c r="F93" s="23">
        <f>D93*E93</f>
        <v>0</v>
      </c>
    </row>
    <row r="94" spans="1:6" x14ac:dyDescent="0.3">
      <c r="A94" s="49">
        <v>6003</v>
      </c>
      <c r="B94" s="50" t="s">
        <v>95</v>
      </c>
      <c r="C94" s="51" t="s">
        <v>28</v>
      </c>
      <c r="D94" s="169">
        <v>1220</v>
      </c>
      <c r="E94" s="161"/>
      <c r="F94" s="23">
        <f>(D94*E94)</f>
        <v>0</v>
      </c>
    </row>
    <row r="95" spans="1:6" x14ac:dyDescent="0.3">
      <c r="A95" s="16">
        <v>6004</v>
      </c>
      <c r="B95" s="50" t="s">
        <v>96</v>
      </c>
      <c r="C95" s="51" t="s">
        <v>28</v>
      </c>
      <c r="D95" s="169">
        <v>1062</v>
      </c>
      <c r="E95" s="161"/>
      <c r="F95" s="23">
        <f t="shared" ref="F95:F116" si="5">(D95*E95)</f>
        <v>0</v>
      </c>
    </row>
    <row r="96" spans="1:6" x14ac:dyDescent="0.3">
      <c r="A96" s="16">
        <v>6005</v>
      </c>
      <c r="B96" s="50" t="s">
        <v>97</v>
      </c>
      <c r="C96" s="51" t="s">
        <v>28</v>
      </c>
      <c r="D96" s="169">
        <v>3204</v>
      </c>
      <c r="E96" s="161"/>
      <c r="F96" s="23">
        <f t="shared" si="5"/>
        <v>0</v>
      </c>
    </row>
    <row r="97" spans="1:6" x14ac:dyDescent="0.3">
      <c r="A97" s="49">
        <v>6006</v>
      </c>
      <c r="B97" s="50" t="s">
        <v>98</v>
      </c>
      <c r="C97" s="51" t="s">
        <v>28</v>
      </c>
      <c r="D97" s="169">
        <v>252</v>
      </c>
      <c r="E97" s="161"/>
      <c r="F97" s="23">
        <f t="shared" si="5"/>
        <v>0</v>
      </c>
    </row>
    <row r="98" spans="1:6" x14ac:dyDescent="0.3">
      <c r="A98" s="16">
        <v>6007</v>
      </c>
      <c r="B98" s="50" t="s">
        <v>99</v>
      </c>
      <c r="C98" s="51" t="s">
        <v>28</v>
      </c>
      <c r="D98" s="169">
        <v>503</v>
      </c>
      <c r="E98" s="161"/>
      <c r="F98" s="23">
        <f t="shared" si="5"/>
        <v>0</v>
      </c>
    </row>
    <row r="99" spans="1:6" x14ac:dyDescent="0.3">
      <c r="A99" s="16">
        <v>6008</v>
      </c>
      <c r="B99" s="50" t="s">
        <v>100</v>
      </c>
      <c r="C99" s="51" t="s">
        <v>28</v>
      </c>
      <c r="D99" s="169">
        <v>560</v>
      </c>
      <c r="E99" s="161"/>
      <c r="F99" s="23">
        <f t="shared" si="5"/>
        <v>0</v>
      </c>
    </row>
    <row r="100" spans="1:6" ht="26.4" x14ac:dyDescent="0.3">
      <c r="A100" s="49">
        <v>6009</v>
      </c>
      <c r="B100" s="50" t="s">
        <v>101</v>
      </c>
      <c r="C100" s="51" t="s">
        <v>19</v>
      </c>
      <c r="D100" s="169">
        <v>2</v>
      </c>
      <c r="E100" s="161"/>
      <c r="F100" s="23">
        <f t="shared" si="5"/>
        <v>0</v>
      </c>
    </row>
    <row r="101" spans="1:6" ht="26.4" x14ac:dyDescent="0.3">
      <c r="A101" s="16">
        <v>6010</v>
      </c>
      <c r="B101" s="50" t="s">
        <v>102</v>
      </c>
      <c r="C101" s="51" t="s">
        <v>19</v>
      </c>
      <c r="D101" s="169">
        <v>42</v>
      </c>
      <c r="E101" s="161"/>
      <c r="F101" s="23">
        <f t="shared" si="5"/>
        <v>0</v>
      </c>
    </row>
    <row r="102" spans="1:6" ht="26.4" x14ac:dyDescent="0.3">
      <c r="A102" s="16">
        <v>6011</v>
      </c>
      <c r="B102" s="50" t="s">
        <v>103</v>
      </c>
      <c r="C102" s="51" t="s">
        <v>19</v>
      </c>
      <c r="D102" s="169">
        <v>3</v>
      </c>
      <c r="E102" s="161"/>
      <c r="F102" s="23">
        <f t="shared" si="5"/>
        <v>0</v>
      </c>
    </row>
    <row r="103" spans="1:6" x14ac:dyDescent="0.3">
      <c r="A103" s="49">
        <v>6012</v>
      </c>
      <c r="B103" s="50" t="s">
        <v>104</v>
      </c>
      <c r="C103" s="51" t="s">
        <v>19</v>
      </c>
      <c r="D103" s="169">
        <v>1</v>
      </c>
      <c r="E103" s="161"/>
      <c r="F103" s="23">
        <f t="shared" si="5"/>
        <v>0</v>
      </c>
    </row>
    <row r="104" spans="1:6" x14ac:dyDescent="0.3">
      <c r="A104" s="16">
        <v>6013</v>
      </c>
      <c r="B104" s="50" t="s">
        <v>105</v>
      </c>
      <c r="C104" s="51" t="s">
        <v>19</v>
      </c>
      <c r="D104" s="169">
        <v>1</v>
      </c>
      <c r="E104" s="161"/>
      <c r="F104" s="23">
        <f t="shared" si="5"/>
        <v>0</v>
      </c>
    </row>
    <row r="105" spans="1:6" ht="26.4" x14ac:dyDescent="0.3">
      <c r="A105" s="16">
        <v>6014</v>
      </c>
      <c r="B105" s="50" t="s">
        <v>106</v>
      </c>
      <c r="C105" s="51" t="s">
        <v>19</v>
      </c>
      <c r="D105" s="169">
        <v>15</v>
      </c>
      <c r="E105" s="161"/>
      <c r="F105" s="23">
        <f t="shared" si="5"/>
        <v>0</v>
      </c>
    </row>
    <row r="106" spans="1:6" ht="26.4" x14ac:dyDescent="0.3">
      <c r="A106" s="49">
        <v>6015</v>
      </c>
      <c r="B106" s="50" t="s">
        <v>107</v>
      </c>
      <c r="C106" s="51" t="s">
        <v>19</v>
      </c>
      <c r="D106" s="169">
        <v>11</v>
      </c>
      <c r="E106" s="161"/>
      <c r="F106" s="23">
        <f t="shared" si="5"/>
        <v>0</v>
      </c>
    </row>
    <row r="107" spans="1:6" ht="26.4" x14ac:dyDescent="0.3">
      <c r="A107" s="16">
        <v>6016</v>
      </c>
      <c r="B107" s="50" t="s">
        <v>108</v>
      </c>
      <c r="C107" s="51" t="s">
        <v>19</v>
      </c>
      <c r="D107" s="169">
        <v>7</v>
      </c>
      <c r="E107" s="161"/>
      <c r="F107" s="23">
        <f t="shared" si="5"/>
        <v>0</v>
      </c>
    </row>
    <row r="108" spans="1:6" x14ac:dyDescent="0.3">
      <c r="A108" s="16">
        <v>6017</v>
      </c>
      <c r="B108" s="50" t="s">
        <v>109</v>
      </c>
      <c r="C108" s="51" t="s">
        <v>19</v>
      </c>
      <c r="D108" s="169">
        <v>2</v>
      </c>
      <c r="E108" s="161"/>
      <c r="F108" s="23">
        <f t="shared" si="5"/>
        <v>0</v>
      </c>
    </row>
    <row r="109" spans="1:6" ht="26.4" x14ac:dyDescent="0.3">
      <c r="A109" s="49">
        <v>6018</v>
      </c>
      <c r="B109" s="50" t="s">
        <v>110</v>
      </c>
      <c r="C109" s="51" t="s">
        <v>19</v>
      </c>
      <c r="D109" s="169">
        <v>3</v>
      </c>
      <c r="E109" s="161"/>
      <c r="F109" s="23">
        <f t="shared" si="5"/>
        <v>0</v>
      </c>
    </row>
    <row r="110" spans="1:6" ht="26.4" x14ac:dyDescent="0.3">
      <c r="A110" s="16">
        <v>6019</v>
      </c>
      <c r="B110" s="50" t="s">
        <v>111</v>
      </c>
      <c r="C110" s="51" t="s">
        <v>19</v>
      </c>
      <c r="D110" s="169">
        <v>1</v>
      </c>
      <c r="E110" s="161"/>
      <c r="F110" s="23">
        <f t="shared" si="5"/>
        <v>0</v>
      </c>
    </row>
    <row r="111" spans="1:6" ht="26.4" x14ac:dyDescent="0.3">
      <c r="A111" s="16">
        <v>6020</v>
      </c>
      <c r="B111" s="50" t="s">
        <v>112</v>
      </c>
      <c r="C111" s="51" t="s">
        <v>19</v>
      </c>
      <c r="D111" s="169">
        <v>1</v>
      </c>
      <c r="E111" s="161"/>
      <c r="F111" s="23">
        <f t="shared" si="5"/>
        <v>0</v>
      </c>
    </row>
    <row r="112" spans="1:6" ht="26.4" x14ac:dyDescent="0.3">
      <c r="A112" s="49">
        <v>6021</v>
      </c>
      <c r="B112" s="50" t="s">
        <v>113</v>
      </c>
      <c r="C112" s="51" t="s">
        <v>19</v>
      </c>
      <c r="D112" s="169">
        <v>1</v>
      </c>
      <c r="E112" s="161"/>
      <c r="F112" s="23">
        <f t="shared" si="5"/>
        <v>0</v>
      </c>
    </row>
    <row r="113" spans="1:9" x14ac:dyDescent="0.3">
      <c r="A113" s="16">
        <v>6022</v>
      </c>
      <c r="B113" s="50" t="s">
        <v>114</v>
      </c>
      <c r="C113" s="51" t="s">
        <v>28</v>
      </c>
      <c r="D113" s="169">
        <v>11000</v>
      </c>
      <c r="E113" s="161"/>
      <c r="F113" s="23">
        <f t="shared" si="5"/>
        <v>0</v>
      </c>
    </row>
    <row r="114" spans="1:9" x14ac:dyDescent="0.3">
      <c r="A114" s="16">
        <v>6023</v>
      </c>
      <c r="B114" s="50" t="s">
        <v>115</v>
      </c>
      <c r="C114" s="51" t="s">
        <v>19</v>
      </c>
      <c r="D114" s="169">
        <v>65</v>
      </c>
      <c r="E114" s="161"/>
      <c r="F114" s="23">
        <f t="shared" si="5"/>
        <v>0</v>
      </c>
    </row>
    <row r="115" spans="1:9" x14ac:dyDescent="0.3">
      <c r="A115" s="49">
        <v>6024</v>
      </c>
      <c r="B115" s="50" t="s">
        <v>116</v>
      </c>
      <c r="C115" s="51" t="s">
        <v>28</v>
      </c>
      <c r="D115" s="169">
        <v>130</v>
      </c>
      <c r="E115" s="161"/>
      <c r="F115" s="23">
        <f t="shared" si="5"/>
        <v>0</v>
      </c>
    </row>
    <row r="116" spans="1:9" ht="15" thickBot="1" x14ac:dyDescent="0.35">
      <c r="A116" s="16">
        <v>6025</v>
      </c>
      <c r="B116" s="50" t="s">
        <v>117</v>
      </c>
      <c r="C116" s="51" t="s">
        <v>19</v>
      </c>
      <c r="D116" s="169">
        <v>11</v>
      </c>
      <c r="E116" s="161"/>
      <c r="F116" s="24">
        <f t="shared" si="5"/>
        <v>0</v>
      </c>
    </row>
    <row r="117" spans="1:9" x14ac:dyDescent="0.3">
      <c r="A117" s="193"/>
      <c r="B117" s="194" t="s">
        <v>118</v>
      </c>
      <c r="C117" s="195"/>
      <c r="D117" s="196"/>
      <c r="E117" s="131"/>
      <c r="F117" s="54">
        <f>SUM(F92:F116)</f>
        <v>0</v>
      </c>
    </row>
    <row r="118" spans="1:9" ht="27" thickBot="1" x14ac:dyDescent="0.35">
      <c r="A118" s="48">
        <v>6026</v>
      </c>
      <c r="B118" s="52" t="s">
        <v>119</v>
      </c>
      <c r="C118" s="55" t="s">
        <v>10</v>
      </c>
      <c r="D118" s="174">
        <v>1</v>
      </c>
      <c r="E118" s="131">
        <f>F117*0.1</f>
        <v>0</v>
      </c>
      <c r="F118" s="56">
        <f>D118*E118</f>
        <v>0</v>
      </c>
    </row>
    <row r="119" spans="1:9" x14ac:dyDescent="0.3">
      <c r="A119" s="48"/>
      <c r="B119" s="52" t="s">
        <v>120</v>
      </c>
      <c r="C119" s="53"/>
      <c r="D119" s="115"/>
      <c r="E119" s="131"/>
      <c r="F119" s="54">
        <f>SUM(F117:F118)</f>
        <v>0</v>
      </c>
    </row>
    <row r="120" spans="1:9" x14ac:dyDescent="0.3">
      <c r="A120" s="197"/>
      <c r="B120" s="249" t="s">
        <v>121</v>
      </c>
      <c r="C120" s="250"/>
      <c r="D120" s="250"/>
      <c r="E120" s="198"/>
      <c r="F120" s="199"/>
    </row>
    <row r="121" spans="1:9" ht="15" thickBot="1" x14ac:dyDescent="0.35">
      <c r="A121" s="57">
        <v>7000</v>
      </c>
      <c r="B121" s="251" t="s">
        <v>122</v>
      </c>
      <c r="C121" s="252"/>
      <c r="D121" s="252"/>
      <c r="E121" s="133"/>
      <c r="F121" s="58"/>
    </row>
    <row r="122" spans="1:9" ht="15" thickTop="1" x14ac:dyDescent="0.3">
      <c r="A122" s="16">
        <v>7001</v>
      </c>
      <c r="B122" s="21" t="s">
        <v>123</v>
      </c>
      <c r="C122" s="22" t="s">
        <v>28</v>
      </c>
      <c r="D122" s="166">
        <v>10273</v>
      </c>
      <c r="E122" s="161"/>
      <c r="F122" s="23">
        <f>D122*E122</f>
        <v>0</v>
      </c>
    </row>
    <row r="123" spans="1:9" x14ac:dyDescent="0.3">
      <c r="A123" s="49">
        <v>7002</v>
      </c>
      <c r="B123" s="50" t="s">
        <v>124</v>
      </c>
      <c r="C123" s="51" t="s">
        <v>28</v>
      </c>
      <c r="D123" s="169">
        <v>3751</v>
      </c>
      <c r="E123" s="161"/>
      <c r="F123" s="23">
        <f>(D123*E123)</f>
        <v>0</v>
      </c>
    </row>
    <row r="124" spans="1:9" x14ac:dyDescent="0.3">
      <c r="A124" s="49">
        <v>7003</v>
      </c>
      <c r="B124" s="50" t="s">
        <v>125</v>
      </c>
      <c r="C124" s="51" t="s">
        <v>28</v>
      </c>
      <c r="D124" s="169">
        <v>1551</v>
      </c>
      <c r="E124" s="161"/>
      <c r="F124" s="23">
        <f>(D124*E124)</f>
        <v>0</v>
      </c>
    </row>
    <row r="125" spans="1:9" x14ac:dyDescent="0.3">
      <c r="A125" s="16">
        <v>7004</v>
      </c>
      <c r="B125" s="50" t="s">
        <v>126</v>
      </c>
      <c r="C125" s="51" t="s">
        <v>28</v>
      </c>
      <c r="D125" s="169">
        <v>100</v>
      </c>
      <c r="E125" s="161"/>
      <c r="F125" s="23">
        <f>(D125*E125)</f>
        <v>0</v>
      </c>
    </row>
    <row r="126" spans="1:9" x14ac:dyDescent="0.3">
      <c r="A126" s="49">
        <v>7005</v>
      </c>
      <c r="B126" s="50" t="s">
        <v>127</v>
      </c>
      <c r="C126" s="51" t="s">
        <v>28</v>
      </c>
      <c r="D126" s="169">
        <v>400</v>
      </c>
      <c r="E126" s="161"/>
      <c r="F126" s="23">
        <f t="shared" ref="F126:F141" si="6">(D126*E126)</f>
        <v>0</v>
      </c>
      <c r="I126" s="222"/>
    </row>
    <row r="127" spans="1:9" x14ac:dyDescent="0.3">
      <c r="A127" s="49">
        <v>7006</v>
      </c>
      <c r="B127" s="50" t="s">
        <v>128</v>
      </c>
      <c r="C127" s="51" t="s">
        <v>28</v>
      </c>
      <c r="D127" s="169">
        <v>102</v>
      </c>
      <c r="E127" s="161"/>
      <c r="F127" s="23">
        <f t="shared" si="6"/>
        <v>0</v>
      </c>
      <c r="I127" s="222"/>
    </row>
    <row r="128" spans="1:9" x14ac:dyDescent="0.3">
      <c r="A128" s="16">
        <v>7007</v>
      </c>
      <c r="B128" s="50" t="s">
        <v>129</v>
      </c>
      <c r="C128" s="51" t="s">
        <v>28</v>
      </c>
      <c r="D128" s="169">
        <v>8100</v>
      </c>
      <c r="E128" s="161"/>
      <c r="F128" s="23">
        <f t="shared" si="6"/>
        <v>0</v>
      </c>
    </row>
    <row r="129" spans="1:6" x14ac:dyDescent="0.3">
      <c r="A129" s="49">
        <v>7008</v>
      </c>
      <c r="B129" s="50" t="s">
        <v>130</v>
      </c>
      <c r="C129" s="51" t="s">
        <v>28</v>
      </c>
      <c r="D129" s="169">
        <v>500</v>
      </c>
      <c r="E129" s="161"/>
      <c r="F129" s="23">
        <f t="shared" si="6"/>
        <v>0</v>
      </c>
    </row>
    <row r="130" spans="1:6" x14ac:dyDescent="0.3">
      <c r="A130" s="49">
        <v>7009</v>
      </c>
      <c r="B130" s="50" t="s">
        <v>131</v>
      </c>
      <c r="C130" s="51" t="s">
        <v>28</v>
      </c>
      <c r="D130" s="169">
        <v>100</v>
      </c>
      <c r="E130" s="161"/>
      <c r="F130" s="23">
        <f t="shared" si="6"/>
        <v>0</v>
      </c>
    </row>
    <row r="131" spans="1:6" x14ac:dyDescent="0.3">
      <c r="A131" s="16">
        <v>7010</v>
      </c>
      <c r="B131" s="50" t="s">
        <v>132</v>
      </c>
      <c r="C131" s="51" t="s">
        <v>19</v>
      </c>
      <c r="D131" s="169">
        <v>3</v>
      </c>
      <c r="E131" s="161"/>
      <c r="F131" s="23">
        <f t="shared" si="6"/>
        <v>0</v>
      </c>
    </row>
    <row r="132" spans="1:6" x14ac:dyDescent="0.3">
      <c r="A132" s="49">
        <v>7011</v>
      </c>
      <c r="B132" s="50" t="s">
        <v>133</v>
      </c>
      <c r="C132" s="51" t="s">
        <v>19</v>
      </c>
      <c r="D132" s="169">
        <v>1</v>
      </c>
      <c r="E132" s="161"/>
      <c r="F132" s="23">
        <f t="shared" si="6"/>
        <v>0</v>
      </c>
    </row>
    <row r="133" spans="1:6" x14ac:dyDescent="0.3">
      <c r="A133" s="49">
        <v>7012</v>
      </c>
      <c r="B133" s="50" t="s">
        <v>134</v>
      </c>
      <c r="C133" s="51" t="s">
        <v>19</v>
      </c>
      <c r="D133" s="169">
        <v>6</v>
      </c>
      <c r="E133" s="161"/>
      <c r="F133" s="23">
        <f t="shared" si="6"/>
        <v>0</v>
      </c>
    </row>
    <row r="134" spans="1:6" x14ac:dyDescent="0.3">
      <c r="A134" s="16">
        <v>7013</v>
      </c>
      <c r="B134" s="50" t="s">
        <v>135</v>
      </c>
      <c r="C134" s="51" t="s">
        <v>28</v>
      </c>
      <c r="D134" s="169">
        <v>2</v>
      </c>
      <c r="E134" s="161"/>
      <c r="F134" s="23">
        <f t="shared" si="6"/>
        <v>0</v>
      </c>
    </row>
    <row r="135" spans="1:6" x14ac:dyDescent="0.3">
      <c r="A135" s="49">
        <v>7014</v>
      </c>
      <c r="B135" s="59" t="s">
        <v>136</v>
      </c>
      <c r="C135" s="60" t="s">
        <v>19</v>
      </c>
      <c r="D135" s="170">
        <v>27</v>
      </c>
      <c r="E135" s="161"/>
      <c r="F135" s="23">
        <f t="shared" si="6"/>
        <v>0</v>
      </c>
    </row>
    <row r="136" spans="1:6" x14ac:dyDescent="0.3">
      <c r="A136" s="49">
        <v>7015</v>
      </c>
      <c r="B136" s="59" t="s">
        <v>137</v>
      </c>
      <c r="C136" s="60" t="s">
        <v>19</v>
      </c>
      <c r="D136" s="170">
        <v>23</v>
      </c>
      <c r="E136" s="161"/>
      <c r="F136" s="23">
        <f t="shared" si="6"/>
        <v>0</v>
      </c>
    </row>
    <row r="137" spans="1:6" x14ac:dyDescent="0.3">
      <c r="A137" s="16">
        <v>7016</v>
      </c>
      <c r="B137" s="59" t="s">
        <v>138</v>
      </c>
      <c r="C137" s="60" t="s">
        <v>19</v>
      </c>
      <c r="D137" s="171">
        <v>12</v>
      </c>
      <c r="E137" s="161"/>
      <c r="F137" s="23">
        <f t="shared" si="6"/>
        <v>0</v>
      </c>
    </row>
    <row r="138" spans="1:6" x14ac:dyDescent="0.3">
      <c r="A138" s="49">
        <v>7017</v>
      </c>
      <c r="B138" s="59" t="s">
        <v>139</v>
      </c>
      <c r="C138" s="60" t="s">
        <v>19</v>
      </c>
      <c r="D138" s="171">
        <v>2</v>
      </c>
      <c r="E138" s="161"/>
      <c r="F138" s="23">
        <f t="shared" si="6"/>
        <v>0</v>
      </c>
    </row>
    <row r="139" spans="1:6" x14ac:dyDescent="0.3">
      <c r="A139" s="49">
        <v>7018</v>
      </c>
      <c r="B139" s="59" t="s">
        <v>140</v>
      </c>
      <c r="C139" s="60" t="s">
        <v>32</v>
      </c>
      <c r="D139" s="171">
        <v>5</v>
      </c>
      <c r="E139" s="161"/>
      <c r="F139" s="23">
        <f t="shared" si="6"/>
        <v>0</v>
      </c>
    </row>
    <row r="140" spans="1:6" x14ac:dyDescent="0.3">
      <c r="A140" s="16">
        <v>7019</v>
      </c>
      <c r="B140" s="59" t="s">
        <v>141</v>
      </c>
      <c r="C140" s="60" t="s">
        <v>19</v>
      </c>
      <c r="D140" s="171">
        <v>230</v>
      </c>
      <c r="E140" s="161"/>
      <c r="F140" s="23">
        <f t="shared" si="6"/>
        <v>0</v>
      </c>
    </row>
    <row r="141" spans="1:6" ht="15" thickBot="1" x14ac:dyDescent="0.35">
      <c r="A141" s="49">
        <v>7020</v>
      </c>
      <c r="B141" s="59" t="s">
        <v>142</v>
      </c>
      <c r="C141" s="60" t="s">
        <v>19</v>
      </c>
      <c r="D141" s="171">
        <v>15</v>
      </c>
      <c r="E141" s="200"/>
      <c r="F141" s="24">
        <f t="shared" si="6"/>
        <v>0</v>
      </c>
    </row>
    <row r="142" spans="1:6" x14ac:dyDescent="0.3">
      <c r="A142" s="201"/>
      <c r="B142" s="202" t="s">
        <v>143</v>
      </c>
      <c r="C142" s="205"/>
      <c r="D142" s="203"/>
      <c r="E142" s="204"/>
      <c r="F142" s="64">
        <f>SUM(F122:F141)</f>
        <v>0</v>
      </c>
    </row>
    <row r="143" spans="1:6" ht="15" thickBot="1" x14ac:dyDescent="0.35">
      <c r="A143" s="61">
        <v>7021</v>
      </c>
      <c r="B143" s="62" t="s">
        <v>144</v>
      </c>
      <c r="C143" s="65" t="s">
        <v>10</v>
      </c>
      <c r="D143" s="172">
        <v>1</v>
      </c>
      <c r="E143" s="135">
        <f>F142*0.1</f>
        <v>0</v>
      </c>
      <c r="F143" s="66">
        <f>D143*E143</f>
        <v>0</v>
      </c>
    </row>
    <row r="144" spans="1:6" x14ac:dyDescent="0.3">
      <c r="A144" s="61"/>
      <c r="B144" s="62" t="s">
        <v>145</v>
      </c>
      <c r="C144" s="63"/>
      <c r="D144" s="116"/>
      <c r="E144" s="134"/>
      <c r="F144" s="64">
        <f>SUM(F142,F143)</f>
        <v>0</v>
      </c>
    </row>
    <row r="145" spans="1:8" ht="15" thickBot="1" x14ac:dyDescent="0.35">
      <c r="A145" s="67">
        <v>8000</v>
      </c>
      <c r="B145" s="253" t="s">
        <v>146</v>
      </c>
      <c r="C145" s="254"/>
      <c r="D145" s="254"/>
      <c r="E145" s="206"/>
      <c r="F145" s="68"/>
    </row>
    <row r="146" spans="1:8" ht="15" thickTop="1" x14ac:dyDescent="0.3">
      <c r="A146" s="69">
        <v>8001</v>
      </c>
      <c r="B146" s="59" t="s">
        <v>147</v>
      </c>
      <c r="C146" s="70" t="s">
        <v>28</v>
      </c>
      <c r="D146" s="170">
        <v>7300</v>
      </c>
      <c r="E146" s="179"/>
      <c r="F146" s="23">
        <f t="shared" ref="F146:F151" si="7">(D146*E146)</f>
        <v>0</v>
      </c>
    </row>
    <row r="147" spans="1:8" x14ac:dyDescent="0.3">
      <c r="A147" s="69">
        <v>8002</v>
      </c>
      <c r="B147" s="59" t="s">
        <v>148</v>
      </c>
      <c r="C147" s="70" t="s">
        <v>28</v>
      </c>
      <c r="D147" s="170">
        <v>880</v>
      </c>
      <c r="E147" s="161"/>
      <c r="F147" s="23">
        <f t="shared" si="7"/>
        <v>0</v>
      </c>
    </row>
    <row r="148" spans="1:8" x14ac:dyDescent="0.3">
      <c r="A148" s="69">
        <v>8003</v>
      </c>
      <c r="B148" s="59" t="s">
        <v>149</v>
      </c>
      <c r="C148" s="70" t="s">
        <v>28</v>
      </c>
      <c r="D148" s="170">
        <v>880</v>
      </c>
      <c r="E148" s="161"/>
      <c r="F148" s="23">
        <f t="shared" si="7"/>
        <v>0</v>
      </c>
    </row>
    <row r="149" spans="1:8" x14ac:dyDescent="0.3">
      <c r="A149" s="69">
        <v>8004</v>
      </c>
      <c r="B149" s="59" t="s">
        <v>138</v>
      </c>
      <c r="C149" s="70" t="s">
        <v>19</v>
      </c>
      <c r="D149" s="170">
        <v>42</v>
      </c>
      <c r="E149" s="161"/>
      <c r="F149" s="23">
        <f t="shared" si="7"/>
        <v>0</v>
      </c>
    </row>
    <row r="150" spans="1:8" x14ac:dyDescent="0.3">
      <c r="A150" s="69">
        <v>8005</v>
      </c>
      <c r="B150" s="59" t="s">
        <v>150</v>
      </c>
      <c r="C150" s="70" t="s">
        <v>19</v>
      </c>
      <c r="D150" s="170">
        <v>95</v>
      </c>
      <c r="E150" s="161"/>
      <c r="F150" s="23">
        <f t="shared" si="7"/>
        <v>0</v>
      </c>
    </row>
    <row r="151" spans="1:8" ht="15" thickBot="1" x14ac:dyDescent="0.35">
      <c r="A151" s="69">
        <v>8006</v>
      </c>
      <c r="B151" s="59" t="s">
        <v>151</v>
      </c>
      <c r="C151" s="70" t="s">
        <v>19</v>
      </c>
      <c r="D151" s="170">
        <v>15</v>
      </c>
      <c r="E151" s="161"/>
      <c r="F151" s="24">
        <f t="shared" si="7"/>
        <v>0</v>
      </c>
    </row>
    <row r="152" spans="1:8" x14ac:dyDescent="0.3">
      <c r="A152" s="208"/>
      <c r="B152" s="209" t="s">
        <v>152</v>
      </c>
      <c r="C152" s="210"/>
      <c r="D152" s="211"/>
      <c r="E152" s="136"/>
      <c r="F152" s="73">
        <f>SUM(F146:F151)</f>
        <v>0</v>
      </c>
    </row>
    <row r="153" spans="1:8" ht="15" thickBot="1" x14ac:dyDescent="0.35">
      <c r="A153" s="71">
        <v>8007</v>
      </c>
      <c r="B153" s="74" t="s">
        <v>144</v>
      </c>
      <c r="C153" s="75" t="s">
        <v>10</v>
      </c>
      <c r="D153" s="173">
        <v>1</v>
      </c>
      <c r="E153" s="137">
        <f>F152*0.1</f>
        <v>0</v>
      </c>
      <c r="F153" s="76">
        <f>D153*E153</f>
        <v>0</v>
      </c>
    </row>
    <row r="154" spans="1:8" x14ac:dyDescent="0.3">
      <c r="A154" s="71"/>
      <c r="B154" s="74" t="s">
        <v>153</v>
      </c>
      <c r="C154" s="72"/>
      <c r="D154" s="117"/>
      <c r="E154" s="136"/>
      <c r="F154" s="73">
        <f>SUM(F152:F153)</f>
        <v>0</v>
      </c>
    </row>
    <row r="155" spans="1:8" ht="15" thickBot="1" x14ac:dyDescent="0.35">
      <c r="A155" s="77">
        <v>9000</v>
      </c>
      <c r="B155" s="255" t="s">
        <v>154</v>
      </c>
      <c r="C155" s="256"/>
      <c r="D155" s="256"/>
      <c r="E155" s="207"/>
      <c r="F155" s="78"/>
    </row>
    <row r="156" spans="1:8" ht="15" thickTop="1" x14ac:dyDescent="0.3">
      <c r="A156" s="16">
        <v>9001</v>
      </c>
      <c r="B156" s="21" t="s">
        <v>155</v>
      </c>
      <c r="C156" s="22" t="s">
        <v>28</v>
      </c>
      <c r="D156" s="166">
        <v>4184</v>
      </c>
      <c r="E156" s="179"/>
      <c r="F156" s="23">
        <f>D156*E156</f>
        <v>0</v>
      </c>
      <c r="H156" s="222"/>
    </row>
    <row r="157" spans="1:8" x14ac:dyDescent="0.3">
      <c r="A157" s="16">
        <v>9002</v>
      </c>
      <c r="B157" s="21" t="s">
        <v>156</v>
      </c>
      <c r="C157" s="22" t="s">
        <v>19</v>
      </c>
      <c r="D157" s="166">
        <v>18</v>
      </c>
      <c r="E157" s="161"/>
      <c r="F157" s="23">
        <f>D157*E157</f>
        <v>0</v>
      </c>
      <c r="H157" s="222"/>
    </row>
    <row r="158" spans="1:8" x14ac:dyDescent="0.3">
      <c r="A158" s="79">
        <v>9003</v>
      </c>
      <c r="B158" s="59" t="s">
        <v>157</v>
      </c>
      <c r="C158" s="60" t="s">
        <v>19</v>
      </c>
      <c r="D158" s="170">
        <v>20</v>
      </c>
      <c r="E158" s="161"/>
      <c r="F158" s="23">
        <f>(D158*E158)</f>
        <v>0</v>
      </c>
    </row>
    <row r="159" spans="1:8" ht="26.4" x14ac:dyDescent="0.3">
      <c r="A159" s="16">
        <v>9004</v>
      </c>
      <c r="B159" s="59" t="s">
        <v>158</v>
      </c>
      <c r="C159" s="60" t="s">
        <v>19</v>
      </c>
      <c r="D159" s="170">
        <v>2</v>
      </c>
      <c r="E159" s="161"/>
      <c r="F159" s="23">
        <f t="shared" ref="F159:F164" si="8">(D159*E159)</f>
        <v>0</v>
      </c>
    </row>
    <row r="160" spans="1:8" x14ac:dyDescent="0.3">
      <c r="A160" s="16">
        <v>9005</v>
      </c>
      <c r="B160" s="59" t="s">
        <v>159</v>
      </c>
      <c r="C160" s="60" t="s">
        <v>28</v>
      </c>
      <c r="D160" s="171">
        <v>40</v>
      </c>
      <c r="E160" s="161"/>
      <c r="F160" s="23">
        <f t="shared" si="8"/>
        <v>0</v>
      </c>
    </row>
    <row r="161" spans="1:9" x14ac:dyDescent="0.3">
      <c r="A161" s="79">
        <v>9006</v>
      </c>
      <c r="B161" s="59" t="s">
        <v>160</v>
      </c>
      <c r="C161" s="60" t="s">
        <v>28</v>
      </c>
      <c r="D161" s="171">
        <v>270</v>
      </c>
      <c r="E161" s="161"/>
      <c r="F161" s="23">
        <f t="shared" si="8"/>
        <v>0</v>
      </c>
    </row>
    <row r="162" spans="1:9" x14ac:dyDescent="0.3">
      <c r="A162" s="16">
        <v>9007</v>
      </c>
      <c r="B162" s="59" t="s">
        <v>161</v>
      </c>
      <c r="C162" s="60" t="s">
        <v>28</v>
      </c>
      <c r="D162" s="171">
        <v>3700</v>
      </c>
      <c r="E162" s="161"/>
      <c r="F162" s="23">
        <f t="shared" si="8"/>
        <v>0</v>
      </c>
    </row>
    <row r="163" spans="1:9" ht="26.4" x14ac:dyDescent="0.3">
      <c r="A163" s="16">
        <v>9008</v>
      </c>
      <c r="B163" s="59" t="s">
        <v>162</v>
      </c>
      <c r="C163" s="60" t="s">
        <v>28</v>
      </c>
      <c r="D163" s="171">
        <v>2500</v>
      </c>
      <c r="E163" s="161"/>
      <c r="F163" s="23">
        <f t="shared" si="8"/>
        <v>0</v>
      </c>
    </row>
    <row r="164" spans="1:9" ht="15" thickBot="1" x14ac:dyDescent="0.35">
      <c r="A164" s="79">
        <v>9009</v>
      </c>
      <c r="B164" s="59" t="s">
        <v>163</v>
      </c>
      <c r="C164" s="60" t="s">
        <v>19</v>
      </c>
      <c r="D164" s="171">
        <v>48</v>
      </c>
      <c r="E164" s="161"/>
      <c r="F164" s="24">
        <f t="shared" si="8"/>
        <v>0</v>
      </c>
    </row>
    <row r="165" spans="1:9" x14ac:dyDescent="0.3">
      <c r="A165" s="212"/>
      <c r="B165" s="213" t="s">
        <v>164</v>
      </c>
      <c r="C165" s="214"/>
      <c r="D165" s="215"/>
      <c r="E165" s="138"/>
      <c r="F165" s="83">
        <f>SUM(F156:F164)</f>
        <v>0</v>
      </c>
    </row>
    <row r="166" spans="1:9" ht="15" thickBot="1" x14ac:dyDescent="0.35">
      <c r="A166" s="84">
        <v>9010</v>
      </c>
      <c r="B166" s="81" t="s">
        <v>144</v>
      </c>
      <c r="C166" s="82" t="s">
        <v>10</v>
      </c>
      <c r="D166" s="176">
        <v>1</v>
      </c>
      <c r="E166" s="138">
        <f>F165*0.1</f>
        <v>0</v>
      </c>
      <c r="F166" s="85">
        <f>D166*E166</f>
        <v>0</v>
      </c>
    </row>
    <row r="167" spans="1:9" x14ac:dyDescent="0.3">
      <c r="A167" s="80"/>
      <c r="B167" s="81" t="s">
        <v>165</v>
      </c>
      <c r="C167" s="82"/>
      <c r="D167" s="118"/>
      <c r="E167" s="138"/>
      <c r="F167" s="83">
        <f>SUM(F165:F166)</f>
        <v>0</v>
      </c>
    </row>
    <row r="168" spans="1:9" x14ac:dyDescent="0.3">
      <c r="A168" s="216"/>
      <c r="B168" s="217" t="s">
        <v>166</v>
      </c>
      <c r="C168" s="218"/>
      <c r="D168" s="219"/>
      <c r="E168" s="220"/>
      <c r="F168" s="221">
        <f>F142+F152+F165</f>
        <v>0</v>
      </c>
      <c r="I168" s="222"/>
    </row>
    <row r="169" spans="1:9" ht="15" thickBot="1" x14ac:dyDescent="0.35">
      <c r="A169" s="86"/>
      <c r="B169" s="87" t="s">
        <v>167</v>
      </c>
      <c r="C169" s="88"/>
      <c r="D169" s="119"/>
      <c r="E169" s="132"/>
      <c r="F169" s="90">
        <f>+F143+F153+F166</f>
        <v>0</v>
      </c>
      <c r="I169" s="222"/>
    </row>
    <row r="170" spans="1:9" x14ac:dyDescent="0.3">
      <c r="A170" s="86"/>
      <c r="B170" s="87" t="s">
        <v>168</v>
      </c>
      <c r="C170" s="88"/>
      <c r="D170" s="119"/>
      <c r="E170" s="132"/>
      <c r="F170" s="89">
        <f>F144+F154+F167</f>
        <v>0</v>
      </c>
    </row>
    <row r="171" spans="1:9" ht="15" thickBot="1" x14ac:dyDescent="0.35">
      <c r="A171" s="223">
        <v>10000</v>
      </c>
      <c r="B171" s="224" t="s">
        <v>169</v>
      </c>
      <c r="C171" s="225"/>
      <c r="D171" s="226"/>
      <c r="E171" s="227"/>
      <c r="F171" s="228"/>
    </row>
    <row r="172" spans="1:9" ht="27" thickTop="1" x14ac:dyDescent="0.3">
      <c r="A172" s="16">
        <v>10001</v>
      </c>
      <c r="B172" s="59" t="s">
        <v>170</v>
      </c>
      <c r="C172" s="22" t="s">
        <v>13</v>
      </c>
      <c r="D172" s="166">
        <v>1</v>
      </c>
      <c r="E172" s="179"/>
      <c r="F172" s="23">
        <f>D172*E172</f>
        <v>0</v>
      </c>
      <c r="I172" s="222"/>
    </row>
    <row r="173" spans="1:9" ht="26.4" x14ac:dyDescent="0.3">
      <c r="A173" s="16">
        <v>10002</v>
      </c>
      <c r="B173" s="59" t="s">
        <v>171</v>
      </c>
      <c r="C173" s="22" t="s">
        <v>13</v>
      </c>
      <c r="D173" s="166">
        <v>1</v>
      </c>
      <c r="E173" s="161"/>
      <c r="F173" s="23">
        <f>D173*E173</f>
        <v>0</v>
      </c>
    </row>
    <row r="174" spans="1:9" x14ac:dyDescent="0.3">
      <c r="A174" s="16">
        <v>10003</v>
      </c>
      <c r="B174" s="17" t="s">
        <v>172</v>
      </c>
      <c r="C174" s="22" t="s">
        <v>28</v>
      </c>
      <c r="D174" s="166">
        <v>1</v>
      </c>
      <c r="E174" s="161"/>
      <c r="F174" s="23">
        <f>(D174*E174)</f>
        <v>0</v>
      </c>
      <c r="H174" s="222"/>
    </row>
    <row r="175" spans="1:9" x14ac:dyDescent="0.3">
      <c r="A175" s="16">
        <v>10004</v>
      </c>
      <c r="B175" s="17" t="s">
        <v>173</v>
      </c>
      <c r="C175" s="22" t="s">
        <v>28</v>
      </c>
      <c r="D175" s="166">
        <v>1</v>
      </c>
      <c r="E175" s="161"/>
      <c r="F175" s="23">
        <f t="shared" ref="F175:F185" si="9">(D175*E175)</f>
        <v>0</v>
      </c>
      <c r="H175" s="222"/>
    </row>
    <row r="176" spans="1:9" x14ac:dyDescent="0.3">
      <c r="A176" s="16">
        <v>10005</v>
      </c>
      <c r="B176" s="59" t="s">
        <v>174</v>
      </c>
      <c r="C176" s="22" t="s">
        <v>25</v>
      </c>
      <c r="D176" s="166">
        <v>1</v>
      </c>
      <c r="E176" s="161"/>
      <c r="F176" s="23">
        <f t="shared" si="9"/>
        <v>0</v>
      </c>
    </row>
    <row r="177" spans="1:6" x14ac:dyDescent="0.3">
      <c r="A177" s="16">
        <v>10006</v>
      </c>
      <c r="B177" s="59" t="s">
        <v>175</v>
      </c>
      <c r="C177" s="22" t="s">
        <v>176</v>
      </c>
      <c r="D177" s="166">
        <v>1</v>
      </c>
      <c r="E177" s="161"/>
      <c r="F177" s="23">
        <f t="shared" si="9"/>
        <v>0</v>
      </c>
    </row>
    <row r="178" spans="1:6" x14ac:dyDescent="0.3">
      <c r="A178" s="16">
        <v>10007</v>
      </c>
      <c r="B178" s="92" t="s">
        <v>177</v>
      </c>
      <c r="C178" s="22" t="s">
        <v>25</v>
      </c>
      <c r="D178" s="166">
        <v>1</v>
      </c>
      <c r="E178" s="161"/>
      <c r="F178" s="23">
        <f t="shared" si="9"/>
        <v>0</v>
      </c>
    </row>
    <row r="179" spans="1:6" x14ac:dyDescent="0.3">
      <c r="A179" s="16">
        <v>10008</v>
      </c>
      <c r="B179" s="92" t="s">
        <v>178</v>
      </c>
      <c r="C179" s="22" t="s">
        <v>176</v>
      </c>
      <c r="D179" s="166">
        <v>1</v>
      </c>
      <c r="E179" s="161"/>
      <c r="F179" s="23">
        <f t="shared" si="9"/>
        <v>0</v>
      </c>
    </row>
    <row r="180" spans="1:6" x14ac:dyDescent="0.3">
      <c r="A180" s="16">
        <v>10009</v>
      </c>
      <c r="B180" s="59" t="s">
        <v>179</v>
      </c>
      <c r="C180" s="22" t="s">
        <v>10</v>
      </c>
      <c r="D180" s="166">
        <v>1</v>
      </c>
      <c r="E180" s="161"/>
      <c r="F180" s="23">
        <f t="shared" si="9"/>
        <v>0</v>
      </c>
    </row>
    <row r="181" spans="1:6" x14ac:dyDescent="0.3">
      <c r="A181" s="16">
        <v>10010</v>
      </c>
      <c r="B181" s="59" t="s">
        <v>180</v>
      </c>
      <c r="C181" s="22" t="s">
        <v>10</v>
      </c>
      <c r="D181" s="166">
        <v>1</v>
      </c>
      <c r="E181" s="161"/>
      <c r="F181" s="23">
        <f t="shared" si="9"/>
        <v>0</v>
      </c>
    </row>
    <row r="182" spans="1:6" x14ac:dyDescent="0.3">
      <c r="A182" s="16">
        <v>10011</v>
      </c>
      <c r="B182" s="59" t="s">
        <v>84</v>
      </c>
      <c r="C182" s="22" t="s">
        <v>10</v>
      </c>
      <c r="D182" s="166">
        <v>1</v>
      </c>
      <c r="E182" s="161"/>
      <c r="F182" s="23">
        <f t="shared" si="9"/>
        <v>0</v>
      </c>
    </row>
    <row r="183" spans="1:6" x14ac:dyDescent="0.3">
      <c r="A183" s="16">
        <v>10012</v>
      </c>
      <c r="B183" s="59" t="s">
        <v>194</v>
      </c>
      <c r="C183" s="22" t="s">
        <v>10</v>
      </c>
      <c r="D183" s="166">
        <v>1</v>
      </c>
      <c r="E183" s="177">
        <v>300000</v>
      </c>
      <c r="F183" s="23">
        <f t="shared" si="9"/>
        <v>300000</v>
      </c>
    </row>
    <row r="184" spans="1:6" x14ac:dyDescent="0.3">
      <c r="A184" s="16">
        <v>10013</v>
      </c>
      <c r="B184" s="59" t="s">
        <v>181</v>
      </c>
      <c r="C184" s="22" t="s">
        <v>10</v>
      </c>
      <c r="D184" s="166">
        <v>1</v>
      </c>
      <c r="E184" s="161"/>
      <c r="F184" s="23">
        <f t="shared" si="9"/>
        <v>0</v>
      </c>
    </row>
    <row r="185" spans="1:6" ht="15" thickBot="1" x14ac:dyDescent="0.35">
      <c r="A185" s="16">
        <v>10014</v>
      </c>
      <c r="B185" s="59" t="s">
        <v>182</v>
      </c>
      <c r="C185" s="22" t="s">
        <v>10</v>
      </c>
      <c r="D185" s="166">
        <v>1</v>
      </c>
      <c r="E185" s="200"/>
      <c r="F185" s="24">
        <f t="shared" si="9"/>
        <v>0</v>
      </c>
    </row>
    <row r="186" spans="1:6" x14ac:dyDescent="0.3">
      <c r="A186" s="229"/>
      <c r="B186" s="230" t="s">
        <v>183</v>
      </c>
      <c r="C186" s="231"/>
      <c r="D186" s="232"/>
      <c r="E186" s="233"/>
      <c r="F186" s="94">
        <f>SUM(F172:F185)</f>
        <v>300000</v>
      </c>
    </row>
    <row r="187" spans="1:6" ht="27" thickBot="1" x14ac:dyDescent="0.35">
      <c r="A187" s="91">
        <v>10015</v>
      </c>
      <c r="B187" s="93" t="s">
        <v>184</v>
      </c>
      <c r="C187" s="95" t="s">
        <v>10</v>
      </c>
      <c r="D187" s="178">
        <v>1</v>
      </c>
      <c r="E187" s="139">
        <f>F186*0.1</f>
        <v>30000</v>
      </c>
      <c r="F187" s="96">
        <f>D187*E187</f>
        <v>30000</v>
      </c>
    </row>
    <row r="188" spans="1:6" x14ac:dyDescent="0.3">
      <c r="A188" s="234"/>
      <c r="B188" s="235" t="s">
        <v>185</v>
      </c>
      <c r="C188" s="237"/>
      <c r="D188" s="236"/>
      <c r="E188" s="238"/>
      <c r="F188" s="94">
        <f>SUM(F186:F187)</f>
        <v>330000</v>
      </c>
    </row>
    <row r="189" spans="1:6" x14ac:dyDescent="0.3">
      <c r="A189" s="97"/>
      <c r="B189" s="98"/>
      <c r="C189" s="98"/>
      <c r="D189" s="120"/>
      <c r="E189" s="140"/>
      <c r="F189" s="99"/>
    </row>
    <row r="190" spans="1:6" x14ac:dyDescent="0.3">
      <c r="A190" s="100"/>
      <c r="B190" s="247" t="s">
        <v>186</v>
      </c>
      <c r="C190" s="248"/>
      <c r="D190" s="248"/>
      <c r="E190" s="126"/>
      <c r="F190" s="36">
        <f>F88+F117+F168+F186</f>
        <v>300000</v>
      </c>
    </row>
    <row r="191" spans="1:6" ht="15" thickBot="1" x14ac:dyDescent="0.35">
      <c r="A191" s="102"/>
      <c r="B191" s="247" t="s">
        <v>187</v>
      </c>
      <c r="C191" s="248"/>
      <c r="D191" s="248"/>
      <c r="E191" s="126"/>
      <c r="F191" s="103">
        <f>F89+F118+F169+F187</f>
        <v>30000</v>
      </c>
    </row>
    <row r="192" spans="1:6" ht="15" thickBot="1" x14ac:dyDescent="0.35">
      <c r="A192" s="102"/>
      <c r="B192" s="247" t="s">
        <v>188</v>
      </c>
      <c r="C192" s="248"/>
      <c r="D192" s="248"/>
      <c r="E192" s="126"/>
      <c r="F192" s="104">
        <f>F90+F119+F170+F188</f>
        <v>330000</v>
      </c>
    </row>
    <row r="193" spans="1:9" ht="15.6" thickTop="1" thickBot="1" x14ac:dyDescent="0.35">
      <c r="A193" s="16"/>
      <c r="B193" s="17"/>
      <c r="C193" s="17"/>
      <c r="D193" s="107"/>
      <c r="E193" s="126"/>
      <c r="F193" s="40"/>
      <c r="I193" s="222"/>
    </row>
    <row r="194" spans="1:9" ht="15" thickBot="1" x14ac:dyDescent="0.35">
      <c r="A194" s="105"/>
      <c r="B194" s="27" t="s">
        <v>189</v>
      </c>
      <c r="C194" s="27"/>
      <c r="D194" s="121"/>
      <c r="E194" s="129"/>
      <c r="F194" s="104">
        <f>SUM(F190:F191)</f>
        <v>330000</v>
      </c>
      <c r="I194" s="222"/>
    </row>
    <row r="195" spans="1:9" ht="15.6" thickTop="1" thickBot="1" x14ac:dyDescent="0.35">
      <c r="A195" s="4"/>
      <c r="B195" s="1"/>
      <c r="C195" s="1"/>
      <c r="D195" s="122"/>
      <c r="E195" s="141"/>
      <c r="F195" s="24"/>
    </row>
  </sheetData>
  <sheetProtection algorithmName="SHA-512" hashValue="zrTzXW+BKqX71OBHibXRxQFVLXT8BqDgIpyuQpXlMVvGdsoysxJJjJr2gJSoEuUsUQdCqgg+1vbAZwooEfq2bA==" saltValue="At346XrJsydt/Bo8e2u30g==" spinCount="100000" sheet="1" objects="1" scenarios="1"/>
  <mergeCells count="12">
    <mergeCell ref="B192:D192"/>
    <mergeCell ref="B60:D60"/>
    <mergeCell ref="B120:D120"/>
    <mergeCell ref="B121:D121"/>
    <mergeCell ref="B145:D145"/>
    <mergeCell ref="B155:D155"/>
    <mergeCell ref="B190:D190"/>
    <mergeCell ref="A12:F12"/>
    <mergeCell ref="B13:D13"/>
    <mergeCell ref="B25:D25"/>
    <mergeCell ref="B40:D40"/>
    <mergeCell ref="B191:D19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3" ma:contentTypeDescription="Create a new document." ma:contentTypeScope="" ma:versionID="12335e1c381a913ccebad40cbb210a13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2DF82F-A897-43B8-A516-2F546F16FD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957DB0-57F9-459A-839D-0075726B44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2C8333-E60A-4E92-9A19-17CB96773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2021-01-29T14:42:01Z</dcterms:created>
  <dcterms:modified xsi:type="dcterms:W3CDTF">2021-02-01T20:13:50Z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