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final/in/ALL PILLARS/Counterfactual intake/"/>
    </mc:Choice>
  </mc:AlternateContent>
  <xr:revisionPtr revIDLastSave="0" documentId="13_ncr:1_{376549D9-0A37-AA4E-98FB-35931A2379C2}" xr6:coauthVersionLast="47" xr6:coauthVersionMax="47" xr10:uidLastSave="{00000000-0000-0000-0000-000000000000}"/>
  <bookViews>
    <workbookView xWindow="0" yWindow="500" windowWidth="35840" windowHeight="20320" xr2:uid="{784ED3A3-12CD-EB44-8C9F-39E5523AF868}"/>
  </bookViews>
  <sheets>
    <sheet name="DGA Patterns" sheetId="1" r:id="rId1"/>
    <sheet name="Veg proportions" sheetId="9" r:id="rId2"/>
    <sheet name="Fruit proportions" sheetId="4" r:id="rId3"/>
    <sheet name="Animal protein props US MED" sheetId="5" r:id="rId4"/>
    <sheet name="Veg protein proportions US MED" sheetId="6" r:id="rId5"/>
    <sheet name="Sugar proportion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5" i="1"/>
  <c r="K4" i="1"/>
  <c r="K3" i="1"/>
  <c r="K2" i="1"/>
  <c r="K6" i="1" s="1"/>
  <c r="E2" i="9"/>
  <c r="E6" i="9"/>
  <c r="E5" i="9"/>
  <c r="E4" i="9"/>
  <c r="E3" i="9"/>
  <c r="D6" i="9"/>
  <c r="D5" i="9"/>
  <c r="D4" i="9"/>
  <c r="D3" i="9"/>
  <c r="D2" i="9"/>
  <c r="C7" i="9"/>
  <c r="J28" i="1"/>
  <c r="H28" i="1"/>
  <c r="F28" i="1"/>
  <c r="D28" i="1"/>
  <c r="D12" i="5"/>
  <c r="D11" i="5"/>
  <c r="D10" i="5"/>
  <c r="C13" i="5"/>
  <c r="C12" i="5"/>
  <c r="C11" i="5"/>
  <c r="C10" i="5"/>
  <c r="B13" i="5"/>
  <c r="D3" i="8"/>
  <c r="D2" i="8"/>
  <c r="C3" i="8"/>
  <c r="C2" i="8"/>
  <c r="B3" i="8"/>
  <c r="B6" i="5"/>
  <c r="C4" i="5" s="1"/>
  <c r="D4" i="5" s="1"/>
  <c r="J24" i="1"/>
  <c r="J23" i="1"/>
  <c r="J22" i="1"/>
  <c r="J3" i="1"/>
  <c r="J4" i="1"/>
  <c r="J5" i="1"/>
  <c r="J2" i="1"/>
  <c r="H23" i="1"/>
  <c r="H24" i="1"/>
  <c r="H22" i="1"/>
  <c r="H20" i="1"/>
  <c r="H3" i="1"/>
  <c r="H4" i="1"/>
  <c r="H5" i="1"/>
  <c r="H2" i="1"/>
  <c r="F24" i="1"/>
  <c r="F21" i="1"/>
  <c r="F3" i="1"/>
  <c r="F4" i="1"/>
  <c r="F5" i="1"/>
  <c r="F2" i="1"/>
  <c r="F6" i="1" s="1"/>
  <c r="D24" i="1"/>
  <c r="D21" i="1"/>
  <c r="D3" i="1"/>
  <c r="D4" i="1"/>
  <c r="D5" i="1"/>
  <c r="D2" i="1"/>
  <c r="B2" i="6"/>
  <c r="C4" i="6" s="1"/>
  <c r="D4" i="6" s="1"/>
  <c r="C4" i="4"/>
  <c r="J6" i="1" l="1"/>
  <c r="C5" i="5"/>
  <c r="D5" i="5" s="1"/>
  <c r="D6" i="1"/>
  <c r="H6" i="1"/>
  <c r="E4" i="4"/>
  <c r="D4" i="4"/>
  <c r="C2" i="4"/>
  <c r="C3" i="4"/>
  <c r="C2" i="6"/>
  <c r="C3" i="6"/>
  <c r="D3" i="6" s="1"/>
  <c r="C6" i="5"/>
  <c r="C2" i="5"/>
  <c r="D2" i="5" s="1"/>
  <c r="C3" i="5"/>
  <c r="D3" i="5" s="1"/>
  <c r="E3" i="4" l="1"/>
  <c r="D3" i="4"/>
</calcChain>
</file>

<file path=xl/sharedStrings.xml><?xml version="1.0" encoding="utf-8"?>
<sst xmlns="http://schemas.openxmlformats.org/spreadsheetml/2006/main" count="157" uniqueCount="101">
  <si>
    <t>Food_Groups</t>
  </si>
  <si>
    <t>cup eq/day</t>
  </si>
  <si>
    <t>ounce eq/day</t>
  </si>
  <si>
    <t>grams/day</t>
  </si>
  <si>
    <t>Dark-Green Vegetables</t>
  </si>
  <si>
    <t>Red and Orange Vegetables</t>
  </si>
  <si>
    <t>Beans, Peas, Lentils</t>
  </si>
  <si>
    <t>Starchy Vegetables</t>
  </si>
  <si>
    <t>Other Vegetables</t>
  </si>
  <si>
    <t xml:space="preserve">Whole Grains </t>
  </si>
  <si>
    <t xml:space="preserve">Refined Grains </t>
  </si>
  <si>
    <t>Dairy</t>
  </si>
  <si>
    <t xml:space="preserve">Seafood </t>
  </si>
  <si>
    <t xml:space="preserve">Oils </t>
  </si>
  <si>
    <t>Red Meat</t>
  </si>
  <si>
    <t>Poultry</t>
  </si>
  <si>
    <t>Eggs</t>
  </si>
  <si>
    <t>food</t>
  </si>
  <si>
    <t>gr_refined</t>
  </si>
  <si>
    <t>gr_whole</t>
  </si>
  <si>
    <t>fruit_exc_juice</t>
  </si>
  <si>
    <t>fruit_juice</t>
  </si>
  <si>
    <t>veg_dg</t>
  </si>
  <si>
    <t>veg_oth</t>
  </si>
  <si>
    <t>veg_ro</t>
  </si>
  <si>
    <t>veg_sta</t>
  </si>
  <si>
    <t>pf_ns</t>
  </si>
  <si>
    <t>pf_soy</t>
  </si>
  <si>
    <t>pf_leg</t>
  </si>
  <si>
    <t>pf_egg</t>
  </si>
  <si>
    <t>pf_poultry</t>
  </si>
  <si>
    <t>pf_redm</t>
  </si>
  <si>
    <t>pf_seafood</t>
  </si>
  <si>
    <t>added_sugar</t>
  </si>
  <si>
    <t>oil</t>
  </si>
  <si>
    <t>sat_fat</t>
  </si>
  <si>
    <t>pf_animal</t>
  </si>
  <si>
    <t>pf_plant</t>
  </si>
  <si>
    <t>daily_intake_cups</t>
  </si>
  <si>
    <t>fruit_proportion</t>
  </si>
  <si>
    <t>US_VEG_CF_cups</t>
  </si>
  <si>
    <t>MED_CF_cups</t>
  </si>
  <si>
    <t>daily_intake_oz</t>
  </si>
  <si>
    <t>protein_proportion</t>
  </si>
  <si>
    <t>US_MED_CF_oz</t>
  </si>
  <si>
    <t>Fruit Juice</t>
  </si>
  <si>
    <t>Whole Fruits</t>
  </si>
  <si>
    <t>Added Sugars</t>
  </si>
  <si>
    <t>Satuated Fat</t>
  </si>
  <si>
    <t>Nuts, Seeds</t>
  </si>
  <si>
    <t>Soy Products</t>
  </si>
  <si>
    <t>Diet_Factor</t>
  </si>
  <si>
    <t>US_2000kcal_week</t>
  </si>
  <si>
    <t>US_2000kcal_day</t>
  </si>
  <si>
    <t>Intake_unit_day</t>
  </si>
  <si>
    <t>MED_2000kcal_week</t>
  </si>
  <si>
    <t>MED_2000kcal_day</t>
  </si>
  <si>
    <t>VEG_2000kcal_week</t>
  </si>
  <si>
    <t>VEG_2000kcal_day</t>
  </si>
  <si>
    <t>VEGAN_2000kcal_week</t>
  </si>
  <si>
    <t>VEGAN_2000kcal_day</t>
  </si>
  <si>
    <t>DGAPLUS_2000kcal_day</t>
  </si>
  <si>
    <t>Processed Meat</t>
  </si>
  <si>
    <t>Vegetables Excl. Starchy</t>
  </si>
  <si>
    <t>veg_exc_sta</t>
  </si>
  <si>
    <t>pf_pm</t>
  </si>
  <si>
    <t>Notes</t>
  </si>
  <si>
    <t>Dairy Alternatives (fortified soy milk and soy yogurt)</t>
  </si>
  <si>
    <t>1 g added sugar = 4 calories</t>
  </si>
  <si>
    <t>1 g saturated fat = 9 calories</t>
  </si>
  <si>
    <t>leg_tot</t>
  </si>
  <si>
    <t>Beans, Peas, Lentils (TOTAL)</t>
  </si>
  <si>
    <t>1 cup = 4 oz</t>
  </si>
  <si>
    <t>ssb</t>
  </si>
  <si>
    <t>total_sugar</t>
  </si>
  <si>
    <t>sugar_proportion</t>
  </si>
  <si>
    <t>daily_intake_g</t>
  </si>
  <si>
    <t>US_MED_VEG_CF_g</t>
  </si>
  <si>
    <t>ssb sugar</t>
  </si>
  <si>
    <t>non-ssb sugar</t>
  </si>
  <si>
    <t>Sugar Sweetened Beverages</t>
  </si>
  <si>
    <t>sodium</t>
  </si>
  <si>
    <t>Sodium</t>
  </si>
  <si>
    <t>mg/day</t>
  </si>
  <si>
    <t>fruit_tot</t>
  </si>
  <si>
    <t>dairy_tot</t>
  </si>
  <si>
    <t>dairy_cow</t>
  </si>
  <si>
    <t>dairy_soy</t>
  </si>
  <si>
    <t>pf_poultry_tot</t>
  </si>
  <si>
    <t>pf_redm_tot</t>
  </si>
  <si>
    <t>Poultry (TOTAL)</t>
  </si>
  <si>
    <t>Red Meat (TOTAL)</t>
  </si>
  <si>
    <t>Dairy (TOTAL)</t>
  </si>
  <si>
    <t>Fruit (TOTAL)</t>
  </si>
  <si>
    <t>4.2 g = 1 tsp</t>
  </si>
  <si>
    <t>tsp/day</t>
  </si>
  <si>
    <t>DGA+</t>
  </si>
  <si>
    <t>veg_tot</t>
  </si>
  <si>
    <t>Total Vegetables</t>
  </si>
  <si>
    <t>Prop</t>
  </si>
  <si>
    <t>US-Style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</si>
</sst>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F92F-5627-7D4F-9A53-23934E07C77C}">
  <dimension ref="A1:M31"/>
  <sheetViews>
    <sheetView tabSelected="1" zoomScale="163" zoomScaleNormal="114" workbookViewId="0">
      <selection activeCell="K31" sqref="K31"/>
    </sheetView>
  </sheetViews>
  <sheetFormatPr baseColWidth="10" defaultRowHeight="16" x14ac:dyDescent="0.2"/>
  <cols>
    <col min="1" max="1" width="15" customWidth="1"/>
    <col min="2" max="2" width="44.83203125" bestFit="1" customWidth="1"/>
    <col min="3" max="3" width="17.5" hidden="1" customWidth="1"/>
    <col min="4" max="4" width="15.33203125" customWidth="1"/>
    <col min="5" max="5" width="19.1640625" hidden="1" customWidth="1"/>
    <col min="6" max="6" width="17.6640625" customWidth="1"/>
    <col min="7" max="7" width="18.6640625" hidden="1" customWidth="1"/>
    <col min="8" max="8" width="17.1640625" customWidth="1"/>
    <col min="9" max="9" width="21.1640625" hidden="1" customWidth="1"/>
    <col min="10" max="10" width="19.6640625" bestFit="1" customWidth="1"/>
    <col min="11" max="11" width="21.83203125" customWidth="1"/>
    <col min="12" max="12" width="14.6640625" bestFit="1" customWidth="1"/>
    <col min="13" max="13" width="25" bestFit="1" customWidth="1"/>
  </cols>
  <sheetData>
    <row r="1" spans="1:13" x14ac:dyDescent="0.2">
      <c r="A1" s="1" t="s">
        <v>51</v>
      </c>
      <c r="B1" s="1" t="s">
        <v>0</v>
      </c>
      <c r="C1" s="1" t="s">
        <v>52</v>
      </c>
      <c r="D1" s="4" t="s">
        <v>53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1" t="s">
        <v>54</v>
      </c>
      <c r="M1" s="4" t="s">
        <v>66</v>
      </c>
    </row>
    <row r="2" spans="1:13" x14ac:dyDescent="0.2">
      <c r="A2" t="s">
        <v>22</v>
      </c>
      <c r="B2" t="s">
        <v>4</v>
      </c>
      <c r="C2" s="3">
        <v>1.5</v>
      </c>
      <c r="D2" s="3">
        <f>C2/7</f>
        <v>0.21428571428571427</v>
      </c>
      <c r="E2" s="3">
        <v>1.5</v>
      </c>
      <c r="F2" s="3">
        <f>E2/7</f>
        <v>0.21428571428571427</v>
      </c>
      <c r="G2" s="3">
        <v>1.5</v>
      </c>
      <c r="H2" s="3">
        <f>G2/7</f>
        <v>0.21428571428571427</v>
      </c>
      <c r="I2" s="3">
        <v>1.5</v>
      </c>
      <c r="J2" s="3">
        <f>I2/7</f>
        <v>0.21428571428571427</v>
      </c>
      <c r="K2" s="3">
        <f>J2/7</f>
        <v>3.0612244897959183E-2</v>
      </c>
      <c r="L2" t="s">
        <v>1</v>
      </c>
    </row>
    <row r="3" spans="1:13" x14ac:dyDescent="0.2">
      <c r="A3" t="s">
        <v>24</v>
      </c>
      <c r="B3" t="s">
        <v>5</v>
      </c>
      <c r="C3" s="3">
        <v>5.5</v>
      </c>
      <c r="D3" s="3">
        <f t="shared" ref="D3:D5" si="0">C3/7</f>
        <v>0.7857142857142857</v>
      </c>
      <c r="E3" s="3">
        <v>5.5</v>
      </c>
      <c r="F3" s="3">
        <f t="shared" ref="F3:F5" si="1">E3/7</f>
        <v>0.7857142857142857</v>
      </c>
      <c r="G3" s="3">
        <v>5.5</v>
      </c>
      <c r="H3" s="3">
        <f t="shared" ref="H3:H5" si="2">G3/7</f>
        <v>0.7857142857142857</v>
      </c>
      <c r="I3" s="3">
        <v>5.5</v>
      </c>
      <c r="J3" s="3">
        <f t="shared" ref="J3:K5" si="3">I3/7</f>
        <v>0.7857142857142857</v>
      </c>
      <c r="K3" s="3">
        <f t="shared" si="3"/>
        <v>0.11224489795918367</v>
      </c>
      <c r="L3" t="s">
        <v>1</v>
      </c>
    </row>
    <row r="4" spans="1:13" x14ac:dyDescent="0.2">
      <c r="A4" t="s">
        <v>25</v>
      </c>
      <c r="B4" t="s">
        <v>7</v>
      </c>
      <c r="C4" s="3">
        <v>5</v>
      </c>
      <c r="D4" s="3">
        <f t="shared" si="0"/>
        <v>0.7142857142857143</v>
      </c>
      <c r="E4" s="3">
        <v>5</v>
      </c>
      <c r="F4" s="3">
        <f t="shared" si="1"/>
        <v>0.7142857142857143</v>
      </c>
      <c r="G4" s="3">
        <v>5</v>
      </c>
      <c r="H4" s="3">
        <f t="shared" si="2"/>
        <v>0.7142857142857143</v>
      </c>
      <c r="I4" s="3">
        <v>5</v>
      </c>
      <c r="J4" s="3">
        <f t="shared" si="3"/>
        <v>0.7142857142857143</v>
      </c>
      <c r="K4" s="3">
        <f t="shared" si="3"/>
        <v>0.10204081632653061</v>
      </c>
      <c r="L4" t="s">
        <v>1</v>
      </c>
    </row>
    <row r="5" spans="1:13" x14ac:dyDescent="0.2">
      <c r="A5" t="s">
        <v>23</v>
      </c>
      <c r="B5" t="s">
        <v>8</v>
      </c>
      <c r="C5" s="3">
        <v>4</v>
      </c>
      <c r="D5" s="3">
        <f t="shared" si="0"/>
        <v>0.5714285714285714</v>
      </c>
      <c r="E5" s="3">
        <v>4</v>
      </c>
      <c r="F5" s="3">
        <f t="shared" si="1"/>
        <v>0.5714285714285714</v>
      </c>
      <c r="G5" s="3">
        <v>4</v>
      </c>
      <c r="H5" s="3">
        <f t="shared" si="2"/>
        <v>0.5714285714285714</v>
      </c>
      <c r="I5" s="3">
        <v>4</v>
      </c>
      <c r="J5" s="3">
        <f t="shared" si="3"/>
        <v>0.5714285714285714</v>
      </c>
      <c r="K5" s="3">
        <f t="shared" si="3"/>
        <v>8.1632653061224483E-2</v>
      </c>
      <c r="L5" t="s">
        <v>1</v>
      </c>
    </row>
    <row r="6" spans="1:13" x14ac:dyDescent="0.2">
      <c r="A6" t="s">
        <v>64</v>
      </c>
      <c r="B6" t="s">
        <v>63</v>
      </c>
      <c r="C6" s="3"/>
      <c r="D6" s="3">
        <f>SUM(D2, D3, D5)</f>
        <v>1.5714285714285714</v>
      </c>
      <c r="E6" s="3"/>
      <c r="F6" s="3">
        <f>SUM(F2, F3, F5)</f>
        <v>1.5714285714285714</v>
      </c>
      <c r="G6" s="3"/>
      <c r="H6" s="3">
        <f>SUM(H2, H3, H5)</f>
        <v>1.5714285714285714</v>
      </c>
      <c r="I6" s="3"/>
      <c r="J6" s="3">
        <f>SUM(J2, J3, J5)</f>
        <v>1.5714285714285714</v>
      </c>
      <c r="K6" s="3">
        <f>SUM(K2, K3, K5)</f>
        <v>0.22448979591836732</v>
      </c>
      <c r="L6" t="s">
        <v>1</v>
      </c>
    </row>
    <row r="7" spans="1:13" hidden="1" x14ac:dyDescent="0.2">
      <c r="A7" t="s">
        <v>84</v>
      </c>
      <c r="B7" t="s">
        <v>93</v>
      </c>
      <c r="C7" s="3"/>
      <c r="D7" s="3">
        <v>2</v>
      </c>
      <c r="E7" s="3"/>
      <c r="F7" s="3">
        <v>2.5</v>
      </c>
      <c r="G7" s="3"/>
      <c r="H7" s="3">
        <v>2</v>
      </c>
      <c r="I7" s="3"/>
      <c r="J7" s="3">
        <v>2</v>
      </c>
      <c r="K7" s="3"/>
      <c r="L7" t="s">
        <v>1</v>
      </c>
    </row>
    <row r="8" spans="1:13" x14ac:dyDescent="0.2">
      <c r="A8" t="s">
        <v>20</v>
      </c>
      <c r="B8" t="s">
        <v>46</v>
      </c>
      <c r="C8" s="3"/>
      <c r="D8" s="3">
        <v>1.54</v>
      </c>
      <c r="E8" s="3"/>
      <c r="F8" s="3">
        <v>1.92</v>
      </c>
      <c r="G8" s="3"/>
      <c r="H8" s="3">
        <v>1.54</v>
      </c>
      <c r="I8" s="3"/>
      <c r="J8" s="3">
        <v>1.54</v>
      </c>
      <c r="K8" s="3">
        <v>2</v>
      </c>
      <c r="L8" t="s">
        <v>1</v>
      </c>
    </row>
    <row r="9" spans="1:13" x14ac:dyDescent="0.2">
      <c r="A9" t="s">
        <v>21</v>
      </c>
      <c r="B9" t="s">
        <v>45</v>
      </c>
      <c r="C9" s="3"/>
      <c r="D9" s="3">
        <v>0.46</v>
      </c>
      <c r="E9" s="3"/>
      <c r="F9" s="3">
        <v>0.57999999999999996</v>
      </c>
      <c r="G9" s="3"/>
      <c r="H9" s="3">
        <v>0.46</v>
      </c>
      <c r="I9" s="3"/>
      <c r="J9" s="3">
        <v>0.46</v>
      </c>
      <c r="K9" s="3">
        <v>0</v>
      </c>
      <c r="L9" t="s">
        <v>1</v>
      </c>
    </row>
    <row r="10" spans="1:13" x14ac:dyDescent="0.2">
      <c r="A10" t="s">
        <v>19</v>
      </c>
      <c r="B10" t="s">
        <v>9</v>
      </c>
      <c r="C10" s="3"/>
      <c r="D10" s="3">
        <v>3</v>
      </c>
      <c r="E10" s="3"/>
      <c r="F10" s="3">
        <v>3</v>
      </c>
      <c r="G10" s="3"/>
      <c r="H10" s="3">
        <v>3.5</v>
      </c>
      <c r="I10" s="3"/>
      <c r="J10" s="3">
        <v>3.5</v>
      </c>
      <c r="K10" s="3">
        <v>3.5</v>
      </c>
      <c r="L10" t="s">
        <v>2</v>
      </c>
    </row>
    <row r="11" spans="1:13" x14ac:dyDescent="0.2">
      <c r="A11" t="s">
        <v>18</v>
      </c>
      <c r="B11" t="s">
        <v>10</v>
      </c>
      <c r="C11" s="3"/>
      <c r="D11" s="3">
        <v>3</v>
      </c>
      <c r="E11" s="3"/>
      <c r="F11" s="3">
        <v>3</v>
      </c>
      <c r="G11" s="3"/>
      <c r="H11" s="3">
        <v>3</v>
      </c>
      <c r="I11" s="3"/>
      <c r="J11" s="3">
        <v>3</v>
      </c>
      <c r="K11" s="3">
        <v>2.5</v>
      </c>
      <c r="L11" t="s">
        <v>2</v>
      </c>
    </row>
    <row r="12" spans="1:13" s="2" customFormat="1" hidden="1" x14ac:dyDescent="0.2">
      <c r="A12" s="2" t="s">
        <v>85</v>
      </c>
      <c r="B12" s="2" t="s">
        <v>92</v>
      </c>
      <c r="C12" s="5"/>
      <c r="D12" s="5">
        <v>3</v>
      </c>
      <c r="E12" s="5"/>
      <c r="F12" s="5">
        <v>2</v>
      </c>
      <c r="G12" s="5"/>
      <c r="H12" s="5">
        <v>3</v>
      </c>
      <c r="I12" s="5"/>
      <c r="J12" s="5">
        <v>0</v>
      </c>
      <c r="K12" s="5"/>
      <c r="L12" s="2" t="s">
        <v>1</v>
      </c>
    </row>
    <row r="13" spans="1:13" x14ac:dyDescent="0.2">
      <c r="A13" t="s">
        <v>86</v>
      </c>
      <c r="B13" t="s">
        <v>11</v>
      </c>
      <c r="C13" s="3"/>
      <c r="D13" s="3">
        <v>3</v>
      </c>
      <c r="E13" s="3"/>
      <c r="F13" s="3">
        <v>2</v>
      </c>
      <c r="G13" s="3"/>
      <c r="H13" s="3">
        <v>3</v>
      </c>
      <c r="I13" s="3"/>
      <c r="J13" s="3">
        <v>0</v>
      </c>
      <c r="K13" s="3">
        <v>3</v>
      </c>
      <c r="L13" t="s">
        <v>1</v>
      </c>
    </row>
    <row r="14" spans="1:13" x14ac:dyDescent="0.2">
      <c r="A14" t="s">
        <v>87</v>
      </c>
      <c r="B14" t="s">
        <v>67</v>
      </c>
      <c r="C14" s="3"/>
      <c r="D14" s="3">
        <v>0</v>
      </c>
      <c r="E14" s="3"/>
      <c r="F14" s="3">
        <v>0</v>
      </c>
      <c r="G14" s="3"/>
      <c r="H14" s="3">
        <v>0</v>
      </c>
      <c r="I14" s="3"/>
      <c r="J14" s="3">
        <v>3</v>
      </c>
      <c r="K14" s="3">
        <v>0</v>
      </c>
      <c r="L14" t="s">
        <v>1</v>
      </c>
    </row>
    <row r="15" spans="1:13" x14ac:dyDescent="0.2">
      <c r="A15" t="s">
        <v>31</v>
      </c>
      <c r="B15" t="s">
        <v>14</v>
      </c>
      <c r="C15" s="3"/>
      <c r="D15" s="3">
        <v>1.21</v>
      </c>
      <c r="E15" s="3"/>
      <c r="F15" s="3">
        <v>1.21</v>
      </c>
      <c r="G15" s="3"/>
      <c r="H15" s="3">
        <v>0</v>
      </c>
      <c r="I15" s="3"/>
      <c r="J15" s="3">
        <v>0</v>
      </c>
      <c r="K15" s="3">
        <v>0.5</v>
      </c>
      <c r="L15" t="s">
        <v>2</v>
      </c>
    </row>
    <row r="16" spans="1:13" s="2" customFormat="1" hidden="1" x14ac:dyDescent="0.2">
      <c r="A16" s="2" t="s">
        <v>89</v>
      </c>
      <c r="B16" s="2" t="s">
        <v>91</v>
      </c>
      <c r="C16" s="5"/>
      <c r="D16" s="5">
        <v>1.77</v>
      </c>
      <c r="E16" s="5"/>
      <c r="F16" s="5">
        <v>1.77</v>
      </c>
      <c r="G16" s="5"/>
      <c r="H16" s="5">
        <v>0</v>
      </c>
      <c r="I16" s="5"/>
      <c r="J16" s="5">
        <v>0</v>
      </c>
      <c r="K16" s="5"/>
      <c r="L16" s="2" t="s">
        <v>2</v>
      </c>
    </row>
    <row r="17" spans="1:13" x14ac:dyDescent="0.2">
      <c r="A17" t="s">
        <v>65</v>
      </c>
      <c r="B17" t="s">
        <v>62</v>
      </c>
      <c r="C17" s="3"/>
      <c r="D17" s="3">
        <v>0.74</v>
      </c>
      <c r="E17" s="3"/>
      <c r="F17" s="3">
        <v>0.74</v>
      </c>
      <c r="G17" s="3"/>
      <c r="H17" s="3">
        <v>0</v>
      </c>
      <c r="I17" s="3"/>
      <c r="J17" s="3">
        <v>0</v>
      </c>
      <c r="K17" s="3">
        <v>0</v>
      </c>
      <c r="L17" t="s">
        <v>2</v>
      </c>
    </row>
    <row r="18" spans="1:13" x14ac:dyDescent="0.2">
      <c r="A18" t="s">
        <v>30</v>
      </c>
      <c r="B18" t="s">
        <v>15</v>
      </c>
      <c r="C18" s="3"/>
      <c r="D18" s="3">
        <v>1.27</v>
      </c>
      <c r="E18" s="3"/>
      <c r="F18" s="3">
        <v>1.27</v>
      </c>
      <c r="G18" s="3"/>
      <c r="H18" s="3">
        <v>0</v>
      </c>
      <c r="I18" s="3"/>
      <c r="J18" s="3">
        <v>0</v>
      </c>
      <c r="K18" s="3">
        <v>1</v>
      </c>
      <c r="L18" t="s">
        <v>2</v>
      </c>
    </row>
    <row r="19" spans="1:13" s="2" customFormat="1" hidden="1" x14ac:dyDescent="0.2">
      <c r="A19" s="2" t="s">
        <v>88</v>
      </c>
      <c r="B19" s="2" t="s">
        <v>90</v>
      </c>
      <c r="C19" s="5"/>
      <c r="D19" s="5">
        <v>1.46</v>
      </c>
      <c r="E19" s="5"/>
      <c r="F19" s="5">
        <v>1.46</v>
      </c>
      <c r="G19" s="5"/>
      <c r="H19" s="5">
        <v>0</v>
      </c>
      <c r="I19" s="5"/>
      <c r="J19" s="5">
        <v>0</v>
      </c>
      <c r="K19" s="5"/>
      <c r="L19" s="2" t="s">
        <v>2</v>
      </c>
    </row>
    <row r="20" spans="1:13" x14ac:dyDescent="0.2">
      <c r="A20" t="s">
        <v>29</v>
      </c>
      <c r="B20" t="s">
        <v>16</v>
      </c>
      <c r="C20" s="3"/>
      <c r="D20" s="3">
        <v>0.48</v>
      </c>
      <c r="E20" s="3"/>
      <c r="F20" s="3">
        <v>0.48</v>
      </c>
      <c r="G20" s="3">
        <v>3</v>
      </c>
      <c r="H20" s="3">
        <f>G20/7</f>
        <v>0.42857142857142855</v>
      </c>
      <c r="I20" s="3"/>
      <c r="J20" s="3">
        <v>0</v>
      </c>
      <c r="K20" s="3">
        <v>0.25</v>
      </c>
      <c r="L20" t="s">
        <v>2</v>
      </c>
    </row>
    <row r="21" spans="1:13" x14ac:dyDescent="0.2">
      <c r="A21" t="s">
        <v>32</v>
      </c>
      <c r="B21" t="s">
        <v>12</v>
      </c>
      <c r="C21" s="3">
        <v>8</v>
      </c>
      <c r="D21" s="3">
        <f>C21/7</f>
        <v>1.1428571428571428</v>
      </c>
      <c r="E21" s="3">
        <v>15</v>
      </c>
      <c r="F21" s="3">
        <f>E21/7</f>
        <v>2.1428571428571428</v>
      </c>
      <c r="G21" s="3"/>
      <c r="H21" s="3">
        <v>0</v>
      </c>
      <c r="I21" s="3"/>
      <c r="J21" s="3">
        <v>0</v>
      </c>
      <c r="K21" s="3">
        <v>1</v>
      </c>
      <c r="L21" t="s">
        <v>2</v>
      </c>
    </row>
    <row r="22" spans="1:13" x14ac:dyDescent="0.2">
      <c r="A22" t="s">
        <v>26</v>
      </c>
      <c r="B22" t="s">
        <v>49</v>
      </c>
      <c r="C22" s="3"/>
      <c r="D22" s="3">
        <v>0.63</v>
      </c>
      <c r="E22" s="3"/>
      <c r="F22" s="3">
        <v>0.63</v>
      </c>
      <c r="G22" s="3">
        <v>7</v>
      </c>
      <c r="H22" s="3">
        <f>G22/7</f>
        <v>1</v>
      </c>
      <c r="I22" s="3">
        <v>8</v>
      </c>
      <c r="J22" s="3">
        <f>I22/7</f>
        <v>1.1428571428571428</v>
      </c>
      <c r="K22" s="3">
        <v>1</v>
      </c>
      <c r="L22" t="s">
        <v>2</v>
      </c>
    </row>
    <row r="23" spans="1:13" hidden="1" x14ac:dyDescent="0.2">
      <c r="A23" t="s">
        <v>27</v>
      </c>
      <c r="B23" t="s">
        <v>50</v>
      </c>
      <c r="C23" s="3"/>
      <c r="D23" s="3">
        <v>0.08</v>
      </c>
      <c r="E23" s="3"/>
      <c r="F23" s="3">
        <v>0.08</v>
      </c>
      <c r="G23" s="3">
        <v>8</v>
      </c>
      <c r="H23" s="3">
        <f t="shared" ref="H23:H24" si="4">G23/7</f>
        <v>1.1428571428571428</v>
      </c>
      <c r="I23" s="3">
        <v>9</v>
      </c>
      <c r="J23" s="3">
        <f>I23/7</f>
        <v>1.2857142857142858</v>
      </c>
      <c r="K23" s="3"/>
      <c r="L23" t="s">
        <v>2</v>
      </c>
    </row>
    <row r="24" spans="1:13" hidden="1" x14ac:dyDescent="0.2">
      <c r="A24" t="s">
        <v>28</v>
      </c>
      <c r="B24" t="s">
        <v>6</v>
      </c>
      <c r="C24" s="3">
        <v>1.5</v>
      </c>
      <c r="D24" s="3">
        <f>C24/7</f>
        <v>0.21428571428571427</v>
      </c>
      <c r="E24" s="3">
        <v>1.5</v>
      </c>
      <c r="F24" s="3">
        <f>E24/7</f>
        <v>0.21428571428571427</v>
      </c>
      <c r="G24" s="3">
        <v>3</v>
      </c>
      <c r="H24" s="3">
        <f t="shared" si="4"/>
        <v>0.42857142857142855</v>
      </c>
      <c r="I24" s="3">
        <v>3.25</v>
      </c>
      <c r="J24" s="3">
        <f>I24/7</f>
        <v>0.4642857142857143</v>
      </c>
      <c r="K24" s="3"/>
      <c r="L24" t="s">
        <v>1</v>
      </c>
    </row>
    <row r="25" spans="1:13" x14ac:dyDescent="0.2">
      <c r="A25" t="s">
        <v>70</v>
      </c>
      <c r="B25" t="s">
        <v>71</v>
      </c>
      <c r="C25" s="3"/>
      <c r="D25" s="3">
        <v>0.92</v>
      </c>
      <c r="E25" s="3"/>
      <c r="F25" s="3">
        <v>0.92</v>
      </c>
      <c r="G25" s="3"/>
      <c r="H25" s="3">
        <v>2.86</v>
      </c>
      <c r="I25" s="3"/>
      <c r="J25" s="3">
        <v>3.13</v>
      </c>
      <c r="K25" s="3">
        <v>1.75</v>
      </c>
      <c r="L25" t="s">
        <v>2</v>
      </c>
      <c r="M25" t="s">
        <v>72</v>
      </c>
    </row>
    <row r="26" spans="1:13" x14ac:dyDescent="0.2">
      <c r="A26" t="s">
        <v>34</v>
      </c>
      <c r="B26" t="s">
        <v>13</v>
      </c>
      <c r="C26" s="3"/>
      <c r="D26" s="3">
        <v>27</v>
      </c>
      <c r="F26" s="3">
        <v>27</v>
      </c>
      <c r="G26" s="3"/>
      <c r="H26" s="3">
        <v>27</v>
      </c>
      <c r="I26" s="3"/>
      <c r="J26" s="3">
        <v>27</v>
      </c>
      <c r="K26" s="3">
        <v>27</v>
      </c>
      <c r="L26" t="s">
        <v>3</v>
      </c>
    </row>
    <row r="27" spans="1:13" hidden="1" x14ac:dyDescent="0.2">
      <c r="A27" t="s">
        <v>33</v>
      </c>
      <c r="B27" t="s">
        <v>47</v>
      </c>
      <c r="C27" s="3"/>
      <c r="D27" s="3">
        <v>30</v>
      </c>
      <c r="F27" s="3">
        <v>30</v>
      </c>
      <c r="G27" s="3"/>
      <c r="H27">
        <v>31.25</v>
      </c>
      <c r="J27">
        <v>31.25</v>
      </c>
      <c r="K27" s="3"/>
      <c r="L27" t="s">
        <v>3</v>
      </c>
      <c r="M27" t="s">
        <v>68</v>
      </c>
    </row>
    <row r="28" spans="1:13" x14ac:dyDescent="0.2">
      <c r="A28" t="s">
        <v>33</v>
      </c>
      <c r="B28" t="s">
        <v>47</v>
      </c>
      <c r="C28" s="3"/>
      <c r="D28" s="3">
        <f>30/4.2</f>
        <v>7.1428571428571423</v>
      </c>
      <c r="F28" s="3">
        <f>30/4.2</f>
        <v>7.1428571428571423</v>
      </c>
      <c r="G28" s="3"/>
      <c r="H28" s="3">
        <f>31.25/4.2</f>
        <v>7.4404761904761898</v>
      </c>
      <c r="J28" s="3">
        <f>31.25/4.2</f>
        <v>7.4404761904761898</v>
      </c>
      <c r="K28" s="3">
        <f>31.25/4.2</f>
        <v>7.4404761904761898</v>
      </c>
      <c r="L28" t="s">
        <v>95</v>
      </c>
      <c r="M28" t="s">
        <v>94</v>
      </c>
    </row>
    <row r="29" spans="1:13" x14ac:dyDescent="0.2">
      <c r="A29" t="s">
        <v>35</v>
      </c>
      <c r="B29" t="s">
        <v>48</v>
      </c>
      <c r="C29" s="3"/>
      <c r="D29" s="3">
        <v>13.33</v>
      </c>
      <c r="F29" s="3">
        <v>13.33</v>
      </c>
      <c r="G29" s="3"/>
      <c r="H29" s="3">
        <v>13.89</v>
      </c>
      <c r="I29" s="3"/>
      <c r="J29" s="3">
        <v>13.89</v>
      </c>
      <c r="K29" s="3">
        <v>13.89</v>
      </c>
      <c r="L29" t="s">
        <v>3</v>
      </c>
      <c r="M29" t="s">
        <v>69</v>
      </c>
    </row>
    <row r="30" spans="1:13" x14ac:dyDescent="0.2">
      <c r="A30" t="s">
        <v>73</v>
      </c>
      <c r="B30" t="s">
        <v>80</v>
      </c>
      <c r="D30" s="3">
        <v>0.54</v>
      </c>
      <c r="F30" s="3">
        <v>0.54</v>
      </c>
      <c r="H30" s="3">
        <v>0.54</v>
      </c>
      <c r="J30" s="3">
        <v>0.54</v>
      </c>
      <c r="K30" s="3">
        <v>0</v>
      </c>
      <c r="L30" t="s">
        <v>1</v>
      </c>
    </row>
    <row r="31" spans="1:13" x14ac:dyDescent="0.2">
      <c r="A31" t="s">
        <v>81</v>
      </c>
      <c r="B31" t="s">
        <v>82</v>
      </c>
      <c r="D31" s="3">
        <v>2300</v>
      </c>
      <c r="F31" s="3">
        <v>2300</v>
      </c>
      <c r="H31" s="3">
        <v>2300</v>
      </c>
      <c r="J31" s="3">
        <v>2300</v>
      </c>
      <c r="K31" s="3">
        <v>1500</v>
      </c>
      <c r="L3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0B69-00BE-4C41-A7CA-CA8D9D2DB143}">
  <dimension ref="A1:E7"/>
  <sheetViews>
    <sheetView zoomScale="220" workbookViewId="0">
      <selection activeCell="D8" sqref="D8"/>
    </sheetView>
  </sheetViews>
  <sheetFormatPr baseColWidth="10" defaultRowHeight="16" x14ac:dyDescent="0.2"/>
  <cols>
    <col min="2" max="2" width="24.33203125" bestFit="1" customWidth="1"/>
    <col min="3" max="4" width="22.33203125" customWidth="1"/>
    <col min="5" max="5" width="19.5" customWidth="1"/>
  </cols>
  <sheetData>
    <row r="1" spans="1:5" x14ac:dyDescent="0.2">
      <c r="C1" t="s">
        <v>100</v>
      </c>
      <c r="D1" t="s">
        <v>99</v>
      </c>
      <c r="E1" t="s">
        <v>96</v>
      </c>
    </row>
    <row r="2" spans="1:5" x14ac:dyDescent="0.2">
      <c r="A2" t="s">
        <v>22</v>
      </c>
      <c r="B2" t="s">
        <v>4</v>
      </c>
      <c r="C2" s="3">
        <v>0.21428571428571427</v>
      </c>
      <c r="D2" s="3">
        <f>C2/C7</f>
        <v>9.3984962406015018E-2</v>
      </c>
      <c r="E2" s="3">
        <f>D2*E7</f>
        <v>0.28195488721804507</v>
      </c>
    </row>
    <row r="3" spans="1:5" x14ac:dyDescent="0.2">
      <c r="A3" t="s">
        <v>24</v>
      </c>
      <c r="B3" t="s">
        <v>5</v>
      </c>
      <c r="C3" s="3">
        <v>0.7857142857142857</v>
      </c>
      <c r="D3" s="3">
        <f>C3/C7</f>
        <v>0.34461152882205509</v>
      </c>
      <c r="E3" s="3">
        <f>D3*E7</f>
        <v>1.0338345864661653</v>
      </c>
    </row>
    <row r="4" spans="1:5" x14ac:dyDescent="0.2">
      <c r="A4" t="s">
        <v>23</v>
      </c>
      <c r="B4" t="s">
        <v>8</v>
      </c>
      <c r="C4" s="3">
        <v>0.5714285714285714</v>
      </c>
      <c r="D4" s="3">
        <f>C4/C7</f>
        <v>0.25062656641604009</v>
      </c>
      <c r="E4" s="3">
        <f>D4*E7</f>
        <v>0.75187969924812026</v>
      </c>
    </row>
    <row r="5" spans="1:5" x14ac:dyDescent="0.2">
      <c r="A5" t="s">
        <v>25</v>
      </c>
      <c r="B5" t="s">
        <v>7</v>
      </c>
      <c r="C5" s="3">
        <v>0.7142857142857143</v>
      </c>
      <c r="D5" s="3">
        <f>C5/C7</f>
        <v>0.31328320802005011</v>
      </c>
      <c r="E5" s="3">
        <f>D5*E7</f>
        <v>0.93984962406015038</v>
      </c>
    </row>
    <row r="6" spans="1:5" x14ac:dyDescent="0.2">
      <c r="A6" t="s">
        <v>64</v>
      </c>
      <c r="B6" t="s">
        <v>63</v>
      </c>
      <c r="C6" s="3">
        <v>1.5714285714285714</v>
      </c>
      <c r="D6" s="3">
        <f>C6/C7</f>
        <v>0.68922305764411018</v>
      </c>
      <c r="E6" s="3">
        <f>D6*E7</f>
        <v>2.0676691729323307</v>
      </c>
    </row>
    <row r="7" spans="1:5" x14ac:dyDescent="0.2">
      <c r="A7" t="s">
        <v>97</v>
      </c>
      <c r="B7" t="s">
        <v>98</v>
      </c>
      <c r="C7">
        <f>SUM(1.57, 0.71)</f>
        <v>2.2800000000000002</v>
      </c>
      <c r="E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8AA8-7AD0-5746-B43D-5FC654D3BAE9}">
  <dimension ref="A1:E4"/>
  <sheetViews>
    <sheetView zoomScale="237" zoomScaleNormal="125" workbookViewId="0">
      <selection activeCell="D4" sqref="D4"/>
    </sheetView>
  </sheetViews>
  <sheetFormatPr baseColWidth="10" defaultRowHeight="16" x14ac:dyDescent="0.2"/>
  <cols>
    <col min="1" max="1" width="14.33203125" bestFit="1" customWidth="1"/>
    <col min="2" max="2" width="16" bestFit="1" customWidth="1"/>
    <col min="3" max="3" width="14.6640625" bestFit="1" customWidth="1"/>
    <col min="4" max="4" width="15.6640625" bestFit="1" customWidth="1"/>
    <col min="5" max="5" width="12.83203125" bestFit="1" customWidth="1"/>
  </cols>
  <sheetData>
    <row r="1" spans="1:5" s="1" customFormat="1" x14ac:dyDescent="0.2">
      <c r="A1" s="1" t="s">
        <v>17</v>
      </c>
      <c r="B1" s="1" t="s">
        <v>38</v>
      </c>
      <c r="C1" s="1" t="s">
        <v>39</v>
      </c>
      <c r="D1" s="1" t="s">
        <v>40</v>
      </c>
      <c r="E1" s="1" t="s">
        <v>41</v>
      </c>
    </row>
    <row r="2" spans="1:5" x14ac:dyDescent="0.2">
      <c r="A2" t="s">
        <v>84</v>
      </c>
      <c r="B2">
        <v>0.914377644832159</v>
      </c>
      <c r="C2">
        <f>B2/B2</f>
        <v>1</v>
      </c>
      <c r="D2">
        <v>2</v>
      </c>
      <c r="E2">
        <v>2.5</v>
      </c>
    </row>
    <row r="3" spans="1:5" x14ac:dyDescent="0.2">
      <c r="A3" t="s">
        <v>20</v>
      </c>
      <c r="B3">
        <v>0.70276838787149598</v>
      </c>
      <c r="C3">
        <f>B3/B2</f>
        <v>0.76857564469491646</v>
      </c>
      <c r="D3" s="2">
        <f>C3*D2</f>
        <v>1.5371512893898329</v>
      </c>
      <c r="E3" s="2">
        <f>C3*E2</f>
        <v>1.9214391117372911</v>
      </c>
    </row>
    <row r="4" spans="1:5" x14ac:dyDescent="0.2">
      <c r="A4" t="s">
        <v>21</v>
      </c>
      <c r="B4">
        <v>0.21097211341380401</v>
      </c>
      <c r="C4">
        <f>B4/B2</f>
        <v>0.23072754961384642</v>
      </c>
      <c r="D4" s="2">
        <f>C4*D2</f>
        <v>0.46145509922769284</v>
      </c>
      <c r="E4" s="2">
        <f>C4*E2</f>
        <v>0.57681887403461607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21EB-7F73-F445-B679-99764E976302}">
  <dimension ref="A1:D13"/>
  <sheetViews>
    <sheetView zoomScale="274" zoomScaleNormal="100" workbookViewId="0">
      <selection activeCell="D12" sqref="D12"/>
    </sheetView>
  </sheetViews>
  <sheetFormatPr baseColWidth="10" defaultRowHeight="16" x14ac:dyDescent="0.2"/>
  <cols>
    <col min="1" max="1" width="12.83203125" bestFit="1" customWidth="1"/>
    <col min="2" max="2" width="14.1640625" bestFit="1" customWidth="1"/>
    <col min="3" max="3" width="16.83203125" bestFit="1" customWidth="1"/>
    <col min="4" max="4" width="14.33203125" bestFit="1" customWidth="1"/>
  </cols>
  <sheetData>
    <row r="1" spans="1:4" s="1" customFormat="1" x14ac:dyDescent="0.2">
      <c r="A1" s="1" t="s">
        <v>17</v>
      </c>
      <c r="B1" s="1" t="s">
        <v>42</v>
      </c>
      <c r="C1" s="1" t="s">
        <v>43</v>
      </c>
      <c r="D1" s="1" t="s">
        <v>44</v>
      </c>
    </row>
    <row r="2" spans="1:4" x14ac:dyDescent="0.2">
      <c r="A2" t="s">
        <v>29</v>
      </c>
      <c r="B2">
        <v>0.60126429905399303</v>
      </c>
      <c r="C2">
        <f>B2/B6</f>
        <v>0.12986151427014725</v>
      </c>
      <c r="D2" s="2">
        <f>C2*D6</f>
        <v>0.4817862179422463</v>
      </c>
    </row>
    <row r="3" spans="1:4" x14ac:dyDescent="0.2">
      <c r="A3" t="s">
        <v>30</v>
      </c>
      <c r="B3">
        <v>1.5856340695915301</v>
      </c>
      <c r="C3">
        <f>B3/B6</f>
        <v>0.34246643560821388</v>
      </c>
      <c r="D3" s="2">
        <f>C3*D6</f>
        <v>1.2705504761064734</v>
      </c>
    </row>
    <row r="4" spans="1:4" x14ac:dyDescent="0.2">
      <c r="A4" t="s">
        <v>31</v>
      </c>
      <c r="B4">
        <v>1.5161363857002399</v>
      </c>
      <c r="C4">
        <f>B4/B6</f>
        <v>0.32745627371669517</v>
      </c>
      <c r="D4" s="2">
        <f>C4*D6</f>
        <v>1.214862775488939</v>
      </c>
    </row>
    <row r="5" spans="1:4" x14ac:dyDescent="0.2">
      <c r="A5" t="s">
        <v>65</v>
      </c>
      <c r="B5">
        <v>0.927007505928515</v>
      </c>
      <c r="C5">
        <f>B5/B6</f>
        <v>0.2002157764049437</v>
      </c>
      <c r="D5" s="2">
        <f>C5*D6</f>
        <v>0.74280053046234118</v>
      </c>
    </row>
    <row r="6" spans="1:4" x14ac:dyDescent="0.2">
      <c r="A6" t="s">
        <v>36</v>
      </c>
      <c r="B6">
        <f>SUM(B2:B5)</f>
        <v>4.6300422602742781</v>
      </c>
      <c r="C6">
        <f>B6/B6</f>
        <v>1</v>
      </c>
      <c r="D6">
        <v>3.71</v>
      </c>
    </row>
    <row r="10" spans="1:4" x14ac:dyDescent="0.2">
      <c r="A10" t="s">
        <v>29</v>
      </c>
      <c r="B10">
        <v>0.60126429905399303</v>
      </c>
      <c r="C10">
        <f>B10/B13</f>
        <v>0.12907716765584851</v>
      </c>
      <c r="D10">
        <f>C10*D13</f>
        <v>0.47887629200319798</v>
      </c>
    </row>
    <row r="11" spans="1:4" x14ac:dyDescent="0.2">
      <c r="A11" t="s">
        <v>88</v>
      </c>
      <c r="B11">
        <v>1.8347086998683599</v>
      </c>
      <c r="C11">
        <f>B11/B13</f>
        <v>0.39386839169588878</v>
      </c>
      <c r="D11">
        <f>C11*D13</f>
        <v>1.4612517331917474</v>
      </c>
    </row>
    <row r="12" spans="1:4" x14ac:dyDescent="0.2">
      <c r="A12" t="s">
        <v>89</v>
      </c>
      <c r="B12">
        <v>2.22220404333435</v>
      </c>
      <c r="C12">
        <f>B12/B13</f>
        <v>0.47705444064826263</v>
      </c>
      <c r="D12">
        <f>C12*D13</f>
        <v>1.7698719748050544</v>
      </c>
    </row>
    <row r="13" spans="1:4" x14ac:dyDescent="0.2">
      <c r="A13" t="s">
        <v>36</v>
      </c>
      <c r="B13">
        <f>SUM(B10:B12)</f>
        <v>4.6581770422567033</v>
      </c>
      <c r="C13">
        <f>B13/B13</f>
        <v>1</v>
      </c>
      <c r="D13">
        <v>3.71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C3EC-6551-C84B-AC5D-CE47BD5A7DF8}">
  <dimension ref="A1:D4"/>
  <sheetViews>
    <sheetView zoomScale="279" workbookViewId="0">
      <selection activeCell="B3" sqref="B3"/>
    </sheetView>
  </sheetViews>
  <sheetFormatPr baseColWidth="10" defaultRowHeight="16" x14ac:dyDescent="0.2"/>
  <cols>
    <col min="2" max="2" width="14.1640625" bestFit="1" customWidth="1"/>
    <col min="3" max="3" width="17.1640625" bestFit="1" customWidth="1"/>
    <col min="4" max="4" width="14.33203125" bestFit="1" customWidth="1"/>
  </cols>
  <sheetData>
    <row r="1" spans="1:4" s="1" customFormat="1" x14ac:dyDescent="0.2">
      <c r="A1" s="1" t="s">
        <v>17</v>
      </c>
      <c r="B1" s="1" t="s">
        <v>42</v>
      </c>
      <c r="C1" s="1" t="s">
        <v>43</v>
      </c>
      <c r="D1" s="1" t="s">
        <v>44</v>
      </c>
    </row>
    <row r="2" spans="1:4" x14ac:dyDescent="0.2">
      <c r="A2" t="s">
        <v>37</v>
      </c>
      <c r="B2">
        <f>SUM(B3:B4)</f>
        <v>0.86237304619755795</v>
      </c>
      <c r="C2">
        <f>B2/B2</f>
        <v>1</v>
      </c>
      <c r="D2">
        <v>0.71</v>
      </c>
    </row>
    <row r="3" spans="1:4" x14ac:dyDescent="0.2">
      <c r="A3" t="s">
        <v>26</v>
      </c>
      <c r="B3">
        <v>0.76114544456447497</v>
      </c>
      <c r="C3">
        <f>B3/B2</f>
        <v>0.88261738689604974</v>
      </c>
      <c r="D3" s="2">
        <f>C3*D2</f>
        <v>0.6266583446961953</v>
      </c>
    </row>
    <row r="4" spans="1:4" x14ac:dyDescent="0.2">
      <c r="A4" t="s">
        <v>27</v>
      </c>
      <c r="B4">
        <v>0.101227601633083</v>
      </c>
      <c r="C4">
        <f>B4/B2</f>
        <v>0.1173826131039503</v>
      </c>
      <c r="D4" s="2">
        <f>C4*D2</f>
        <v>8.3341655303804718E-2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EC8C-1FB7-2944-8858-6527F9873A43}">
  <dimension ref="A1:D4"/>
  <sheetViews>
    <sheetView zoomScale="246" workbookViewId="0">
      <selection activeCell="D2" sqref="D2"/>
    </sheetView>
  </sheetViews>
  <sheetFormatPr baseColWidth="10" defaultRowHeight="16" x14ac:dyDescent="0.2"/>
  <cols>
    <col min="1" max="1" width="12.5" bestFit="1" customWidth="1"/>
    <col min="2" max="2" width="17.6640625" bestFit="1" customWidth="1"/>
    <col min="3" max="3" width="15.1640625" bestFit="1" customWidth="1"/>
    <col min="4" max="4" width="18.1640625" bestFit="1" customWidth="1"/>
  </cols>
  <sheetData>
    <row r="1" spans="1:4" s="1" customFormat="1" x14ac:dyDescent="0.2">
      <c r="A1" s="1" t="s">
        <v>17</v>
      </c>
      <c r="B1" s="1" t="s">
        <v>76</v>
      </c>
      <c r="C1" s="1" t="s">
        <v>75</v>
      </c>
      <c r="D1" s="1" t="s">
        <v>77</v>
      </c>
    </row>
    <row r="2" spans="1:4" x14ac:dyDescent="0.2">
      <c r="A2" t="s">
        <v>78</v>
      </c>
      <c r="B2">
        <v>29.64</v>
      </c>
      <c r="C2">
        <f>B2/B4</f>
        <v>0.47017766497461932</v>
      </c>
      <c r="D2">
        <f>C2*D4</f>
        <v>23.508883248730967</v>
      </c>
    </row>
    <row r="3" spans="1:4" x14ac:dyDescent="0.2">
      <c r="A3" t="s">
        <v>79</v>
      </c>
      <c r="B3">
        <f>B4-B2</f>
        <v>33.4</v>
      </c>
      <c r="C3">
        <f>B3/B4</f>
        <v>0.52982233502538068</v>
      </c>
      <c r="D3">
        <f>C3*D4</f>
        <v>26.491116751269033</v>
      </c>
    </row>
    <row r="4" spans="1:4" x14ac:dyDescent="0.2">
      <c r="A4" t="s">
        <v>74</v>
      </c>
      <c r="B4">
        <v>63.04</v>
      </c>
      <c r="C4">
        <v>1</v>
      </c>
      <c r="D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DGA Patterns</vt:lpstr>
      <vt:lpstr>Veg proportions</vt:lpstr>
      <vt:lpstr>Fruit proportions</vt:lpstr>
      <vt:lpstr>Animal protein props US MED</vt:lpstr>
      <vt:lpstr>Veg protein proportions US MED</vt:lpstr>
      <vt:lpstr>Sugar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Bell, Brooke Marie</cp:lastModifiedBy>
  <dcterms:created xsi:type="dcterms:W3CDTF">2023-08-25T15:59:20Z</dcterms:created>
  <dcterms:modified xsi:type="dcterms:W3CDTF">2024-05-07T18:29:26Z</dcterms:modified>
</cp:coreProperties>
</file>