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final/in/HEALTH PILLAR/Log RRs for diet and disease/Event age/"/>
    </mc:Choice>
  </mc:AlternateContent>
  <xr:revisionPtr revIDLastSave="0" documentId="13_ncr:1_{8625D69D-3D32-C34F-8016-9800572FE2C9}" xr6:coauthVersionLast="47" xr6:coauthVersionMax="47" xr10:uidLastSave="{00000000-0000-0000-0000-000000000000}"/>
  <bookViews>
    <workbookView xWindow="0" yWindow="0" windowWidth="35840" windowHeight="22400" activeTab="2" xr2:uid="{70E4D8B6-600B-CD46-B2F1-D3FF6DD29CCB}"/>
  </bookViews>
  <sheets>
    <sheet name="Sheet1" sheetId="1" r:id="rId1"/>
    <sheet name="Sheet2" sheetId="2" r:id="rId2"/>
    <sheet name="Fruit" sheetId="8" r:id="rId3"/>
    <sheet name="Veg" sheetId="9" r:id="rId4"/>
  </sheets>
  <definedNames>
    <definedName name="_xlnm._FilterDatabase" localSheetId="1" hidden="1">Sheet2!$A$1:$O$31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8" l="1"/>
  <c r="I25" i="8"/>
  <c r="H25" i="8"/>
  <c r="C25" i="8"/>
  <c r="B25" i="8"/>
  <c r="A25" i="8"/>
  <c r="H25" i="2"/>
  <c r="H20" i="2"/>
  <c r="H21" i="2"/>
  <c r="H9" i="2"/>
  <c r="H3" i="2"/>
  <c r="G25" i="2"/>
  <c r="G20" i="2"/>
  <c r="G21" i="2"/>
  <c r="G3" i="2"/>
  <c r="F24" i="2"/>
  <c r="F25" i="2"/>
  <c r="F22" i="2"/>
  <c r="F20" i="2"/>
  <c r="F21" i="2"/>
  <c r="F14" i="2"/>
  <c r="F9" i="2"/>
  <c r="F3" i="2"/>
  <c r="G9" i="2"/>
  <c r="J25" i="2"/>
  <c r="K25" i="2" s="1"/>
  <c r="L25" i="2" s="1"/>
  <c r="K3" i="2"/>
  <c r="L3" i="2" s="1"/>
  <c r="K20" i="2"/>
  <c r="L20" i="2" s="1"/>
  <c r="K21" i="2"/>
  <c r="L21" i="2" s="1"/>
  <c r="I9" i="2"/>
  <c r="K9" i="2" s="1"/>
  <c r="L9" i="2" s="1"/>
  <c r="I10" i="2"/>
  <c r="K10" i="2" s="1"/>
  <c r="L10" i="2" s="1"/>
  <c r="K23" i="2"/>
  <c r="L23" i="2" s="1"/>
  <c r="K22" i="2"/>
  <c r="L22" i="2" s="1"/>
  <c r="K14" i="2"/>
  <c r="L14" i="2" s="1"/>
  <c r="K6" i="2"/>
  <c r="L6" i="2" s="1"/>
  <c r="K4" i="2"/>
  <c r="L4" i="2" s="1"/>
  <c r="K2" i="2"/>
  <c r="L2" i="2" s="1"/>
  <c r="I31" i="2"/>
  <c r="K31" i="2" s="1"/>
  <c r="L31" i="2" s="1"/>
  <c r="J30" i="2"/>
  <c r="K30" i="2" s="1"/>
  <c r="L30" i="2" s="1"/>
  <c r="I29" i="2"/>
  <c r="K29" i="2" s="1"/>
  <c r="L29" i="2" s="1"/>
  <c r="J28" i="2"/>
  <c r="K28" i="2" s="1"/>
  <c r="L28" i="2" s="1"/>
  <c r="J26" i="2"/>
  <c r="I26" i="2"/>
  <c r="I24" i="2"/>
  <c r="K24" i="2" s="1"/>
  <c r="L24" i="2" s="1"/>
  <c r="K19" i="2"/>
  <c r="L19" i="2" s="1"/>
  <c r="J18" i="2"/>
  <c r="I18" i="2"/>
  <c r="J16" i="2"/>
  <c r="K16" i="2" s="1"/>
  <c r="L16" i="2" s="1"/>
  <c r="I8" i="2"/>
  <c r="K8" i="2" s="1"/>
  <c r="L8" i="2" s="1"/>
  <c r="J7" i="2"/>
  <c r="K7" i="2" s="1"/>
  <c r="L7" i="2" s="1"/>
  <c r="G24" i="2"/>
  <c r="E22" i="2"/>
  <c r="D22" i="2"/>
  <c r="G22" i="2" s="1"/>
  <c r="H22" i="2"/>
  <c r="H14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3" i="2"/>
  <c r="G26" i="2"/>
  <c r="G27" i="2"/>
  <c r="G28" i="2"/>
  <c r="G29" i="2"/>
  <c r="G30" i="2"/>
  <c r="G31" i="2"/>
  <c r="G2" i="2"/>
  <c r="H24" i="2"/>
  <c r="F4" i="2"/>
  <c r="H4" i="2" s="1"/>
  <c r="F5" i="2"/>
  <c r="H5" i="2" s="1"/>
  <c r="F6" i="2"/>
  <c r="H6" i="2" s="1"/>
  <c r="F7" i="2"/>
  <c r="H7" i="2" s="1"/>
  <c r="F8" i="2"/>
  <c r="H8" i="2" s="1"/>
  <c r="F10" i="2"/>
  <c r="H10" i="2" s="1"/>
  <c r="F11" i="2"/>
  <c r="H11" i="2" s="1"/>
  <c r="F12" i="2"/>
  <c r="H12" i="2" s="1"/>
  <c r="F13" i="2"/>
  <c r="H13" i="2" s="1"/>
  <c r="F15" i="2"/>
  <c r="H15" i="2" s="1"/>
  <c r="F16" i="2"/>
  <c r="H16" i="2" s="1"/>
  <c r="F17" i="2"/>
  <c r="H17" i="2" s="1"/>
  <c r="F18" i="2"/>
  <c r="H18" i="2" s="1"/>
  <c r="F19" i="2"/>
  <c r="H19" i="2" s="1"/>
  <c r="F23" i="2"/>
  <c r="H23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2" i="2"/>
  <c r="H2" i="2" s="1"/>
  <c r="K26" i="2" l="1"/>
  <c r="L26" i="2" s="1"/>
  <c r="K18" i="2"/>
  <c r="L18" i="2" s="1"/>
  <c r="E33" i="2"/>
</calcChain>
</file>

<file path=xl/sharedStrings.xml><?xml version="1.0" encoding="utf-8"?>
<sst xmlns="http://schemas.openxmlformats.org/spreadsheetml/2006/main" count="441" uniqueCount="317">
  <si>
    <t>Study source</t>
  </si>
  <si>
    <t xml:space="preserve">Year </t>
  </si>
  <si>
    <t>Sex</t>
  </si>
  <si>
    <t xml:space="preserve"> Follow-up (years)</t>
  </si>
  <si>
    <t>Age at baseline (years)</t>
  </si>
  <si>
    <t>No of  participants</t>
  </si>
  <si>
    <t>No of case</t>
  </si>
  <si>
    <t>Exposure assessment</t>
  </si>
  <si>
    <t xml:space="preserve">Outcome ascertainment </t>
  </si>
  <si>
    <t>Dietary categories              (highest vs. lowest)</t>
  </si>
  <si>
    <t>Relative risk     (95%CI)</t>
  </si>
  <si>
    <t>Adjustment for covariates</t>
  </si>
  <si>
    <t xml:space="preserve">Fraser et al, 1992,       United States </t>
  </si>
  <si>
    <t>M/F</t>
  </si>
  <si>
    <t>25+</t>
  </si>
  <si>
    <t>FFQ</t>
  </si>
  <si>
    <t>Medical records, autopsy report, and</t>
  </si>
  <si>
    <t>death certificate</t>
  </si>
  <si>
    <r>
      <t xml:space="preserve">Fruit:   Fatal CHD                          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2 times/d vs.&lt;1times/d            Fruit:  MI                                 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2 times/d vs.&lt;1times/d </t>
    </r>
  </si>
  <si>
    <t xml:space="preserve">1.18 (0.82,1.70)       1.07 (0.58,1.96)   </t>
  </si>
  <si>
    <t>Age, sex, smoking,</t>
  </si>
  <si>
    <t>exercise, relative</t>
  </si>
  <si>
    <t>weight, and high blood</t>
  </si>
  <si>
    <t>pressure</t>
  </si>
  <si>
    <t xml:space="preserve">Sahyoun et al,1996,     United States </t>
  </si>
  <si>
    <t xml:space="preserve"> 9-12</t>
  </si>
  <si>
    <t>60-101</t>
  </si>
  <si>
    <t>3-day food record</t>
  </si>
  <si>
    <t>Death certificates</t>
  </si>
  <si>
    <t>Fruit:        Q5 vs.Q1                Vegetables: Q5 vs. Q1</t>
  </si>
  <si>
    <t xml:space="preserve">0.64 (0.34,1.21) 0.51 (0.27, 0.95) </t>
  </si>
  <si>
    <t>Age, sex, disease status, and disabilities affecting shopping</t>
  </si>
  <si>
    <t xml:space="preserve">Knekt et al,1996,Finland </t>
  </si>
  <si>
    <t>30-69</t>
  </si>
  <si>
    <t>Dietary history</t>
  </si>
  <si>
    <t>interview</t>
  </si>
  <si>
    <r>
      <t xml:space="preserve">Fruit: Men ≥54g/d vs. 0 g/d ; Women  ≥71g/d vs. 0 g/d ;            Vegetables:  Men ≥458 g/d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 xml:space="preserve">262 g/d; Women  ≥369 g/d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>216 g/d</t>
    </r>
  </si>
  <si>
    <t>0.81 (0.61, 1.09)  0.57(0.36, 0.91)  0.89(0.65, 1.21)  0.77(0.49, 1.21)</t>
  </si>
  <si>
    <t>Age, smoking, serum</t>
  </si>
  <si>
    <t>cholesterol,</t>
  </si>
  <si>
    <t>hypertension and BMI</t>
  </si>
  <si>
    <t>Mann et al,1997,United</t>
  </si>
  <si>
    <t xml:space="preserve">Kingdom </t>
  </si>
  <si>
    <t>16-79</t>
  </si>
  <si>
    <r>
      <t xml:space="preserve">Fruit: ≥10 times/wk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 xml:space="preserve">5 times/wk             Vegetables:   ≥10 times/wk 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 xml:space="preserve">1 times/wk   </t>
    </r>
  </si>
  <si>
    <t>0.89(0.44, 1.80) 1.34(0.47, 3.84)</t>
  </si>
  <si>
    <t>Age, sex, smoking and</t>
  </si>
  <si>
    <t>social class</t>
  </si>
  <si>
    <t xml:space="preserve">Liu et al,2000, United States </t>
  </si>
  <si>
    <t>F</t>
  </si>
  <si>
    <t>45+</t>
  </si>
  <si>
    <t>Confirmed by centrally</t>
  </si>
  <si>
    <t>cardiologist and trained neurologist</t>
  </si>
  <si>
    <t xml:space="preserve">Fruit and vegetables:    Median 10.2 servings/d vs.  2.6 servings/d                                               Fruit:   Median 3.9 servings/d vs. 0.6 servings/d              Vegetables:   Median 6.9 servings/d  vs. 1.5 servings/d    </t>
  </si>
  <si>
    <t xml:space="preserve">0.63(0.38,1.17)  0.66(0.36, 1.22) 0.88(0.50, 1.58) </t>
  </si>
  <si>
    <t>Age, smoking,</t>
  </si>
  <si>
    <t>exercise, alcohol, postmenopausal</t>
  </si>
  <si>
    <t>percentage, postmenopausal hormone</t>
  </si>
  <si>
    <t>use, BMI,</t>
  </si>
  <si>
    <t>multivitamin use,</t>
  </si>
  <si>
    <t>vitamin C supplement</t>
  </si>
  <si>
    <t>use, history of</t>
  </si>
  <si>
    <t>diabetes, hypertension</t>
  </si>
  <si>
    <t>or high cholesterol and</t>
  </si>
  <si>
    <t>parental history of myocardial infarction</t>
  </si>
  <si>
    <t>Hirvonen et al, 2001, Finland</t>
  </si>
  <si>
    <t>M</t>
  </si>
  <si>
    <t>50-69</t>
  </si>
  <si>
    <t>Hospital Discharge</t>
  </si>
  <si>
    <t>Register and Register of</t>
  </si>
  <si>
    <t>Causes of Death</t>
  </si>
  <si>
    <r>
      <t xml:space="preserve">Fruit: Fatal CHD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136 g/d vs. &lt; 25 g/d ;  MI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136 g/d vs. &lt; 25 g/d                               Vegetables:   Fatal CHD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156 g/d vs. &lt; 52 g/d ;  MI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156 g/d vs. &lt; 52 g/d   </t>
    </r>
  </si>
  <si>
    <t xml:space="preserve">0.87(0.70, 1.08) 0.87(0.72, 1.05)  0.68(0.5, 0.95)  0.77(0.63, 0.94 ) </t>
  </si>
  <si>
    <t>Age, supplementation group, systolic and diastolic blood pressure, serum total cholesterol, serum high-density lipoprotein cholesterol, BMI,</t>
  </si>
  <si>
    <t>smoking years, number of cigarettes smoked daily, histories of diabetes mellitus and coronary heart disease, marital status, education, and leisure-time physical activity</t>
  </si>
  <si>
    <t xml:space="preserve"> Liu et al,2001, United States</t>
  </si>
  <si>
    <t>40-84</t>
  </si>
  <si>
    <t>Medical records and death certificates</t>
  </si>
  <si>
    <r>
      <t xml:space="preserve">Vegetables:   ≥2.5 servings/d 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 xml:space="preserve">1servings/d    </t>
    </r>
  </si>
  <si>
    <t>0.77(0.6, 0.98 )</t>
  </si>
  <si>
    <t>Age, treatment,</t>
  </si>
  <si>
    <t>smoking, alcohol</t>
  </si>
  <si>
    <t>intake, physical</t>
  </si>
  <si>
    <t>activity, BMI, history</t>
  </si>
  <si>
    <t>of diabetes, high</t>
  </si>
  <si>
    <t>cholesterol and</t>
  </si>
  <si>
    <t>hypertension, and use</t>
  </si>
  <si>
    <t>of multivitamins</t>
  </si>
  <si>
    <t>Bazzano et al,2002,  United States</t>
  </si>
  <si>
    <t>25-74</t>
  </si>
  <si>
    <t xml:space="preserve">Fruit and vegetables:                   ≥3 times/d vs. &lt; 1 time/d   </t>
  </si>
  <si>
    <t>1.01(0.84, 1.21)</t>
  </si>
  <si>
    <t>Age, sex, race, history of diabetes, physical activity , education level, regular alcohol</t>
  </si>
  <si>
    <t xml:space="preserve">consumption , current cigarette smoking at baseline , vitamin supplement use, and total energy intake </t>
  </si>
  <si>
    <t>Steffen et al,2003, United States</t>
  </si>
  <si>
    <t>45-64</t>
  </si>
  <si>
    <t>Hospital</t>
  </si>
  <si>
    <t>records, and</t>
  </si>
  <si>
    <t>physician</t>
  </si>
  <si>
    <t>records and</t>
  </si>
  <si>
    <t>next-of-kin</t>
  </si>
  <si>
    <t>interviews</t>
  </si>
  <si>
    <t xml:space="preserve">Fruit and vegetables:                   Mean 7.5 servings/d vs. 1.5 servings/d   </t>
  </si>
  <si>
    <t>0.82 (0.57,1.17)</t>
  </si>
  <si>
    <t>Age at baseline, race, sex, and</t>
  </si>
  <si>
    <t>time-dependent energy intake,</t>
  </si>
  <si>
    <t>education, smoking status, pack-years of</t>
  </si>
  <si>
    <t>smoking, physical activity, alcohol</t>
  </si>
  <si>
    <t>intake, hormone replacement in women,</t>
  </si>
  <si>
    <t>BMI, waist-to-hip ratio, SBP, and use of</t>
  </si>
  <si>
    <t>antihypertensive medications</t>
  </si>
  <si>
    <t>Tucker et al,2005, United States</t>
  </si>
  <si>
    <t>30-84</t>
  </si>
  <si>
    <t>7-day diet record</t>
  </si>
  <si>
    <t>Medical records, death certificates and autopsy data</t>
  </si>
  <si>
    <t xml:space="preserve">Fruit and vegetables:    Every increment of 1 servings/d                                                 Fruit:     Every increment of 1 servings/d                    Vegetables:   Every increment of 1 servings/d     </t>
  </si>
  <si>
    <t>0.9 (0.76,1.05)  0.97(0.79,1.2) 0.73(0.54,0.97)</t>
  </si>
  <si>
    <t>Age, total energy</t>
  </si>
  <si>
    <t>intake,</t>
  </si>
  <si>
    <t>BMI, smoking,</t>
  </si>
  <si>
    <t>alcohol, physical</t>
  </si>
  <si>
    <t>activity, dietary</t>
  </si>
  <si>
    <t>supplement use, saturated fat and</t>
  </si>
  <si>
    <t>secular trend (year of</t>
  </si>
  <si>
    <t>first visit before vs.</t>
  </si>
  <si>
    <t>after 1980</t>
  </si>
  <si>
    <t>Ness et al, 2005, England and</t>
  </si>
  <si>
    <t>Scotland</t>
  </si>
  <si>
    <t>Mean 7.5</t>
  </si>
  <si>
    <t>7 day</t>
  </si>
  <si>
    <t>household inventory</t>
  </si>
  <si>
    <t>Fruit:  Mean 90g/d vs. 0.7 g/d           Vegetables:  Mean 116.1 g/d vs. 23.8 g/d</t>
  </si>
  <si>
    <t>1.19(0.76,1.87)  1.01(0.70,1.63)</t>
  </si>
  <si>
    <t>Age, energy, sex, childhood family food expenditure, father’s social class, district of residence</t>
  </si>
  <si>
    <t>as a child, period of birth, season when studied as a child, and Townsend score for current</t>
  </si>
  <si>
    <t>address or place of death</t>
  </si>
  <si>
    <t>Cai et al, 2007,China</t>
  </si>
  <si>
    <t>40-70</t>
  </si>
  <si>
    <t>Record</t>
  </si>
  <si>
    <t>linkage with</t>
  </si>
  <si>
    <t>the tumor and</t>
  </si>
  <si>
    <t>death</t>
  </si>
  <si>
    <t>registries</t>
  </si>
  <si>
    <t xml:space="preserve">Fruit           Q4 vs.Q1        Vegetables  Q4 vs.Q1 </t>
  </si>
  <si>
    <t xml:space="preserve">0.55 (0.11,2.88)       0.85 (0.24,3.01) </t>
  </si>
  <si>
    <t>Age, BMI, education, marriage, income per person, smoking, alcohol consumption, tea consumption, ginseng intake, and physical activity energy expenditure</t>
  </si>
  <si>
    <t xml:space="preserve">Mink et al,2007,United States  </t>
  </si>
  <si>
    <t>55-69</t>
  </si>
  <si>
    <t>State Health</t>
  </si>
  <si>
    <t>Registry of</t>
  </si>
  <si>
    <t>Iowa</t>
  </si>
  <si>
    <t xml:space="preserve">Fruit:  &gt;1 servings/wk vs. &lt;1 servings/wk </t>
  </si>
  <si>
    <t>0.85 (0.75,0.98)</t>
  </si>
  <si>
    <t>Age, energy intake, marital status,</t>
  </si>
  <si>
    <t>education, blood pressure, diabetes,</t>
  </si>
  <si>
    <t>BMI, waist-to-hip ratio, physical</t>
  </si>
  <si>
    <t>activity, smoking, and estrogen use</t>
  </si>
  <si>
    <t>Holmberg et al,2009, Sweden</t>
  </si>
  <si>
    <t>39-62</t>
  </si>
  <si>
    <t>National</t>
  </si>
  <si>
    <t>Cause  of  Death  Register and Hospital</t>
  </si>
  <si>
    <t>Patient Register</t>
  </si>
  <si>
    <t>Fruit and vegetables:                daily vs. less than daily</t>
  </si>
  <si>
    <t>0.65 (0.44,0.97)</t>
  </si>
  <si>
    <t xml:space="preserve">No covariate adjustment </t>
  </si>
  <si>
    <t>Nagura et al,2009, Japan</t>
  </si>
  <si>
    <t>40-79</t>
  </si>
  <si>
    <t>Death</t>
  </si>
  <si>
    <t>certificates</t>
  </si>
  <si>
    <t>Fruit:                                         5.9 servings/wk vs.  0.9 servings/wk                   Vegetables:                              5.2 servings/wk vs.  1.2 servings/wk</t>
  </si>
  <si>
    <t>0.79 (0.58,1.08)  0.85(0.64,1.14)</t>
  </si>
  <si>
    <t>Age, BMI, smoking status, alcohol</t>
  </si>
  <si>
    <t>intake, hours of walking, hours of sleep,</t>
  </si>
  <si>
    <t>education years, perceived mental stress,</t>
  </si>
  <si>
    <t>cholesterol intake, SFA intake, n-3 fatty</t>
  </si>
  <si>
    <t>acids intake, sodium intake and histories</t>
  </si>
  <si>
    <t>of hypertension, diabetes, vegetable(for</t>
  </si>
  <si>
    <t>fruits) and fruits (for vegetables) and</t>
  </si>
  <si>
    <t>bean intakes</t>
  </si>
  <si>
    <t>Dauchet et al,2010, France and Northern Ireland</t>
  </si>
  <si>
    <t>50-59</t>
  </si>
  <si>
    <t>Medical record  and death certificates</t>
  </si>
  <si>
    <t xml:space="preserve">Fruit and vegetables:              Never smoker:  ≥2.6 times/d  vs. ≤1.57 times/d                    Former smoker: ≥2.6 times/d vs.  1.57 times/d                       Current smoker: ≥2.6 times/d vs. 1.57 times/d                               Fruit:                                    Never smoker:  ≥1.29 times/d vs. ≤0.57 times/d                    Former smoker: ≥1.29 times/d vs. 0.57 times/d                       Current smoker: ≥1.29 times/d vs. 0.57 times/d                                         Vegetables:                           Never smoker:  ≥1.5 times/d  vs. ≤0.79 times/d                    Former smoker: ≥1.5 times/d vs.  0.79 times/d                       Current smoker: ≥1.5 times/d vs. 0.79times/d         </t>
  </si>
  <si>
    <t>1.06(0.6,1.84) 0.98(0.66,1.47) 0.49(0.3,0.81) 1.33(0.72,2.45)  0.83(0.56, 1.23)  0.61(0.38,0.99)  1.25(0.74,2.13) 1.29(0.85, 1.95) 0.72(0.45,1.14)</t>
  </si>
  <si>
    <t>Centre, age, alcohol consumption, physical activity, education level, employment status, supplement vitamin intake,</t>
  </si>
  <si>
    <t>systolic blood pressure, total cholesterol, HDL-cholesterol, BMI, treatment for hypertension, diabetes and dyslipidemia</t>
  </si>
  <si>
    <r>
      <t>Crowe et al</t>
    </r>
    <r>
      <rPr>
        <sz val="11"/>
        <color rgb="FF000000"/>
        <rFont val="SimSun"/>
        <charset val="134"/>
      </rPr>
      <t>，</t>
    </r>
    <r>
      <rPr>
        <sz val="11"/>
        <color rgb="FF000000"/>
        <rFont val="Times New Roman"/>
        <family val="1"/>
      </rPr>
      <t>2011</t>
    </r>
    <r>
      <rPr>
        <sz val="11"/>
        <color rgb="FF000000"/>
        <rFont val="SimSun"/>
        <charset val="134"/>
      </rPr>
      <t>，</t>
    </r>
    <r>
      <rPr>
        <sz val="11"/>
        <color rgb="FF000000"/>
        <rFont val="Times New Roman"/>
        <family val="1"/>
      </rPr>
      <t>International</t>
    </r>
  </si>
  <si>
    <r>
      <t>M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Times New Roman"/>
        <family val="1"/>
      </rPr>
      <t>mean 53.7      F</t>
    </r>
    <r>
      <rPr>
        <sz val="11"/>
        <color rgb="FF000000"/>
        <rFont val="SimSun"/>
        <charset val="134"/>
      </rPr>
      <t>：</t>
    </r>
    <r>
      <rPr>
        <sz val="11"/>
        <color rgb="FF000000"/>
        <rFont val="Times New Roman"/>
        <family val="1"/>
      </rPr>
      <t>mean 53.8</t>
    </r>
  </si>
  <si>
    <t>24-h</t>
  </si>
  <si>
    <t>recall</t>
  </si>
  <si>
    <t>Regional and  national mortality registries and next-of-kin interviews</t>
  </si>
  <si>
    <t xml:space="preserve">Fruit and vegetables:                   ≥8servings/d vs. &lt;3 servings/d                                    Fruit:                                          ≥4 servings/d vs. &lt;1.5 servings/d                      Vegetables:                                ≥4 servings/d vs. &lt;1.5 servings/d  </t>
  </si>
  <si>
    <t>0.76 (0.62, 0.93) 0.79(0.67,0.92)  0.92(0.76, 1.12)</t>
  </si>
  <si>
    <t>Sex, center, smoking, alcohol intake, BMI, physical activity, marital status, highest education level, current employment, hypertension, angina pectoris, diabetes mellitus, total energy intake. cereal fiber and saturated fat intake</t>
  </si>
  <si>
    <t>Bendinelli et al, 2011,Italy</t>
  </si>
  <si>
    <t>35-74</t>
  </si>
  <si>
    <t>Medical record linkages and death certificates</t>
  </si>
  <si>
    <r>
      <t xml:space="preserve">Fruit and vegetables:                 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663.4g/d vs. ≤372.0g/d                                    Fruit: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441.4g/d vs. ≤219.3g/d           Vegetables: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>241.7g/d vs. ≤117.5g/d</t>
    </r>
  </si>
  <si>
    <t>1.1 (0.65,1.87) 1.24(0.73,2.12) 0.62(0.37,1.04)</t>
  </si>
  <si>
    <t>Energy intake, educational level, smoking status</t>
  </si>
  <si>
    <t>, alcohol</t>
  </si>
  <si>
    <t>consumption , body</t>
  </si>
  <si>
    <t>height , body weight , waist circumference , daily nonalcoholic caloric intake , hypertension , menopausal status, total physical</t>
  </si>
  <si>
    <t>activity index, total meat consumption , vegetable consumption in analyses for fruit, and fruit consumption in analyses for vegetables</t>
  </si>
  <si>
    <t>Yamada et al, 2011, Japan</t>
  </si>
  <si>
    <t>M: mean=54.82 F: mean=55.25</t>
  </si>
  <si>
    <t>WHO/MONICA  diagnostic</t>
  </si>
  <si>
    <t>criteria</t>
  </si>
  <si>
    <t>Fruit: Men Almost daily vs. infrequent;                    Women  Almost daily vs. infrequent</t>
  </si>
  <si>
    <t>0.99(0.34, 2.80) 0.67(0.11, 4.15)</t>
  </si>
  <si>
    <t>Age, study area, BMI, SBP, total</t>
  </si>
  <si>
    <t>cholesterol concentration, physical</t>
  </si>
  <si>
    <t>activity index, smoking status, alcohol</t>
  </si>
  <si>
    <t>consumption, education level, and</t>
  </si>
  <si>
    <t>marital status</t>
  </si>
  <si>
    <t>Oude Griep et al,2012, Netherlands</t>
  </si>
  <si>
    <t>20-65</t>
  </si>
  <si>
    <t>Municipal</t>
  </si>
  <si>
    <t>population</t>
  </si>
  <si>
    <t>Register,</t>
  </si>
  <si>
    <t>Statistics</t>
  </si>
  <si>
    <t>Netherlands,</t>
  </si>
  <si>
    <t>hospital</t>
  </si>
  <si>
    <t>discharge</t>
  </si>
  <si>
    <t>register</t>
  </si>
  <si>
    <t>Fruit and vegetables             393g/d vs. 155g/d                                    Fruit           248g/d vs. 67g/d            Vegetables  145g/d vs. 88g/d</t>
  </si>
  <si>
    <t>0.99 (0.63,1.57)         0.8 (0.5, 1.29)          1.26 (0.89,1.79)</t>
  </si>
  <si>
    <t>Age, gender, energy intake, alcohol</t>
  </si>
  <si>
    <t>intake, smoking status, educational</t>
  </si>
  <si>
    <t>level, dietary supplement use, use of</t>
  </si>
  <si>
    <t>hormone replacement therapy, family history of AMI,</t>
  </si>
  <si>
    <t>BMI, intakes of wholegrain foods,</t>
  </si>
  <si>
    <t>processed meat and fish and quantity of fruit and vegetable consumption</t>
  </si>
  <si>
    <t>Tanaka et al, 2013, Japan</t>
  </si>
  <si>
    <t>WHO/MONICA diagnostic</t>
  </si>
  <si>
    <t xml:space="preserve">Fruit and vegetables             721.4g/d vs. 228.7g/d </t>
  </si>
  <si>
    <t>0.81 (0.36,1.84)</t>
  </si>
  <si>
    <t>Age, sex, BMI, HbA1c, diabetes</t>
  </si>
  <si>
    <t>duration, diabetic retinopathy, treatment</t>
  </si>
  <si>
    <t>by insulin, treatment by oral</t>
  </si>
  <si>
    <t>hypoglycemic agents, SBP, LDL</t>
  </si>
  <si>
    <t>cholesterol, HDL cholesterol,</t>
  </si>
  <si>
    <t>triglycerides, current smoking, physical</t>
  </si>
  <si>
    <t>activity, alcohol intake, and proportions</t>
  </si>
  <si>
    <t>of total fat, saturated fatty acid, n-6 fatty</t>
  </si>
  <si>
    <t>acid and n-3 fatty acid, dietary</t>
  </si>
  <si>
    <t>cholesterol, and sodium intake, and total</t>
  </si>
  <si>
    <t>energy intake</t>
  </si>
  <si>
    <t>Bhupathiraju et al, 2013,United States</t>
  </si>
  <si>
    <t>30-55</t>
  </si>
  <si>
    <t>Medical records,</t>
  </si>
  <si>
    <t>death certificate, autopsy reports and next-of-kin interviews</t>
  </si>
  <si>
    <t xml:space="preserve">Fruit and vegetables:    Median 7.59 servings/d vs.  2.25 servings/d                                               Fruit:   Median 2.84 servings/d vs. 0.44 servings/d              Vegetables:   Median 5.14 servings/d  vs. 1.49  servings/d    </t>
  </si>
  <si>
    <t xml:space="preserve">0.81(0.7,0.93) 0.87(0.76,0.99)  0.85(0.74, 0.97 ) </t>
  </si>
  <si>
    <t>Age , calendar year, BMI , total energy intake , smoking status , physical activity , menopausal status and postmenopausal hormone use , alcohol intake,</t>
  </si>
  <si>
    <t>parental history of early myocardial infarction , multivitamin use, aspirin use ,</t>
  </si>
  <si>
    <t>intakes of trans fatty acids, cereal fiber , red meat and fish</t>
  </si>
  <si>
    <t>40-75</t>
  </si>
  <si>
    <t>Same as above</t>
  </si>
  <si>
    <t xml:space="preserve">Fruit and vegetables:    Median 7.83servings/d vs.  2.14 servings/d                                               Fruit:   Median 3.07 servings/d vs. 0.42 servings/d              Vegetables:   Median 5.22 servings/d  vs. 1.38  servings/d    </t>
  </si>
  <si>
    <t>0.84(0.75,0.95) 0.88(0.78,0.99)  0.92(0.82,1.03)</t>
  </si>
  <si>
    <t>Age , calendar year, BMI , total energy intake , smoking status , physical activity , alcohol intake,</t>
  </si>
  <si>
    <t xml:space="preserve">Yu et al,2014, China  </t>
  </si>
  <si>
    <r>
      <t xml:space="preserve">Fruit and vegetables:                 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673g/d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>360g/d                                    Fruit:    Median 449g/d vs. 83g/d           Vegetables:   Median 429g/d vs.   137g/d</t>
    </r>
  </si>
  <si>
    <t>0.67 (0.41,1.10)  0.77(0.45,1.31)   0.83 (0.52,1.33)</t>
  </si>
  <si>
    <t>Baseline age, BMI, income, education, smoking, alcohol drinking, physical activity, use of aspirin, vitamin E and multivitamin</t>
  </si>
  <si>
    <t>supplements,  menopause and hormone replacement therapy, total energy, intakes of red meat and fish/shellfish,  and history of diabetes, hypertension or dyslipidemia</t>
  </si>
  <si>
    <t>Yu et al,2015, China</t>
  </si>
  <si>
    <t>40-74</t>
  </si>
  <si>
    <r>
      <t xml:space="preserve">Fruit and vegetables:                   </t>
    </r>
    <r>
      <rPr>
        <sz val="11"/>
        <color rgb="FF000000"/>
        <rFont val="SimSun"/>
        <charset val="134"/>
      </rPr>
      <t>＞</t>
    </r>
    <r>
      <rPr>
        <sz val="11"/>
        <color rgb="FF000000"/>
        <rFont val="Times New Roman"/>
        <family val="1"/>
      </rPr>
      <t xml:space="preserve">590g/d vs. </t>
    </r>
    <r>
      <rPr>
        <sz val="11"/>
        <color rgb="FF000000"/>
        <rFont val="SimSun"/>
        <charset val="134"/>
      </rPr>
      <t>＜</t>
    </r>
    <r>
      <rPr>
        <sz val="11"/>
        <color rgb="FF000000"/>
        <rFont val="Times New Roman"/>
        <family val="1"/>
      </rPr>
      <t>316g/d                                    Fruit:    Median 285g/d vs. 23g/d           Vegetables:   Median 502g/d vs.   160g/d</t>
    </r>
  </si>
  <si>
    <t xml:space="preserve">0.86 (0.59,1.26) 0.96(0.63,1.44)  1.02(0.71,1.48) </t>
  </si>
  <si>
    <t>supplements,  total energy, intakes of red meat and fish/shellfish,  and history of diabetes, hypertension or dyslipidemia</t>
  </si>
  <si>
    <t>M：mean 53.7      F：mean 53.8</t>
  </si>
  <si>
    <t>Fruit</t>
  </si>
  <si>
    <t>Veg</t>
  </si>
  <si>
    <t>Average Age at Baseline (Men)</t>
  </si>
  <si>
    <t>Average Age at Baseline (Women)</t>
  </si>
  <si>
    <t>Age range midpoint</t>
  </si>
  <si>
    <t>Age Min</t>
  </si>
  <si>
    <t>Age Max</t>
  </si>
  <si>
    <t>Baseline Midpoint Age + Follow-Up</t>
  </si>
  <si>
    <t>Baseline Min Age + Follow-Up</t>
  </si>
  <si>
    <t>Study</t>
  </si>
  <si>
    <t>Sahyoun 1996</t>
  </si>
  <si>
    <t>Knekt 1996</t>
  </si>
  <si>
    <t>Mann 1997</t>
  </si>
  <si>
    <t>Liu 2000</t>
  </si>
  <si>
    <t>Liu 2001</t>
  </si>
  <si>
    <t>Bazzano 2002</t>
  </si>
  <si>
    <t>Steffen 2003</t>
  </si>
  <si>
    <t>Tucker 2005</t>
  </si>
  <si>
    <t>Ness 2005</t>
  </si>
  <si>
    <t>Cai 2007</t>
  </si>
  <si>
    <t>Mink 2007</t>
  </si>
  <si>
    <t>Holmberg 2009</t>
  </si>
  <si>
    <t>Nagura 2009</t>
  </si>
  <si>
    <t>Crowe 2011</t>
  </si>
  <si>
    <t>Bendinelli 2011</t>
  </si>
  <si>
    <t>Oude Griep 2012</t>
  </si>
  <si>
    <t>Tanaka 2013</t>
  </si>
  <si>
    <t>NA</t>
  </si>
  <si>
    <t>Average Age at Baseline (Total)</t>
  </si>
  <si>
    <t>Avg Baseline Age + Follow-Up</t>
  </si>
  <si>
    <t>Hirvonen 2001 (Fatal CHD)</t>
  </si>
  <si>
    <t>Hirvonen 2001 (MI)</t>
  </si>
  <si>
    <t>Dauchet 2010 (Never smoker)</t>
  </si>
  <si>
    <t>Dauchet 2010 (Former smoker)</t>
  </si>
  <si>
    <t>Dauchet 2010 (Current smoker)</t>
  </si>
  <si>
    <t>Bhupathiraju 2013 (Women)</t>
  </si>
  <si>
    <t>Bhupathiraju 2013 (Men)</t>
  </si>
  <si>
    <t>Yu 2014 (Women)</t>
  </si>
  <si>
    <t>Yu 2014 (Men)</t>
  </si>
  <si>
    <t>Veg Weight</t>
  </si>
  <si>
    <t>Fraser 1992 (Fatal CHD)</t>
  </si>
  <si>
    <t>Fraser 1992 (MI)</t>
  </si>
  <si>
    <t>Yamada 2011 (Men)</t>
  </si>
  <si>
    <t>Yamada 2011 (Women)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</si>
</sst>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left" vertical="center"/>
    </xf>
    <xf numFmtId="0" fontId="1" fillId="0" borderId="0" xfId="0" applyFont="1"/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3" fontId="3" fillId="2" borderId="3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3" fontId="3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C1D5-F86E-7242-9E5A-097F4B7E9303}">
  <dimension ref="A1:L116"/>
  <sheetViews>
    <sheetView topLeftCell="A75" zoomScale="157" workbookViewId="0">
      <selection activeCell="A7" sqref="A7:A9"/>
    </sheetView>
  </sheetViews>
  <sheetFormatPr baseColWidth="10" defaultRowHeight="16" x14ac:dyDescent="0.2"/>
  <sheetData>
    <row r="1" spans="1:12" ht="6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6" customFormat="1" ht="60" x14ac:dyDescent="0.2">
      <c r="A2" s="12" t="s">
        <v>12</v>
      </c>
      <c r="B2" s="12">
        <v>1992</v>
      </c>
      <c r="C2" s="13" t="s">
        <v>13</v>
      </c>
      <c r="D2" s="13">
        <v>6</v>
      </c>
      <c r="E2" s="13" t="s">
        <v>14</v>
      </c>
      <c r="F2" s="14">
        <v>26473</v>
      </c>
      <c r="G2" s="13">
        <v>394</v>
      </c>
      <c r="H2" s="13" t="s">
        <v>15</v>
      </c>
      <c r="I2" s="15" t="s">
        <v>16</v>
      </c>
      <c r="J2" s="12" t="s">
        <v>18</v>
      </c>
      <c r="K2" s="12" t="s">
        <v>19</v>
      </c>
      <c r="L2" s="15" t="s">
        <v>20</v>
      </c>
    </row>
    <row r="3" spans="1:12" s="16" customFormat="1" ht="30" x14ac:dyDescent="0.2">
      <c r="A3" s="17"/>
      <c r="B3" s="17"/>
      <c r="C3" s="18"/>
      <c r="D3" s="18"/>
      <c r="E3" s="18"/>
      <c r="F3" s="19"/>
      <c r="G3" s="18"/>
      <c r="H3" s="18"/>
      <c r="I3" s="15" t="s">
        <v>17</v>
      </c>
      <c r="J3" s="17"/>
      <c r="K3" s="17"/>
      <c r="L3" s="15" t="s">
        <v>21</v>
      </c>
    </row>
    <row r="4" spans="1:12" s="16" customFormat="1" ht="30" x14ac:dyDescent="0.2">
      <c r="A4" s="17"/>
      <c r="B4" s="17"/>
      <c r="C4" s="18"/>
      <c r="D4" s="18"/>
      <c r="E4" s="18"/>
      <c r="F4" s="19"/>
      <c r="G4" s="18"/>
      <c r="H4" s="18"/>
      <c r="I4" s="20"/>
      <c r="J4" s="17"/>
      <c r="K4" s="17"/>
      <c r="L4" s="15" t="s">
        <v>22</v>
      </c>
    </row>
    <row r="5" spans="1:12" s="16" customFormat="1" x14ac:dyDescent="0.2">
      <c r="A5" s="17"/>
      <c r="B5" s="17"/>
      <c r="C5" s="18"/>
      <c r="D5" s="18"/>
      <c r="E5" s="18"/>
      <c r="F5" s="19"/>
      <c r="G5" s="18"/>
      <c r="H5" s="18"/>
      <c r="I5" s="20"/>
      <c r="J5" s="17"/>
      <c r="K5" s="17"/>
      <c r="L5" s="15" t="s">
        <v>23</v>
      </c>
    </row>
    <row r="6" spans="1:12" s="16" customFormat="1" ht="90" x14ac:dyDescent="0.2">
      <c r="A6" s="15" t="s">
        <v>24</v>
      </c>
      <c r="B6" s="15">
        <v>1996</v>
      </c>
      <c r="C6" s="21" t="s">
        <v>13</v>
      </c>
      <c r="D6" s="21" t="s">
        <v>25</v>
      </c>
      <c r="E6" s="21" t="s">
        <v>26</v>
      </c>
      <c r="F6" s="21">
        <v>725</v>
      </c>
      <c r="G6" s="21">
        <v>101</v>
      </c>
      <c r="H6" s="15" t="s">
        <v>27</v>
      </c>
      <c r="I6" s="15" t="s">
        <v>28</v>
      </c>
      <c r="J6" s="15" t="s">
        <v>29</v>
      </c>
      <c r="K6" s="15" t="s">
        <v>30</v>
      </c>
      <c r="L6" s="15" t="s">
        <v>31</v>
      </c>
    </row>
    <row r="7" spans="1:12" ht="122" customHeight="1" x14ac:dyDescent="0.2">
      <c r="A7" s="5" t="s">
        <v>32</v>
      </c>
      <c r="B7" s="5">
        <v>1996</v>
      </c>
      <c r="C7" s="6" t="s">
        <v>13</v>
      </c>
      <c r="D7" s="6">
        <v>26</v>
      </c>
      <c r="E7" s="6" t="s">
        <v>33</v>
      </c>
      <c r="F7" s="7">
        <v>5133</v>
      </c>
      <c r="G7" s="6">
        <v>473</v>
      </c>
      <c r="H7" s="2" t="s">
        <v>34</v>
      </c>
      <c r="I7" s="5" t="s">
        <v>28</v>
      </c>
      <c r="J7" s="5" t="s">
        <v>36</v>
      </c>
      <c r="K7" s="5" t="s">
        <v>37</v>
      </c>
      <c r="L7" s="2" t="s">
        <v>38</v>
      </c>
    </row>
    <row r="8" spans="1:12" x14ac:dyDescent="0.2">
      <c r="A8" s="5"/>
      <c r="B8" s="5"/>
      <c r="C8" s="6"/>
      <c r="D8" s="6"/>
      <c r="E8" s="6"/>
      <c r="F8" s="7"/>
      <c r="G8" s="6"/>
      <c r="H8" s="2" t="s">
        <v>35</v>
      </c>
      <c r="I8" s="5"/>
      <c r="J8" s="5"/>
      <c r="K8" s="5"/>
      <c r="L8" s="2" t="s">
        <v>39</v>
      </c>
    </row>
    <row r="9" spans="1:12" ht="30" x14ac:dyDescent="0.2">
      <c r="A9" s="5"/>
      <c r="B9" s="5"/>
      <c r="C9" s="6"/>
      <c r="D9" s="6"/>
      <c r="E9" s="6"/>
      <c r="F9" s="7"/>
      <c r="G9" s="6"/>
      <c r="H9" s="3"/>
      <c r="I9" s="5"/>
      <c r="J9" s="5"/>
      <c r="K9" s="5"/>
      <c r="L9" s="2" t="s">
        <v>40</v>
      </c>
    </row>
    <row r="10" spans="1:12" ht="110" customHeight="1" x14ac:dyDescent="0.2">
      <c r="A10" s="2" t="s">
        <v>41</v>
      </c>
      <c r="B10" s="5">
        <v>1997</v>
      </c>
      <c r="C10" s="6" t="s">
        <v>13</v>
      </c>
      <c r="D10" s="6">
        <v>13.3</v>
      </c>
      <c r="E10" s="6" t="s">
        <v>43</v>
      </c>
      <c r="F10" s="7">
        <v>9980</v>
      </c>
      <c r="G10" s="6">
        <v>64</v>
      </c>
      <c r="H10" s="6" t="s">
        <v>15</v>
      </c>
      <c r="I10" s="5" t="s">
        <v>28</v>
      </c>
      <c r="J10" s="5" t="s">
        <v>44</v>
      </c>
      <c r="K10" s="5" t="s">
        <v>45</v>
      </c>
      <c r="L10" s="2" t="s">
        <v>46</v>
      </c>
    </row>
    <row r="11" spans="1:12" x14ac:dyDescent="0.2">
      <c r="A11" s="2" t="s">
        <v>42</v>
      </c>
      <c r="B11" s="5"/>
      <c r="C11" s="6"/>
      <c r="D11" s="6"/>
      <c r="E11" s="6"/>
      <c r="F11" s="7"/>
      <c r="G11" s="6"/>
      <c r="H11" s="6"/>
      <c r="I11" s="5"/>
      <c r="J11" s="5"/>
      <c r="K11" s="5"/>
      <c r="L11" s="2" t="s">
        <v>47</v>
      </c>
    </row>
    <row r="12" spans="1:12" ht="30" x14ac:dyDescent="0.2">
      <c r="A12" s="5" t="s">
        <v>48</v>
      </c>
      <c r="B12" s="5">
        <v>2000</v>
      </c>
      <c r="C12" s="6" t="s">
        <v>49</v>
      </c>
      <c r="D12" s="6">
        <v>5</v>
      </c>
      <c r="E12" s="6" t="s">
        <v>50</v>
      </c>
      <c r="F12" s="7">
        <v>39127</v>
      </c>
      <c r="G12" s="6">
        <v>126</v>
      </c>
      <c r="H12" s="6" t="s">
        <v>15</v>
      </c>
      <c r="I12" s="2" t="s">
        <v>51</v>
      </c>
      <c r="J12" s="5" t="s">
        <v>53</v>
      </c>
      <c r="K12" s="5" t="s">
        <v>54</v>
      </c>
      <c r="L12" s="2" t="s">
        <v>55</v>
      </c>
    </row>
    <row r="13" spans="1:12" ht="60" x14ac:dyDescent="0.2">
      <c r="A13" s="5"/>
      <c r="B13" s="5"/>
      <c r="C13" s="6"/>
      <c r="D13" s="6"/>
      <c r="E13" s="6"/>
      <c r="F13" s="7"/>
      <c r="G13" s="6"/>
      <c r="H13" s="6"/>
      <c r="I13" s="2" t="s">
        <v>52</v>
      </c>
      <c r="J13" s="5"/>
      <c r="K13" s="5"/>
      <c r="L13" s="2" t="s">
        <v>56</v>
      </c>
    </row>
    <row r="14" spans="1:12" ht="60" x14ac:dyDescent="0.2">
      <c r="A14" s="5"/>
      <c r="B14" s="5"/>
      <c r="C14" s="6"/>
      <c r="D14" s="6"/>
      <c r="E14" s="6"/>
      <c r="F14" s="7"/>
      <c r="G14" s="6"/>
      <c r="H14" s="6"/>
      <c r="I14" s="3"/>
      <c r="J14" s="5"/>
      <c r="K14" s="5"/>
      <c r="L14" s="2" t="s">
        <v>57</v>
      </c>
    </row>
    <row r="15" spans="1:12" x14ac:dyDescent="0.2">
      <c r="A15" s="5"/>
      <c r="B15" s="5"/>
      <c r="C15" s="6"/>
      <c r="D15" s="6"/>
      <c r="E15" s="6"/>
      <c r="F15" s="7"/>
      <c r="G15" s="6"/>
      <c r="H15" s="6"/>
      <c r="I15" s="3"/>
      <c r="J15" s="5"/>
      <c r="K15" s="5"/>
      <c r="L15" s="2" t="s">
        <v>58</v>
      </c>
    </row>
    <row r="16" spans="1:12" ht="30" x14ac:dyDescent="0.2">
      <c r="A16" s="5"/>
      <c r="B16" s="5"/>
      <c r="C16" s="6"/>
      <c r="D16" s="6"/>
      <c r="E16" s="6"/>
      <c r="F16" s="7"/>
      <c r="G16" s="6"/>
      <c r="H16" s="6"/>
      <c r="I16" s="3"/>
      <c r="J16" s="5"/>
      <c r="K16" s="5"/>
      <c r="L16" s="2" t="s">
        <v>59</v>
      </c>
    </row>
    <row r="17" spans="1:12" ht="30" x14ac:dyDescent="0.2">
      <c r="A17" s="5"/>
      <c r="B17" s="5"/>
      <c r="C17" s="6"/>
      <c r="D17" s="6"/>
      <c r="E17" s="6"/>
      <c r="F17" s="7"/>
      <c r="G17" s="6"/>
      <c r="H17" s="6"/>
      <c r="I17" s="3"/>
      <c r="J17" s="5"/>
      <c r="K17" s="5"/>
      <c r="L17" s="2" t="s">
        <v>60</v>
      </c>
    </row>
    <row r="18" spans="1:12" ht="30" x14ac:dyDescent="0.2">
      <c r="A18" s="5"/>
      <c r="B18" s="5"/>
      <c r="C18" s="6"/>
      <c r="D18" s="6"/>
      <c r="E18" s="6"/>
      <c r="F18" s="7"/>
      <c r="G18" s="6"/>
      <c r="H18" s="6"/>
      <c r="I18" s="3"/>
      <c r="J18" s="5"/>
      <c r="K18" s="5"/>
      <c r="L18" s="2" t="s">
        <v>61</v>
      </c>
    </row>
    <row r="19" spans="1:12" ht="45" x14ac:dyDescent="0.2">
      <c r="A19" s="5"/>
      <c r="B19" s="5"/>
      <c r="C19" s="6"/>
      <c r="D19" s="6"/>
      <c r="E19" s="6"/>
      <c r="F19" s="7"/>
      <c r="G19" s="6"/>
      <c r="H19" s="6"/>
      <c r="I19" s="3"/>
      <c r="J19" s="5"/>
      <c r="K19" s="5"/>
      <c r="L19" s="2" t="s">
        <v>62</v>
      </c>
    </row>
    <row r="20" spans="1:12" ht="45" x14ac:dyDescent="0.2">
      <c r="A20" s="5"/>
      <c r="B20" s="5"/>
      <c r="C20" s="6"/>
      <c r="D20" s="6"/>
      <c r="E20" s="6"/>
      <c r="F20" s="7"/>
      <c r="G20" s="6"/>
      <c r="H20" s="6"/>
      <c r="I20" s="3"/>
      <c r="J20" s="5"/>
      <c r="K20" s="5"/>
      <c r="L20" s="2" t="s">
        <v>63</v>
      </c>
    </row>
    <row r="21" spans="1:12" ht="60" x14ac:dyDescent="0.2">
      <c r="A21" s="5"/>
      <c r="B21" s="5"/>
      <c r="C21" s="6"/>
      <c r="D21" s="6"/>
      <c r="E21" s="6"/>
      <c r="F21" s="7"/>
      <c r="G21" s="6"/>
      <c r="H21" s="6"/>
      <c r="I21" s="3"/>
      <c r="J21" s="5"/>
      <c r="K21" s="5"/>
      <c r="L21" s="2" t="s">
        <v>64</v>
      </c>
    </row>
    <row r="22" spans="1:12" ht="210" x14ac:dyDescent="0.2">
      <c r="A22" s="5" t="s">
        <v>65</v>
      </c>
      <c r="B22" s="5">
        <v>2001</v>
      </c>
      <c r="C22" s="6" t="s">
        <v>66</v>
      </c>
      <c r="D22" s="6">
        <v>6.1</v>
      </c>
      <c r="E22" s="6" t="s">
        <v>67</v>
      </c>
      <c r="F22" s="7">
        <v>25372</v>
      </c>
      <c r="G22" s="6">
        <v>1937</v>
      </c>
      <c r="H22" s="6" t="s">
        <v>15</v>
      </c>
      <c r="I22" s="2" t="s">
        <v>68</v>
      </c>
      <c r="J22" s="5" t="s">
        <v>71</v>
      </c>
      <c r="K22" s="5" t="s">
        <v>72</v>
      </c>
      <c r="L22" s="2" t="s">
        <v>73</v>
      </c>
    </row>
    <row r="23" spans="1:12" ht="285" x14ac:dyDescent="0.2">
      <c r="A23" s="5"/>
      <c r="B23" s="5"/>
      <c r="C23" s="6"/>
      <c r="D23" s="6"/>
      <c r="E23" s="6"/>
      <c r="F23" s="7"/>
      <c r="G23" s="6"/>
      <c r="H23" s="6"/>
      <c r="I23" s="2" t="s">
        <v>69</v>
      </c>
      <c r="J23" s="5"/>
      <c r="K23" s="5"/>
      <c r="L23" s="2" t="s">
        <v>74</v>
      </c>
    </row>
    <row r="24" spans="1:12" ht="30" x14ac:dyDescent="0.2">
      <c r="A24" s="5"/>
      <c r="B24" s="5"/>
      <c r="C24" s="6"/>
      <c r="D24" s="6"/>
      <c r="E24" s="6"/>
      <c r="F24" s="7"/>
      <c r="G24" s="6"/>
      <c r="H24" s="6"/>
      <c r="I24" s="2" t="s">
        <v>70</v>
      </c>
      <c r="J24" s="5"/>
      <c r="K24" s="5"/>
      <c r="L24" s="3"/>
    </row>
    <row r="25" spans="1:12" ht="30" x14ac:dyDescent="0.2">
      <c r="A25" s="5" t="s">
        <v>75</v>
      </c>
      <c r="B25" s="5">
        <v>2001</v>
      </c>
      <c r="C25" s="6" t="s">
        <v>66</v>
      </c>
      <c r="D25" s="6">
        <v>12</v>
      </c>
      <c r="E25" s="6" t="s">
        <v>76</v>
      </c>
      <c r="F25" s="7">
        <v>15220</v>
      </c>
      <c r="G25" s="6">
        <v>1148</v>
      </c>
      <c r="H25" s="6" t="s">
        <v>15</v>
      </c>
      <c r="I25" s="5" t="s">
        <v>77</v>
      </c>
      <c r="J25" s="5" t="s">
        <v>78</v>
      </c>
      <c r="K25" s="5" t="s">
        <v>79</v>
      </c>
      <c r="L25" s="2" t="s">
        <v>80</v>
      </c>
    </row>
    <row r="26" spans="1:12" ht="30" x14ac:dyDescent="0.2">
      <c r="A26" s="5"/>
      <c r="B26" s="5"/>
      <c r="C26" s="6"/>
      <c r="D26" s="6"/>
      <c r="E26" s="6"/>
      <c r="F26" s="7"/>
      <c r="G26" s="6"/>
      <c r="H26" s="6"/>
      <c r="I26" s="5"/>
      <c r="J26" s="5"/>
      <c r="K26" s="5"/>
      <c r="L26" s="2" t="s">
        <v>81</v>
      </c>
    </row>
    <row r="27" spans="1:12" ht="30" x14ac:dyDescent="0.2">
      <c r="A27" s="5"/>
      <c r="B27" s="5"/>
      <c r="C27" s="6"/>
      <c r="D27" s="6"/>
      <c r="E27" s="6"/>
      <c r="F27" s="7"/>
      <c r="G27" s="6"/>
      <c r="H27" s="6"/>
      <c r="I27" s="5"/>
      <c r="J27" s="5"/>
      <c r="K27" s="5"/>
      <c r="L27" s="2" t="s">
        <v>82</v>
      </c>
    </row>
    <row r="28" spans="1:12" ht="45" x14ac:dyDescent="0.2">
      <c r="A28" s="5"/>
      <c r="B28" s="5"/>
      <c r="C28" s="6"/>
      <c r="D28" s="6"/>
      <c r="E28" s="6"/>
      <c r="F28" s="7"/>
      <c r="G28" s="6"/>
      <c r="H28" s="6"/>
      <c r="I28" s="5"/>
      <c r="J28" s="5"/>
      <c r="K28" s="5"/>
      <c r="L28" s="2" t="s">
        <v>83</v>
      </c>
    </row>
    <row r="29" spans="1:12" ht="30" x14ac:dyDescent="0.2">
      <c r="A29" s="5"/>
      <c r="B29" s="5"/>
      <c r="C29" s="6"/>
      <c r="D29" s="6"/>
      <c r="E29" s="6"/>
      <c r="F29" s="7"/>
      <c r="G29" s="6"/>
      <c r="H29" s="6"/>
      <c r="I29" s="5"/>
      <c r="J29" s="5"/>
      <c r="K29" s="5"/>
      <c r="L29" s="2" t="s">
        <v>84</v>
      </c>
    </row>
    <row r="30" spans="1:12" ht="30" x14ac:dyDescent="0.2">
      <c r="A30" s="5"/>
      <c r="B30" s="5"/>
      <c r="C30" s="6"/>
      <c r="D30" s="6"/>
      <c r="E30" s="6"/>
      <c r="F30" s="7"/>
      <c r="G30" s="6"/>
      <c r="H30" s="6"/>
      <c r="I30" s="5"/>
      <c r="J30" s="5"/>
      <c r="K30" s="5"/>
      <c r="L30" s="2" t="s">
        <v>85</v>
      </c>
    </row>
    <row r="31" spans="1:12" ht="30" x14ac:dyDescent="0.2">
      <c r="A31" s="5"/>
      <c r="B31" s="5"/>
      <c r="C31" s="6"/>
      <c r="D31" s="6"/>
      <c r="E31" s="6"/>
      <c r="F31" s="7"/>
      <c r="G31" s="6"/>
      <c r="H31" s="6"/>
      <c r="I31" s="5"/>
      <c r="J31" s="5"/>
      <c r="K31" s="5"/>
      <c r="L31" s="2" t="s">
        <v>86</v>
      </c>
    </row>
    <row r="32" spans="1:12" ht="45" x14ac:dyDescent="0.2">
      <c r="A32" s="5"/>
      <c r="B32" s="5"/>
      <c r="C32" s="6"/>
      <c r="D32" s="6"/>
      <c r="E32" s="6"/>
      <c r="F32" s="7"/>
      <c r="G32" s="6"/>
      <c r="H32" s="6"/>
      <c r="I32" s="5"/>
      <c r="J32" s="5"/>
      <c r="K32" s="5"/>
      <c r="L32" s="2" t="s">
        <v>87</v>
      </c>
    </row>
    <row r="33" spans="1:12" ht="135" x14ac:dyDescent="0.2">
      <c r="A33" s="5" t="s">
        <v>88</v>
      </c>
      <c r="B33" s="5">
        <v>2002</v>
      </c>
      <c r="C33" s="6" t="s">
        <v>13</v>
      </c>
      <c r="D33" s="6">
        <v>19</v>
      </c>
      <c r="E33" s="6" t="s">
        <v>89</v>
      </c>
      <c r="F33" s="7">
        <v>9608</v>
      </c>
      <c r="G33" s="6">
        <v>1786</v>
      </c>
      <c r="H33" s="6" t="s">
        <v>15</v>
      </c>
      <c r="I33" s="5" t="s">
        <v>77</v>
      </c>
      <c r="J33" s="5" t="s">
        <v>90</v>
      </c>
      <c r="K33" s="5" t="s">
        <v>91</v>
      </c>
      <c r="L33" s="2" t="s">
        <v>92</v>
      </c>
    </row>
    <row r="34" spans="1:12" ht="150" x14ac:dyDescent="0.2">
      <c r="A34" s="5"/>
      <c r="B34" s="5"/>
      <c r="C34" s="6"/>
      <c r="D34" s="6"/>
      <c r="E34" s="6"/>
      <c r="F34" s="7"/>
      <c r="G34" s="6"/>
      <c r="H34" s="6"/>
      <c r="I34" s="5"/>
      <c r="J34" s="5"/>
      <c r="K34" s="5"/>
      <c r="L34" s="2" t="s">
        <v>93</v>
      </c>
    </row>
    <row r="35" spans="1:12" ht="60" x14ac:dyDescent="0.2">
      <c r="A35" s="5" t="s">
        <v>94</v>
      </c>
      <c r="B35" s="5">
        <v>2003</v>
      </c>
      <c r="C35" s="6" t="s">
        <v>13</v>
      </c>
      <c r="D35" s="6">
        <v>11</v>
      </c>
      <c r="E35" s="6" t="s">
        <v>95</v>
      </c>
      <c r="F35" s="7">
        <v>11940</v>
      </c>
      <c r="G35" s="6">
        <v>535</v>
      </c>
      <c r="H35" s="6" t="s">
        <v>15</v>
      </c>
      <c r="I35" s="2" t="s">
        <v>96</v>
      </c>
      <c r="J35" s="5" t="s">
        <v>102</v>
      </c>
      <c r="K35" s="5" t="s">
        <v>103</v>
      </c>
      <c r="L35" s="2" t="s">
        <v>104</v>
      </c>
    </row>
    <row r="36" spans="1:12" ht="60" x14ac:dyDescent="0.2">
      <c r="A36" s="5"/>
      <c r="B36" s="5"/>
      <c r="C36" s="6"/>
      <c r="D36" s="6"/>
      <c r="E36" s="6"/>
      <c r="F36" s="7"/>
      <c r="G36" s="6"/>
      <c r="H36" s="6"/>
      <c r="I36" s="2" t="s">
        <v>97</v>
      </c>
      <c r="J36" s="5"/>
      <c r="K36" s="5"/>
      <c r="L36" s="2" t="s">
        <v>105</v>
      </c>
    </row>
    <row r="37" spans="1:12" ht="60" x14ac:dyDescent="0.2">
      <c r="A37" s="5"/>
      <c r="B37" s="5"/>
      <c r="C37" s="6"/>
      <c r="D37" s="6"/>
      <c r="E37" s="6"/>
      <c r="F37" s="7"/>
      <c r="G37" s="6"/>
      <c r="H37" s="6"/>
      <c r="I37" s="2" t="s">
        <v>98</v>
      </c>
      <c r="J37" s="5"/>
      <c r="K37" s="5"/>
      <c r="L37" s="2" t="s">
        <v>106</v>
      </c>
    </row>
    <row r="38" spans="1:12" ht="60" x14ac:dyDescent="0.2">
      <c r="A38" s="5"/>
      <c r="B38" s="5"/>
      <c r="C38" s="6"/>
      <c r="D38" s="6"/>
      <c r="E38" s="6"/>
      <c r="F38" s="7"/>
      <c r="G38" s="6"/>
      <c r="H38" s="6"/>
      <c r="I38" s="2" t="s">
        <v>99</v>
      </c>
      <c r="J38" s="5"/>
      <c r="K38" s="5"/>
      <c r="L38" s="2" t="s">
        <v>107</v>
      </c>
    </row>
    <row r="39" spans="1:12" ht="60" x14ac:dyDescent="0.2">
      <c r="A39" s="5"/>
      <c r="B39" s="5"/>
      <c r="C39" s="6"/>
      <c r="D39" s="6"/>
      <c r="E39" s="6"/>
      <c r="F39" s="7"/>
      <c r="G39" s="6"/>
      <c r="H39" s="6"/>
      <c r="I39" s="2" t="s">
        <v>100</v>
      </c>
      <c r="J39" s="5"/>
      <c r="K39" s="5"/>
      <c r="L39" s="2" t="s">
        <v>108</v>
      </c>
    </row>
    <row r="40" spans="1:12" ht="60" x14ac:dyDescent="0.2">
      <c r="A40" s="5"/>
      <c r="B40" s="5"/>
      <c r="C40" s="6"/>
      <c r="D40" s="6"/>
      <c r="E40" s="6"/>
      <c r="F40" s="7"/>
      <c r="G40" s="6"/>
      <c r="H40" s="6"/>
      <c r="I40" s="2" t="s">
        <v>101</v>
      </c>
      <c r="J40" s="5"/>
      <c r="K40" s="5"/>
      <c r="L40" s="2" t="s">
        <v>109</v>
      </c>
    </row>
    <row r="41" spans="1:12" ht="45" x14ac:dyDescent="0.2">
      <c r="A41" s="5"/>
      <c r="B41" s="5"/>
      <c r="C41" s="6"/>
      <c r="D41" s="6"/>
      <c r="E41" s="6"/>
      <c r="F41" s="7"/>
      <c r="G41" s="6"/>
      <c r="H41" s="6"/>
      <c r="I41" s="3"/>
      <c r="J41" s="5"/>
      <c r="K41" s="5"/>
      <c r="L41" s="2" t="s">
        <v>110</v>
      </c>
    </row>
    <row r="42" spans="1:12" ht="30" x14ac:dyDescent="0.2">
      <c r="A42" s="5" t="s">
        <v>111</v>
      </c>
      <c r="B42" s="5">
        <v>2005</v>
      </c>
      <c r="C42" s="6" t="s">
        <v>66</v>
      </c>
      <c r="D42" s="6">
        <v>18</v>
      </c>
      <c r="E42" s="6" t="s">
        <v>112</v>
      </c>
      <c r="F42" s="6">
        <v>501</v>
      </c>
      <c r="G42" s="6">
        <v>71</v>
      </c>
      <c r="H42" s="5" t="s">
        <v>113</v>
      </c>
      <c r="I42" s="5" t="s">
        <v>114</v>
      </c>
      <c r="J42" s="5" t="s">
        <v>115</v>
      </c>
      <c r="K42" s="5" t="s">
        <v>116</v>
      </c>
      <c r="L42" s="2" t="s">
        <v>117</v>
      </c>
    </row>
    <row r="43" spans="1:12" x14ac:dyDescent="0.2">
      <c r="A43" s="5"/>
      <c r="B43" s="5"/>
      <c r="C43" s="6"/>
      <c r="D43" s="6"/>
      <c r="E43" s="6"/>
      <c r="F43" s="6"/>
      <c r="G43" s="6"/>
      <c r="H43" s="5"/>
      <c r="I43" s="5"/>
      <c r="J43" s="5"/>
      <c r="K43" s="5"/>
      <c r="L43" s="2" t="s">
        <v>118</v>
      </c>
    </row>
    <row r="44" spans="1:12" ht="30" x14ac:dyDescent="0.2">
      <c r="A44" s="5"/>
      <c r="B44" s="5"/>
      <c r="C44" s="6"/>
      <c r="D44" s="6"/>
      <c r="E44" s="6"/>
      <c r="F44" s="6"/>
      <c r="G44" s="6"/>
      <c r="H44" s="5"/>
      <c r="I44" s="5"/>
      <c r="J44" s="5"/>
      <c r="K44" s="5"/>
      <c r="L44" s="2" t="s">
        <v>119</v>
      </c>
    </row>
    <row r="45" spans="1:12" ht="30" x14ac:dyDescent="0.2">
      <c r="A45" s="5"/>
      <c r="B45" s="5"/>
      <c r="C45" s="6"/>
      <c r="D45" s="6"/>
      <c r="E45" s="6"/>
      <c r="F45" s="6"/>
      <c r="G45" s="6"/>
      <c r="H45" s="5"/>
      <c r="I45" s="5"/>
      <c r="J45" s="5"/>
      <c r="K45" s="5"/>
      <c r="L45" s="2" t="s">
        <v>120</v>
      </c>
    </row>
    <row r="46" spans="1:12" ht="30" x14ac:dyDescent="0.2">
      <c r="A46" s="5"/>
      <c r="B46" s="5"/>
      <c r="C46" s="6"/>
      <c r="D46" s="6"/>
      <c r="E46" s="6"/>
      <c r="F46" s="6"/>
      <c r="G46" s="6"/>
      <c r="H46" s="5"/>
      <c r="I46" s="5"/>
      <c r="J46" s="5"/>
      <c r="K46" s="5"/>
      <c r="L46" s="2" t="s">
        <v>121</v>
      </c>
    </row>
    <row r="47" spans="1:12" ht="60" x14ac:dyDescent="0.2">
      <c r="A47" s="5"/>
      <c r="B47" s="5"/>
      <c r="C47" s="6"/>
      <c r="D47" s="6"/>
      <c r="E47" s="6"/>
      <c r="F47" s="6"/>
      <c r="G47" s="6"/>
      <c r="H47" s="5"/>
      <c r="I47" s="5"/>
      <c r="J47" s="5"/>
      <c r="K47" s="5"/>
      <c r="L47" s="2" t="s">
        <v>122</v>
      </c>
    </row>
    <row r="48" spans="1:12" ht="45" x14ac:dyDescent="0.2">
      <c r="A48" s="5"/>
      <c r="B48" s="5"/>
      <c r="C48" s="6"/>
      <c r="D48" s="6"/>
      <c r="E48" s="6"/>
      <c r="F48" s="6"/>
      <c r="G48" s="6"/>
      <c r="H48" s="5"/>
      <c r="I48" s="5"/>
      <c r="J48" s="5"/>
      <c r="K48" s="5"/>
      <c r="L48" s="2" t="s">
        <v>123</v>
      </c>
    </row>
    <row r="49" spans="1:12" ht="30" x14ac:dyDescent="0.2">
      <c r="A49" s="5"/>
      <c r="B49" s="5"/>
      <c r="C49" s="6"/>
      <c r="D49" s="6"/>
      <c r="E49" s="6"/>
      <c r="F49" s="6"/>
      <c r="G49" s="6"/>
      <c r="H49" s="5"/>
      <c r="I49" s="5"/>
      <c r="J49" s="5"/>
      <c r="K49" s="5"/>
      <c r="L49" s="2" t="s">
        <v>124</v>
      </c>
    </row>
    <row r="50" spans="1:12" x14ac:dyDescent="0.2">
      <c r="A50" s="5"/>
      <c r="B50" s="5"/>
      <c r="C50" s="6"/>
      <c r="D50" s="6"/>
      <c r="E50" s="6"/>
      <c r="F50" s="6"/>
      <c r="G50" s="6"/>
      <c r="H50" s="5"/>
      <c r="I50" s="5"/>
      <c r="J50" s="5"/>
      <c r="K50" s="5"/>
      <c r="L50" s="2" t="s">
        <v>125</v>
      </c>
    </row>
    <row r="51" spans="1:12" ht="135" x14ac:dyDescent="0.2">
      <c r="A51" s="2" t="s">
        <v>126</v>
      </c>
      <c r="B51" s="5">
        <v>2005</v>
      </c>
      <c r="C51" s="6" t="s">
        <v>13</v>
      </c>
      <c r="D51" s="6">
        <v>37</v>
      </c>
      <c r="E51" s="6" t="s">
        <v>128</v>
      </c>
      <c r="F51" s="7">
        <v>4028</v>
      </c>
      <c r="G51" s="6">
        <v>298</v>
      </c>
      <c r="H51" s="2" t="s">
        <v>129</v>
      </c>
      <c r="I51" s="5" t="s">
        <v>28</v>
      </c>
      <c r="J51" s="5" t="s">
        <v>131</v>
      </c>
      <c r="K51" s="5" t="s">
        <v>132</v>
      </c>
      <c r="L51" s="2" t="s">
        <v>133</v>
      </c>
    </row>
    <row r="52" spans="1:12" ht="135" x14ac:dyDescent="0.2">
      <c r="A52" s="2" t="s">
        <v>127</v>
      </c>
      <c r="B52" s="5"/>
      <c r="C52" s="6"/>
      <c r="D52" s="6"/>
      <c r="E52" s="6"/>
      <c r="F52" s="7"/>
      <c r="G52" s="6"/>
      <c r="H52" s="2" t="s">
        <v>130</v>
      </c>
      <c r="I52" s="5"/>
      <c r="J52" s="5"/>
      <c r="K52" s="5"/>
      <c r="L52" s="2" t="s">
        <v>134</v>
      </c>
    </row>
    <row r="53" spans="1:12" ht="45" x14ac:dyDescent="0.2">
      <c r="A53" s="3"/>
      <c r="B53" s="5"/>
      <c r="C53" s="6"/>
      <c r="D53" s="6"/>
      <c r="E53" s="6"/>
      <c r="F53" s="7"/>
      <c r="G53" s="6"/>
      <c r="H53" s="3"/>
      <c r="I53" s="5"/>
      <c r="J53" s="5"/>
      <c r="K53" s="5"/>
      <c r="L53" s="2" t="s">
        <v>135</v>
      </c>
    </row>
    <row r="54" spans="1:12" ht="146" customHeight="1" x14ac:dyDescent="0.2">
      <c r="A54" s="5" t="s">
        <v>136</v>
      </c>
      <c r="B54" s="5">
        <v>2007</v>
      </c>
      <c r="C54" s="6" t="s">
        <v>49</v>
      </c>
      <c r="D54" s="6">
        <v>5.7</v>
      </c>
      <c r="E54" s="6" t="s">
        <v>137</v>
      </c>
      <c r="F54" s="7">
        <v>74942</v>
      </c>
      <c r="G54" s="6">
        <v>77</v>
      </c>
      <c r="H54" s="6" t="s">
        <v>15</v>
      </c>
      <c r="I54" s="2" t="s">
        <v>138</v>
      </c>
      <c r="J54" s="5" t="s">
        <v>143</v>
      </c>
      <c r="K54" s="5" t="s">
        <v>144</v>
      </c>
      <c r="L54" s="5" t="s">
        <v>145</v>
      </c>
    </row>
    <row r="55" spans="1:12" x14ac:dyDescent="0.2">
      <c r="A55" s="5"/>
      <c r="B55" s="5"/>
      <c r="C55" s="6"/>
      <c r="D55" s="6"/>
      <c r="E55" s="6"/>
      <c r="F55" s="7"/>
      <c r="G55" s="6"/>
      <c r="H55" s="6"/>
      <c r="I55" s="2" t="s">
        <v>139</v>
      </c>
      <c r="J55" s="5"/>
      <c r="K55" s="5"/>
      <c r="L55" s="5"/>
    </row>
    <row r="56" spans="1:12" ht="30" x14ac:dyDescent="0.2">
      <c r="A56" s="5"/>
      <c r="B56" s="5"/>
      <c r="C56" s="6"/>
      <c r="D56" s="6"/>
      <c r="E56" s="6"/>
      <c r="F56" s="7"/>
      <c r="G56" s="6"/>
      <c r="H56" s="6"/>
      <c r="I56" s="2" t="s">
        <v>140</v>
      </c>
      <c r="J56" s="5"/>
      <c r="K56" s="5"/>
      <c r="L56" s="5"/>
    </row>
    <row r="57" spans="1:12" x14ac:dyDescent="0.2">
      <c r="A57" s="5"/>
      <c r="B57" s="5"/>
      <c r="C57" s="6"/>
      <c r="D57" s="6"/>
      <c r="E57" s="6"/>
      <c r="F57" s="7"/>
      <c r="G57" s="6"/>
      <c r="H57" s="6"/>
      <c r="I57" s="2" t="s">
        <v>141</v>
      </c>
      <c r="J57" s="5"/>
      <c r="K57" s="5"/>
      <c r="L57" s="5"/>
    </row>
    <row r="58" spans="1:12" x14ac:dyDescent="0.2">
      <c r="A58" s="5"/>
      <c r="B58" s="5"/>
      <c r="C58" s="6"/>
      <c r="D58" s="6"/>
      <c r="E58" s="6"/>
      <c r="F58" s="7"/>
      <c r="G58" s="6"/>
      <c r="H58" s="6"/>
      <c r="I58" s="2" t="s">
        <v>142</v>
      </c>
      <c r="J58" s="5"/>
      <c r="K58" s="5"/>
      <c r="L58" s="5"/>
    </row>
    <row r="59" spans="1:12" ht="60" x14ac:dyDescent="0.2">
      <c r="A59" s="5" t="s">
        <v>146</v>
      </c>
      <c r="B59" s="5">
        <v>2007</v>
      </c>
      <c r="C59" s="6" t="s">
        <v>49</v>
      </c>
      <c r="D59" s="6">
        <v>16</v>
      </c>
      <c r="E59" s="6" t="s">
        <v>147</v>
      </c>
      <c r="F59" s="7">
        <v>34489</v>
      </c>
      <c r="G59" s="6">
        <v>1329</v>
      </c>
      <c r="H59" s="6" t="s">
        <v>15</v>
      </c>
      <c r="I59" s="2" t="s">
        <v>148</v>
      </c>
      <c r="J59" s="5" t="s">
        <v>151</v>
      </c>
      <c r="K59" s="5" t="s">
        <v>152</v>
      </c>
      <c r="L59" s="2" t="s">
        <v>153</v>
      </c>
    </row>
    <row r="60" spans="1:12" ht="60" x14ac:dyDescent="0.2">
      <c r="A60" s="5"/>
      <c r="B60" s="5"/>
      <c r="C60" s="6"/>
      <c r="D60" s="6"/>
      <c r="E60" s="6"/>
      <c r="F60" s="7"/>
      <c r="G60" s="6"/>
      <c r="H60" s="6"/>
      <c r="I60" s="2" t="s">
        <v>149</v>
      </c>
      <c r="J60" s="5"/>
      <c r="K60" s="5"/>
      <c r="L60" s="2" t="s">
        <v>154</v>
      </c>
    </row>
    <row r="61" spans="1:12" ht="45" x14ac:dyDescent="0.2">
      <c r="A61" s="5"/>
      <c r="B61" s="5"/>
      <c r="C61" s="6"/>
      <c r="D61" s="6"/>
      <c r="E61" s="6"/>
      <c r="F61" s="7"/>
      <c r="G61" s="6"/>
      <c r="H61" s="6"/>
      <c r="I61" s="2" t="s">
        <v>150</v>
      </c>
      <c r="J61" s="5"/>
      <c r="K61" s="5"/>
      <c r="L61" s="2" t="s">
        <v>155</v>
      </c>
    </row>
    <row r="62" spans="1:12" ht="60" x14ac:dyDescent="0.2">
      <c r="A62" s="5"/>
      <c r="B62" s="5"/>
      <c r="C62" s="6"/>
      <c r="D62" s="6"/>
      <c r="E62" s="6"/>
      <c r="F62" s="7"/>
      <c r="G62" s="6"/>
      <c r="H62" s="6"/>
      <c r="I62" s="3"/>
      <c r="J62" s="5"/>
      <c r="K62" s="5"/>
      <c r="L62" s="2" t="s">
        <v>156</v>
      </c>
    </row>
    <row r="63" spans="1:12" x14ac:dyDescent="0.2">
      <c r="A63" s="5" t="s">
        <v>157</v>
      </c>
      <c r="B63" s="5">
        <v>2009</v>
      </c>
      <c r="C63" s="6" t="s">
        <v>66</v>
      </c>
      <c r="D63" s="6">
        <v>12</v>
      </c>
      <c r="E63" s="6" t="s">
        <v>158</v>
      </c>
      <c r="F63" s="7">
        <v>1752</v>
      </c>
      <c r="G63" s="6">
        <v>138</v>
      </c>
      <c r="H63" s="6" t="s">
        <v>15</v>
      </c>
      <c r="I63" s="2" t="s">
        <v>159</v>
      </c>
      <c r="J63" s="5" t="s">
        <v>162</v>
      </c>
      <c r="K63" s="5" t="s">
        <v>163</v>
      </c>
      <c r="L63" s="5" t="s">
        <v>164</v>
      </c>
    </row>
    <row r="64" spans="1:12" ht="60" x14ac:dyDescent="0.2">
      <c r="A64" s="5"/>
      <c r="B64" s="5"/>
      <c r="C64" s="6"/>
      <c r="D64" s="6"/>
      <c r="E64" s="6"/>
      <c r="F64" s="7"/>
      <c r="G64" s="6"/>
      <c r="H64" s="6"/>
      <c r="I64" s="2" t="s">
        <v>160</v>
      </c>
      <c r="J64" s="5"/>
      <c r="K64" s="5"/>
      <c r="L64" s="5"/>
    </row>
    <row r="65" spans="1:12" ht="30" x14ac:dyDescent="0.2">
      <c r="A65" s="5"/>
      <c r="B65" s="5"/>
      <c r="C65" s="6"/>
      <c r="D65" s="6"/>
      <c r="E65" s="6"/>
      <c r="F65" s="7"/>
      <c r="G65" s="6"/>
      <c r="H65" s="6"/>
      <c r="I65" s="2" t="s">
        <v>161</v>
      </c>
      <c r="J65" s="5"/>
      <c r="K65" s="5"/>
      <c r="L65" s="5"/>
    </row>
    <row r="66" spans="1:12" ht="60" x14ac:dyDescent="0.2">
      <c r="A66" s="5" t="s">
        <v>165</v>
      </c>
      <c r="B66" s="5">
        <v>2009</v>
      </c>
      <c r="C66" s="6" t="s">
        <v>13</v>
      </c>
      <c r="D66" s="6">
        <v>13</v>
      </c>
      <c r="E66" s="6" t="s">
        <v>166</v>
      </c>
      <c r="F66" s="7">
        <v>59485</v>
      </c>
      <c r="G66" s="6">
        <v>452</v>
      </c>
      <c r="H66" s="6" t="s">
        <v>15</v>
      </c>
      <c r="I66" s="2" t="s">
        <v>167</v>
      </c>
      <c r="J66" s="5" t="s">
        <v>169</v>
      </c>
      <c r="K66" s="5" t="s">
        <v>170</v>
      </c>
      <c r="L66" s="2" t="s">
        <v>171</v>
      </c>
    </row>
    <row r="67" spans="1:12" ht="75" x14ac:dyDescent="0.2">
      <c r="A67" s="5"/>
      <c r="B67" s="5"/>
      <c r="C67" s="6"/>
      <c r="D67" s="6"/>
      <c r="E67" s="6"/>
      <c r="F67" s="7"/>
      <c r="G67" s="6"/>
      <c r="H67" s="6"/>
      <c r="I67" s="2" t="s">
        <v>168</v>
      </c>
      <c r="J67" s="5"/>
      <c r="K67" s="5"/>
      <c r="L67" s="2" t="s">
        <v>172</v>
      </c>
    </row>
    <row r="68" spans="1:12" ht="75" x14ac:dyDescent="0.2">
      <c r="A68" s="5"/>
      <c r="B68" s="5"/>
      <c r="C68" s="6"/>
      <c r="D68" s="6"/>
      <c r="E68" s="6"/>
      <c r="F68" s="7"/>
      <c r="G68" s="6"/>
      <c r="H68" s="6"/>
      <c r="I68" s="3"/>
      <c r="J68" s="5"/>
      <c r="K68" s="5"/>
      <c r="L68" s="2" t="s">
        <v>173</v>
      </c>
    </row>
    <row r="69" spans="1:12" ht="60" x14ac:dyDescent="0.2">
      <c r="A69" s="5"/>
      <c r="B69" s="5"/>
      <c r="C69" s="6"/>
      <c r="D69" s="6"/>
      <c r="E69" s="6"/>
      <c r="F69" s="7"/>
      <c r="G69" s="6"/>
      <c r="H69" s="6"/>
      <c r="I69" s="3"/>
      <c r="J69" s="5"/>
      <c r="K69" s="5"/>
      <c r="L69" s="2" t="s">
        <v>174</v>
      </c>
    </row>
    <row r="70" spans="1:12" ht="60" x14ac:dyDescent="0.2">
      <c r="A70" s="5"/>
      <c r="B70" s="5"/>
      <c r="C70" s="6"/>
      <c r="D70" s="6"/>
      <c r="E70" s="6"/>
      <c r="F70" s="7"/>
      <c r="G70" s="6"/>
      <c r="H70" s="6"/>
      <c r="I70" s="3"/>
      <c r="J70" s="5"/>
      <c r="K70" s="5"/>
      <c r="L70" s="2" t="s">
        <v>175</v>
      </c>
    </row>
    <row r="71" spans="1:12" ht="75" x14ac:dyDescent="0.2">
      <c r="A71" s="5"/>
      <c r="B71" s="5"/>
      <c r="C71" s="6"/>
      <c r="D71" s="6"/>
      <c r="E71" s="6"/>
      <c r="F71" s="7"/>
      <c r="G71" s="6"/>
      <c r="H71" s="6"/>
      <c r="I71" s="3"/>
      <c r="J71" s="5"/>
      <c r="K71" s="5"/>
      <c r="L71" s="2" t="s">
        <v>176</v>
      </c>
    </row>
    <row r="72" spans="1:12" ht="60" x14ac:dyDescent="0.2">
      <c r="A72" s="5"/>
      <c r="B72" s="5"/>
      <c r="C72" s="6"/>
      <c r="D72" s="6"/>
      <c r="E72" s="6"/>
      <c r="F72" s="7"/>
      <c r="G72" s="6"/>
      <c r="H72" s="6"/>
      <c r="I72" s="3"/>
      <c r="J72" s="5"/>
      <c r="K72" s="5"/>
      <c r="L72" s="2" t="s">
        <v>177</v>
      </c>
    </row>
    <row r="73" spans="1:12" x14ac:dyDescent="0.2">
      <c r="A73" s="5"/>
      <c r="B73" s="5"/>
      <c r="C73" s="6"/>
      <c r="D73" s="6"/>
      <c r="E73" s="6"/>
      <c r="F73" s="7"/>
      <c r="G73" s="6"/>
      <c r="H73" s="6"/>
      <c r="I73" s="3"/>
      <c r="J73" s="5"/>
      <c r="K73" s="5"/>
      <c r="L73" s="2" t="s">
        <v>178</v>
      </c>
    </row>
    <row r="74" spans="1:12" ht="409.6" customHeight="1" x14ac:dyDescent="0.2">
      <c r="A74" s="5" t="s">
        <v>179</v>
      </c>
      <c r="B74" s="5">
        <v>2010</v>
      </c>
      <c r="C74" s="6" t="s">
        <v>66</v>
      </c>
      <c r="D74" s="6">
        <v>10</v>
      </c>
      <c r="E74" s="6" t="s">
        <v>180</v>
      </c>
      <c r="F74" s="7">
        <v>8060</v>
      </c>
      <c r="G74" s="6">
        <v>367</v>
      </c>
      <c r="H74" s="6" t="s">
        <v>15</v>
      </c>
      <c r="I74" s="5" t="s">
        <v>181</v>
      </c>
      <c r="J74" s="5" t="s">
        <v>182</v>
      </c>
      <c r="K74" s="5" t="s">
        <v>183</v>
      </c>
      <c r="L74" s="2" t="s">
        <v>184</v>
      </c>
    </row>
    <row r="75" spans="1:12" ht="225" x14ac:dyDescent="0.2">
      <c r="A75" s="5"/>
      <c r="B75" s="5"/>
      <c r="C75" s="6"/>
      <c r="D75" s="6"/>
      <c r="E75" s="6"/>
      <c r="F75" s="7"/>
      <c r="G75" s="6"/>
      <c r="H75" s="6"/>
      <c r="I75" s="5"/>
      <c r="J75" s="5"/>
      <c r="K75" s="5"/>
      <c r="L75" s="2" t="s">
        <v>185</v>
      </c>
    </row>
    <row r="76" spans="1:12" ht="334" customHeight="1" x14ac:dyDescent="0.2">
      <c r="A76" s="5" t="s">
        <v>186</v>
      </c>
      <c r="B76" s="5">
        <v>2011</v>
      </c>
      <c r="C76" s="6" t="s">
        <v>13</v>
      </c>
      <c r="D76" s="6">
        <v>8.4</v>
      </c>
      <c r="E76" s="5" t="s">
        <v>187</v>
      </c>
      <c r="F76" s="7">
        <v>313074</v>
      </c>
      <c r="G76" s="6">
        <v>1636</v>
      </c>
      <c r="H76" s="2" t="s">
        <v>188</v>
      </c>
      <c r="I76" s="5" t="s">
        <v>190</v>
      </c>
      <c r="J76" s="5" t="s">
        <v>191</v>
      </c>
      <c r="K76" s="5" t="s">
        <v>192</v>
      </c>
      <c r="L76" s="5" t="s">
        <v>193</v>
      </c>
    </row>
    <row r="77" spans="1:12" x14ac:dyDescent="0.2">
      <c r="A77" s="5"/>
      <c r="B77" s="5"/>
      <c r="C77" s="6"/>
      <c r="D77" s="6"/>
      <c r="E77" s="5"/>
      <c r="F77" s="7"/>
      <c r="G77" s="6"/>
      <c r="H77" s="2" t="s">
        <v>189</v>
      </c>
      <c r="I77" s="5"/>
      <c r="J77" s="5"/>
      <c r="K77" s="5"/>
      <c r="L77" s="5"/>
    </row>
    <row r="78" spans="1:12" ht="90" x14ac:dyDescent="0.2">
      <c r="A78" s="5" t="s">
        <v>194</v>
      </c>
      <c r="B78" s="5">
        <v>2011</v>
      </c>
      <c r="C78" s="6" t="s">
        <v>49</v>
      </c>
      <c r="D78" s="6">
        <v>7.85</v>
      </c>
      <c r="E78" s="6" t="s">
        <v>195</v>
      </c>
      <c r="F78" s="7">
        <v>29689</v>
      </c>
      <c r="G78" s="6">
        <v>144</v>
      </c>
      <c r="H78" s="6" t="s">
        <v>15</v>
      </c>
      <c r="I78" s="5" t="s">
        <v>196</v>
      </c>
      <c r="J78" s="5" t="s">
        <v>197</v>
      </c>
      <c r="K78" s="5" t="s">
        <v>198</v>
      </c>
      <c r="L78" s="2" t="s">
        <v>199</v>
      </c>
    </row>
    <row r="79" spans="1:12" x14ac:dyDescent="0.2">
      <c r="A79" s="5"/>
      <c r="B79" s="5"/>
      <c r="C79" s="6"/>
      <c r="D79" s="6"/>
      <c r="E79" s="6"/>
      <c r="F79" s="7"/>
      <c r="G79" s="6"/>
      <c r="H79" s="6"/>
      <c r="I79" s="5"/>
      <c r="J79" s="5"/>
      <c r="K79" s="5"/>
      <c r="L79" s="2" t="s">
        <v>200</v>
      </c>
    </row>
    <row r="80" spans="1:12" ht="30" x14ac:dyDescent="0.2">
      <c r="A80" s="5"/>
      <c r="B80" s="5"/>
      <c r="C80" s="6"/>
      <c r="D80" s="6"/>
      <c r="E80" s="6"/>
      <c r="F80" s="7"/>
      <c r="G80" s="6"/>
      <c r="H80" s="6"/>
      <c r="I80" s="5"/>
      <c r="J80" s="5"/>
      <c r="K80" s="5"/>
      <c r="L80" s="2" t="s">
        <v>201</v>
      </c>
    </row>
    <row r="81" spans="1:12" ht="195" x14ac:dyDescent="0.2">
      <c r="A81" s="5"/>
      <c r="B81" s="5"/>
      <c r="C81" s="6"/>
      <c r="D81" s="6"/>
      <c r="E81" s="6"/>
      <c r="F81" s="7"/>
      <c r="G81" s="6"/>
      <c r="H81" s="6"/>
      <c r="I81" s="5"/>
      <c r="J81" s="5"/>
      <c r="K81" s="5"/>
      <c r="L81" s="2" t="s">
        <v>202</v>
      </c>
    </row>
    <row r="82" spans="1:12" ht="225" x14ac:dyDescent="0.2">
      <c r="A82" s="5"/>
      <c r="B82" s="5"/>
      <c r="C82" s="6"/>
      <c r="D82" s="6"/>
      <c r="E82" s="6"/>
      <c r="F82" s="7"/>
      <c r="G82" s="6"/>
      <c r="H82" s="6"/>
      <c r="I82" s="5"/>
      <c r="J82" s="5"/>
      <c r="K82" s="5"/>
      <c r="L82" s="2" t="s">
        <v>203</v>
      </c>
    </row>
    <row r="83" spans="1:12" ht="45" x14ac:dyDescent="0.2">
      <c r="A83" s="5" t="s">
        <v>204</v>
      </c>
      <c r="B83" s="5">
        <v>2011</v>
      </c>
      <c r="C83" s="6" t="s">
        <v>13</v>
      </c>
      <c r="D83" s="6">
        <v>10.7</v>
      </c>
      <c r="E83" s="5" t="s">
        <v>205</v>
      </c>
      <c r="F83" s="7">
        <v>10623</v>
      </c>
      <c r="G83" s="6">
        <v>76</v>
      </c>
      <c r="H83" s="6" t="s">
        <v>15</v>
      </c>
      <c r="I83" s="2" t="s">
        <v>206</v>
      </c>
      <c r="J83" s="5" t="s">
        <v>208</v>
      </c>
      <c r="K83" s="5" t="s">
        <v>209</v>
      </c>
      <c r="L83" s="2" t="s">
        <v>210</v>
      </c>
    </row>
    <row r="84" spans="1:12" ht="45" x14ac:dyDescent="0.2">
      <c r="A84" s="5"/>
      <c r="B84" s="5"/>
      <c r="C84" s="6"/>
      <c r="D84" s="6"/>
      <c r="E84" s="5"/>
      <c r="F84" s="7"/>
      <c r="G84" s="6"/>
      <c r="H84" s="6"/>
      <c r="I84" s="2" t="s">
        <v>207</v>
      </c>
      <c r="J84" s="5"/>
      <c r="K84" s="5"/>
      <c r="L84" s="2" t="s">
        <v>211</v>
      </c>
    </row>
    <row r="85" spans="1:12" ht="75" x14ac:dyDescent="0.2">
      <c r="A85" s="5"/>
      <c r="B85" s="5"/>
      <c r="C85" s="6"/>
      <c r="D85" s="6"/>
      <c r="E85" s="5"/>
      <c r="F85" s="7"/>
      <c r="G85" s="6"/>
      <c r="H85" s="6"/>
      <c r="I85" s="3"/>
      <c r="J85" s="5"/>
      <c r="K85" s="5"/>
      <c r="L85" s="2" t="s">
        <v>212</v>
      </c>
    </row>
    <row r="86" spans="1:12" ht="45" x14ac:dyDescent="0.2">
      <c r="A86" s="5"/>
      <c r="B86" s="5"/>
      <c r="C86" s="6"/>
      <c r="D86" s="6"/>
      <c r="E86" s="5"/>
      <c r="F86" s="7"/>
      <c r="G86" s="6"/>
      <c r="H86" s="6"/>
      <c r="I86" s="3"/>
      <c r="J86" s="5"/>
      <c r="K86" s="5"/>
      <c r="L86" s="2" t="s">
        <v>213</v>
      </c>
    </row>
    <row r="87" spans="1:12" ht="30" x14ac:dyDescent="0.2">
      <c r="A87" s="5"/>
      <c r="B87" s="5"/>
      <c r="C87" s="6"/>
      <c r="D87" s="6"/>
      <c r="E87" s="5"/>
      <c r="F87" s="7"/>
      <c r="G87" s="6"/>
      <c r="H87" s="6"/>
      <c r="I87" s="3"/>
      <c r="J87" s="5"/>
      <c r="K87" s="5"/>
      <c r="L87" s="2" t="s">
        <v>214</v>
      </c>
    </row>
    <row r="88" spans="1:12" ht="75" x14ac:dyDescent="0.2">
      <c r="A88" s="5" t="s">
        <v>215</v>
      </c>
      <c r="B88" s="5">
        <v>2012</v>
      </c>
      <c r="C88" s="6" t="s">
        <v>13</v>
      </c>
      <c r="D88" s="6">
        <v>10</v>
      </c>
      <c r="E88" s="6" t="s">
        <v>216</v>
      </c>
      <c r="F88" s="7">
        <v>20069</v>
      </c>
      <c r="G88" s="6">
        <v>245</v>
      </c>
      <c r="H88" s="6" t="s">
        <v>15</v>
      </c>
      <c r="I88" s="2" t="s">
        <v>217</v>
      </c>
      <c r="J88" s="5" t="s">
        <v>225</v>
      </c>
      <c r="K88" s="5" t="s">
        <v>226</v>
      </c>
      <c r="L88" s="2" t="s">
        <v>227</v>
      </c>
    </row>
    <row r="89" spans="1:12" ht="60" x14ac:dyDescent="0.2">
      <c r="A89" s="5"/>
      <c r="B89" s="5"/>
      <c r="C89" s="6"/>
      <c r="D89" s="6"/>
      <c r="E89" s="6"/>
      <c r="F89" s="7"/>
      <c r="G89" s="6"/>
      <c r="H89" s="6"/>
      <c r="I89" s="2" t="s">
        <v>218</v>
      </c>
      <c r="J89" s="5"/>
      <c r="K89" s="5"/>
      <c r="L89" s="2" t="s">
        <v>228</v>
      </c>
    </row>
    <row r="90" spans="1:12" ht="60" x14ac:dyDescent="0.2">
      <c r="A90" s="5"/>
      <c r="B90" s="5"/>
      <c r="C90" s="6"/>
      <c r="D90" s="6"/>
      <c r="E90" s="6"/>
      <c r="F90" s="7"/>
      <c r="G90" s="6"/>
      <c r="H90" s="6"/>
      <c r="I90" s="2" t="s">
        <v>219</v>
      </c>
      <c r="J90" s="5"/>
      <c r="K90" s="5"/>
      <c r="L90" s="2" t="s">
        <v>229</v>
      </c>
    </row>
    <row r="91" spans="1:12" ht="90" x14ac:dyDescent="0.2">
      <c r="A91" s="5"/>
      <c r="B91" s="5"/>
      <c r="C91" s="6"/>
      <c r="D91" s="6"/>
      <c r="E91" s="6"/>
      <c r="F91" s="7"/>
      <c r="G91" s="6"/>
      <c r="H91" s="6"/>
      <c r="I91" s="2" t="s">
        <v>220</v>
      </c>
      <c r="J91" s="5"/>
      <c r="K91" s="5"/>
      <c r="L91" s="2" t="s">
        <v>230</v>
      </c>
    </row>
    <row r="92" spans="1:12" ht="60" x14ac:dyDescent="0.2">
      <c r="A92" s="5"/>
      <c r="B92" s="5"/>
      <c r="C92" s="6"/>
      <c r="D92" s="6"/>
      <c r="E92" s="6"/>
      <c r="F92" s="7"/>
      <c r="G92" s="6"/>
      <c r="H92" s="6"/>
      <c r="I92" s="2" t="s">
        <v>221</v>
      </c>
      <c r="J92" s="5"/>
      <c r="K92" s="5"/>
      <c r="L92" s="2" t="s">
        <v>231</v>
      </c>
    </row>
    <row r="93" spans="1:12" ht="120" x14ac:dyDescent="0.2">
      <c r="A93" s="5"/>
      <c r="B93" s="5"/>
      <c r="C93" s="6"/>
      <c r="D93" s="6"/>
      <c r="E93" s="6"/>
      <c r="F93" s="7"/>
      <c r="G93" s="6"/>
      <c r="H93" s="6"/>
      <c r="I93" s="2" t="s">
        <v>222</v>
      </c>
      <c r="J93" s="5"/>
      <c r="K93" s="5"/>
      <c r="L93" s="2" t="s">
        <v>232</v>
      </c>
    </row>
    <row r="94" spans="1:12" x14ac:dyDescent="0.2">
      <c r="A94" s="5"/>
      <c r="B94" s="5"/>
      <c r="C94" s="6"/>
      <c r="D94" s="6"/>
      <c r="E94" s="6"/>
      <c r="F94" s="7"/>
      <c r="G94" s="6"/>
      <c r="H94" s="6"/>
      <c r="I94" s="2" t="s">
        <v>223</v>
      </c>
      <c r="J94" s="5"/>
      <c r="K94" s="5"/>
      <c r="L94" s="3"/>
    </row>
    <row r="95" spans="1:12" x14ac:dyDescent="0.2">
      <c r="A95" s="5"/>
      <c r="B95" s="5"/>
      <c r="C95" s="6"/>
      <c r="D95" s="6"/>
      <c r="E95" s="6"/>
      <c r="F95" s="7"/>
      <c r="G95" s="6"/>
      <c r="H95" s="6"/>
      <c r="I95" s="2" t="s">
        <v>224</v>
      </c>
      <c r="J95" s="5"/>
      <c r="K95" s="5"/>
      <c r="L95" s="3"/>
    </row>
    <row r="96" spans="1:12" ht="60" x14ac:dyDescent="0.2">
      <c r="A96" s="5" t="s">
        <v>233</v>
      </c>
      <c r="B96" s="5">
        <v>2013</v>
      </c>
      <c r="C96" s="6" t="s">
        <v>13</v>
      </c>
      <c r="D96" s="6">
        <v>8.1</v>
      </c>
      <c r="E96" s="6" t="s">
        <v>137</v>
      </c>
      <c r="F96" s="7">
        <v>1414</v>
      </c>
      <c r="G96" s="6">
        <v>96</v>
      </c>
      <c r="H96" s="6" t="s">
        <v>15</v>
      </c>
      <c r="I96" s="2" t="s">
        <v>234</v>
      </c>
      <c r="J96" s="5" t="s">
        <v>235</v>
      </c>
      <c r="K96" s="5" t="s">
        <v>236</v>
      </c>
      <c r="L96" s="2" t="s">
        <v>237</v>
      </c>
    </row>
    <row r="97" spans="1:12" ht="60" x14ac:dyDescent="0.2">
      <c r="A97" s="5"/>
      <c r="B97" s="5"/>
      <c r="C97" s="6"/>
      <c r="D97" s="6"/>
      <c r="E97" s="6"/>
      <c r="F97" s="7"/>
      <c r="G97" s="6"/>
      <c r="H97" s="6"/>
      <c r="I97" s="2" t="s">
        <v>207</v>
      </c>
      <c r="J97" s="5"/>
      <c r="K97" s="5"/>
      <c r="L97" s="2" t="s">
        <v>238</v>
      </c>
    </row>
    <row r="98" spans="1:12" ht="45" x14ac:dyDescent="0.2">
      <c r="A98" s="5"/>
      <c r="B98" s="5"/>
      <c r="C98" s="6"/>
      <c r="D98" s="6"/>
      <c r="E98" s="6"/>
      <c r="F98" s="7"/>
      <c r="G98" s="6"/>
      <c r="H98" s="6"/>
      <c r="I98" s="3"/>
      <c r="J98" s="5"/>
      <c r="K98" s="5"/>
      <c r="L98" s="2" t="s">
        <v>239</v>
      </c>
    </row>
    <row r="99" spans="1:12" ht="45" x14ac:dyDescent="0.2">
      <c r="A99" s="5"/>
      <c r="B99" s="5"/>
      <c r="C99" s="6"/>
      <c r="D99" s="6"/>
      <c r="E99" s="6"/>
      <c r="F99" s="7"/>
      <c r="G99" s="6"/>
      <c r="H99" s="6"/>
      <c r="I99" s="3"/>
      <c r="J99" s="5"/>
      <c r="K99" s="5"/>
      <c r="L99" s="2" t="s">
        <v>240</v>
      </c>
    </row>
    <row r="100" spans="1:12" ht="45" x14ac:dyDescent="0.2">
      <c r="A100" s="5"/>
      <c r="B100" s="5"/>
      <c r="C100" s="6"/>
      <c r="D100" s="6"/>
      <c r="E100" s="6"/>
      <c r="F100" s="7"/>
      <c r="G100" s="6"/>
      <c r="H100" s="6"/>
      <c r="I100" s="3"/>
      <c r="J100" s="5"/>
      <c r="K100" s="5"/>
      <c r="L100" s="2" t="s">
        <v>241</v>
      </c>
    </row>
    <row r="101" spans="1:12" ht="60" x14ac:dyDescent="0.2">
      <c r="A101" s="5"/>
      <c r="B101" s="5"/>
      <c r="C101" s="6"/>
      <c r="D101" s="6"/>
      <c r="E101" s="6"/>
      <c r="F101" s="7"/>
      <c r="G101" s="6"/>
      <c r="H101" s="6"/>
      <c r="I101" s="3"/>
      <c r="J101" s="5"/>
      <c r="K101" s="5"/>
      <c r="L101" s="2" t="s">
        <v>242</v>
      </c>
    </row>
    <row r="102" spans="1:12" ht="60" x14ac:dyDescent="0.2">
      <c r="A102" s="5"/>
      <c r="B102" s="5"/>
      <c r="C102" s="6"/>
      <c r="D102" s="6"/>
      <c r="E102" s="6"/>
      <c r="F102" s="7"/>
      <c r="G102" s="6"/>
      <c r="H102" s="6"/>
      <c r="I102" s="3"/>
      <c r="J102" s="5"/>
      <c r="K102" s="5"/>
      <c r="L102" s="2" t="s">
        <v>243</v>
      </c>
    </row>
    <row r="103" spans="1:12" ht="60" x14ac:dyDescent="0.2">
      <c r="A103" s="5"/>
      <c r="B103" s="5"/>
      <c r="C103" s="6"/>
      <c r="D103" s="6"/>
      <c r="E103" s="6"/>
      <c r="F103" s="7"/>
      <c r="G103" s="6"/>
      <c r="H103" s="6"/>
      <c r="I103" s="3"/>
      <c r="J103" s="5"/>
      <c r="K103" s="5"/>
      <c r="L103" s="2" t="s">
        <v>244</v>
      </c>
    </row>
    <row r="104" spans="1:12" ht="45" x14ac:dyDescent="0.2">
      <c r="A104" s="5"/>
      <c r="B104" s="5"/>
      <c r="C104" s="6"/>
      <c r="D104" s="6"/>
      <c r="E104" s="6"/>
      <c r="F104" s="7"/>
      <c r="G104" s="6"/>
      <c r="H104" s="6"/>
      <c r="I104" s="3"/>
      <c r="J104" s="5"/>
      <c r="K104" s="5"/>
      <c r="L104" s="2" t="s">
        <v>245</v>
      </c>
    </row>
    <row r="105" spans="1:12" ht="60" x14ac:dyDescent="0.2">
      <c r="A105" s="5"/>
      <c r="B105" s="5"/>
      <c r="C105" s="6"/>
      <c r="D105" s="6"/>
      <c r="E105" s="6"/>
      <c r="F105" s="7"/>
      <c r="G105" s="6"/>
      <c r="H105" s="6"/>
      <c r="I105" s="3"/>
      <c r="J105" s="5"/>
      <c r="K105" s="5"/>
      <c r="L105" s="2" t="s">
        <v>246</v>
      </c>
    </row>
    <row r="106" spans="1:12" ht="30" x14ac:dyDescent="0.2">
      <c r="A106" s="5"/>
      <c r="B106" s="5"/>
      <c r="C106" s="6"/>
      <c r="D106" s="6"/>
      <c r="E106" s="6"/>
      <c r="F106" s="7"/>
      <c r="G106" s="6"/>
      <c r="H106" s="6"/>
      <c r="I106" s="3"/>
      <c r="J106" s="5"/>
      <c r="K106" s="5"/>
      <c r="L106" s="2" t="s">
        <v>247</v>
      </c>
    </row>
    <row r="107" spans="1:12" ht="240" x14ac:dyDescent="0.2">
      <c r="A107" s="5" t="s">
        <v>248</v>
      </c>
      <c r="B107" s="5">
        <v>2013</v>
      </c>
      <c r="C107" s="6" t="s">
        <v>49</v>
      </c>
      <c r="D107" s="6">
        <v>24</v>
      </c>
      <c r="E107" s="6" t="s">
        <v>249</v>
      </c>
      <c r="F107" s="7">
        <v>71141</v>
      </c>
      <c r="G107" s="6">
        <v>2582</v>
      </c>
      <c r="H107" s="6" t="s">
        <v>15</v>
      </c>
      <c r="I107" s="2" t="s">
        <v>250</v>
      </c>
      <c r="J107" s="5" t="s">
        <v>252</v>
      </c>
      <c r="K107" s="5" t="s">
        <v>253</v>
      </c>
      <c r="L107" s="2" t="s">
        <v>254</v>
      </c>
    </row>
    <row r="108" spans="1:12" ht="120" x14ac:dyDescent="0.2">
      <c r="A108" s="5"/>
      <c r="B108" s="5"/>
      <c r="C108" s="6"/>
      <c r="D108" s="6"/>
      <c r="E108" s="6"/>
      <c r="F108" s="7"/>
      <c r="G108" s="6"/>
      <c r="H108" s="6"/>
      <c r="I108" s="2" t="s">
        <v>251</v>
      </c>
      <c r="J108" s="5"/>
      <c r="K108" s="5"/>
      <c r="L108" s="2" t="s">
        <v>255</v>
      </c>
    </row>
    <row r="109" spans="1:12" ht="90" x14ac:dyDescent="0.2">
      <c r="A109" s="5"/>
      <c r="B109" s="5"/>
      <c r="C109" s="6"/>
      <c r="D109" s="6"/>
      <c r="E109" s="6"/>
      <c r="F109" s="7"/>
      <c r="G109" s="6"/>
      <c r="H109" s="6"/>
      <c r="I109" s="3"/>
      <c r="J109" s="5"/>
      <c r="K109" s="5"/>
      <c r="L109" s="2" t="s">
        <v>256</v>
      </c>
    </row>
    <row r="110" spans="1:12" ht="165" x14ac:dyDescent="0.2">
      <c r="A110" s="5" t="s">
        <v>248</v>
      </c>
      <c r="B110" s="5">
        <v>2013</v>
      </c>
      <c r="C110" s="6" t="s">
        <v>66</v>
      </c>
      <c r="D110" s="6">
        <v>22</v>
      </c>
      <c r="E110" s="6" t="s">
        <v>257</v>
      </c>
      <c r="F110" s="7">
        <v>42135</v>
      </c>
      <c r="G110" s="6">
        <v>3607</v>
      </c>
      <c r="H110" s="6" t="s">
        <v>15</v>
      </c>
      <c r="I110" s="5" t="s">
        <v>258</v>
      </c>
      <c r="J110" s="5" t="s">
        <v>259</v>
      </c>
      <c r="K110" s="5" t="s">
        <v>260</v>
      </c>
      <c r="L110" s="2" t="s">
        <v>261</v>
      </c>
    </row>
    <row r="111" spans="1:12" ht="120" x14ac:dyDescent="0.2">
      <c r="A111" s="5"/>
      <c r="B111" s="5"/>
      <c r="C111" s="6"/>
      <c r="D111" s="6"/>
      <c r="E111" s="6"/>
      <c r="F111" s="7"/>
      <c r="G111" s="6"/>
      <c r="H111" s="6"/>
      <c r="I111" s="5"/>
      <c r="J111" s="5"/>
      <c r="K111" s="5"/>
      <c r="L111" s="2" t="s">
        <v>255</v>
      </c>
    </row>
    <row r="112" spans="1:12" ht="90" x14ac:dyDescent="0.2">
      <c r="A112" s="5"/>
      <c r="B112" s="5"/>
      <c r="C112" s="6"/>
      <c r="D112" s="6"/>
      <c r="E112" s="6"/>
      <c r="F112" s="7"/>
      <c r="G112" s="6"/>
      <c r="H112" s="6"/>
      <c r="I112" s="5"/>
      <c r="J112" s="5"/>
      <c r="K112" s="5"/>
      <c r="L112" s="2" t="s">
        <v>256</v>
      </c>
    </row>
    <row r="113" spans="1:12" ht="210" x14ac:dyDescent="0.2">
      <c r="A113" s="5" t="s">
        <v>262</v>
      </c>
      <c r="B113" s="5">
        <v>2014</v>
      </c>
      <c r="C113" s="6" t="s">
        <v>49</v>
      </c>
      <c r="D113" s="6">
        <v>9.8000000000000007</v>
      </c>
      <c r="E113" s="6" t="s">
        <v>137</v>
      </c>
      <c r="F113" s="7">
        <v>67211</v>
      </c>
      <c r="G113" s="6">
        <v>148</v>
      </c>
      <c r="H113" s="6" t="s">
        <v>15</v>
      </c>
      <c r="I113" s="5" t="s">
        <v>196</v>
      </c>
      <c r="J113" s="5" t="s">
        <v>263</v>
      </c>
      <c r="K113" s="5" t="s">
        <v>264</v>
      </c>
      <c r="L113" s="2" t="s">
        <v>265</v>
      </c>
    </row>
    <row r="114" spans="1:12" ht="285" x14ac:dyDescent="0.2">
      <c r="A114" s="5"/>
      <c r="B114" s="5"/>
      <c r="C114" s="6"/>
      <c r="D114" s="6"/>
      <c r="E114" s="6"/>
      <c r="F114" s="7"/>
      <c r="G114" s="6"/>
      <c r="H114" s="6"/>
      <c r="I114" s="5"/>
      <c r="J114" s="5"/>
      <c r="K114" s="5"/>
      <c r="L114" s="2" t="s">
        <v>266</v>
      </c>
    </row>
    <row r="115" spans="1:12" ht="210" x14ac:dyDescent="0.2">
      <c r="A115" s="5" t="s">
        <v>267</v>
      </c>
      <c r="B115" s="5">
        <v>2014</v>
      </c>
      <c r="C115" s="6" t="s">
        <v>66</v>
      </c>
      <c r="D115" s="6">
        <v>5.4</v>
      </c>
      <c r="E115" s="6" t="s">
        <v>268</v>
      </c>
      <c r="F115" s="7">
        <v>55474</v>
      </c>
      <c r="G115" s="6">
        <v>217</v>
      </c>
      <c r="H115" s="6" t="s">
        <v>15</v>
      </c>
      <c r="I115" s="5" t="s">
        <v>258</v>
      </c>
      <c r="J115" s="5" t="s">
        <v>269</v>
      </c>
      <c r="K115" s="5" t="s">
        <v>270</v>
      </c>
      <c r="L115" s="2" t="s">
        <v>265</v>
      </c>
    </row>
    <row r="116" spans="1:12" ht="211" thickBot="1" x14ac:dyDescent="0.25">
      <c r="A116" s="8"/>
      <c r="B116" s="8"/>
      <c r="C116" s="9"/>
      <c r="D116" s="9"/>
      <c r="E116" s="9"/>
      <c r="F116" s="10"/>
      <c r="G116" s="9"/>
      <c r="H116" s="9"/>
      <c r="I116" s="8"/>
      <c r="J116" s="8"/>
      <c r="K116" s="8"/>
      <c r="L116" s="4" t="s">
        <v>271</v>
      </c>
    </row>
  </sheetData>
  <mergeCells count="250">
    <mergeCell ref="F115:F116"/>
    <mergeCell ref="G115:G116"/>
    <mergeCell ref="H115:H116"/>
    <mergeCell ref="I115:I116"/>
    <mergeCell ref="J115:J116"/>
    <mergeCell ref="K115:K116"/>
    <mergeCell ref="G113:G114"/>
    <mergeCell ref="H113:H114"/>
    <mergeCell ref="I113:I114"/>
    <mergeCell ref="J113:J114"/>
    <mergeCell ref="K113:K114"/>
    <mergeCell ref="A115:A116"/>
    <mergeCell ref="B115:B116"/>
    <mergeCell ref="C115:C116"/>
    <mergeCell ref="D115:D116"/>
    <mergeCell ref="E115:E116"/>
    <mergeCell ref="A113:A114"/>
    <mergeCell ref="B113:B114"/>
    <mergeCell ref="C113:C114"/>
    <mergeCell ref="D113:D114"/>
    <mergeCell ref="E113:E114"/>
    <mergeCell ref="F113:F114"/>
    <mergeCell ref="F110:F112"/>
    <mergeCell ref="G110:G112"/>
    <mergeCell ref="H110:H112"/>
    <mergeCell ref="I110:I112"/>
    <mergeCell ref="J110:J112"/>
    <mergeCell ref="K110:K112"/>
    <mergeCell ref="F107:F109"/>
    <mergeCell ref="G107:G109"/>
    <mergeCell ref="H107:H109"/>
    <mergeCell ref="J107:J109"/>
    <mergeCell ref="K107:K109"/>
    <mergeCell ref="A110:A112"/>
    <mergeCell ref="B110:B112"/>
    <mergeCell ref="C110:C112"/>
    <mergeCell ref="D110:D112"/>
    <mergeCell ref="E110:E112"/>
    <mergeCell ref="F96:F106"/>
    <mergeCell ref="G96:G106"/>
    <mergeCell ref="H96:H106"/>
    <mergeCell ref="J96:J106"/>
    <mergeCell ref="K96:K106"/>
    <mergeCell ref="A107:A109"/>
    <mergeCell ref="B107:B109"/>
    <mergeCell ref="C107:C109"/>
    <mergeCell ref="D107:D109"/>
    <mergeCell ref="E107:E109"/>
    <mergeCell ref="F88:F95"/>
    <mergeCell ref="G88:G95"/>
    <mergeCell ref="H88:H95"/>
    <mergeCell ref="J88:J95"/>
    <mergeCell ref="K88:K95"/>
    <mergeCell ref="A96:A106"/>
    <mergeCell ref="B96:B106"/>
    <mergeCell ref="C96:C106"/>
    <mergeCell ref="D96:D106"/>
    <mergeCell ref="E96:E106"/>
    <mergeCell ref="F83:F87"/>
    <mergeCell ref="G83:G87"/>
    <mergeCell ref="H83:H87"/>
    <mergeCell ref="J83:J87"/>
    <mergeCell ref="K83:K87"/>
    <mergeCell ref="A88:A95"/>
    <mergeCell ref="B88:B95"/>
    <mergeCell ref="C88:C95"/>
    <mergeCell ref="D88:D95"/>
    <mergeCell ref="E88:E95"/>
    <mergeCell ref="G78:G82"/>
    <mergeCell ref="H78:H82"/>
    <mergeCell ref="I78:I82"/>
    <mergeCell ref="J78:J82"/>
    <mergeCell ref="K78:K82"/>
    <mergeCell ref="A83:A87"/>
    <mergeCell ref="B83:B87"/>
    <mergeCell ref="C83:C87"/>
    <mergeCell ref="D83:D87"/>
    <mergeCell ref="E83:E87"/>
    <mergeCell ref="A78:A82"/>
    <mergeCell ref="B78:B82"/>
    <mergeCell ref="C78:C82"/>
    <mergeCell ref="D78:D82"/>
    <mergeCell ref="E78:E82"/>
    <mergeCell ref="F78:F82"/>
    <mergeCell ref="F76:F77"/>
    <mergeCell ref="G76:G77"/>
    <mergeCell ref="I76:I77"/>
    <mergeCell ref="J76:J77"/>
    <mergeCell ref="K76:K77"/>
    <mergeCell ref="L76:L77"/>
    <mergeCell ref="G74:G75"/>
    <mergeCell ref="H74:H75"/>
    <mergeCell ref="I74:I75"/>
    <mergeCell ref="J74:J75"/>
    <mergeCell ref="K74:K75"/>
    <mergeCell ref="A76:A77"/>
    <mergeCell ref="B76:B77"/>
    <mergeCell ref="C76:C77"/>
    <mergeCell ref="D76:D77"/>
    <mergeCell ref="E76:E77"/>
    <mergeCell ref="G66:G73"/>
    <mergeCell ref="H66:H73"/>
    <mergeCell ref="J66:J73"/>
    <mergeCell ref="K66:K73"/>
    <mergeCell ref="A74:A75"/>
    <mergeCell ref="B74:B75"/>
    <mergeCell ref="C74:C75"/>
    <mergeCell ref="D74:D75"/>
    <mergeCell ref="E74:E75"/>
    <mergeCell ref="F74:F75"/>
    <mergeCell ref="A66:A73"/>
    <mergeCell ref="B66:B73"/>
    <mergeCell ref="C66:C73"/>
    <mergeCell ref="D66:D73"/>
    <mergeCell ref="E66:E73"/>
    <mergeCell ref="F66:F73"/>
    <mergeCell ref="F63:F65"/>
    <mergeCell ref="G63:G65"/>
    <mergeCell ref="H63:H65"/>
    <mergeCell ref="J63:J65"/>
    <mergeCell ref="K63:K65"/>
    <mergeCell ref="L63:L65"/>
    <mergeCell ref="F59:F62"/>
    <mergeCell ref="G59:G62"/>
    <mergeCell ref="H59:H62"/>
    <mergeCell ref="J59:J62"/>
    <mergeCell ref="K59:K62"/>
    <mergeCell ref="A63:A65"/>
    <mergeCell ref="B63:B65"/>
    <mergeCell ref="C63:C65"/>
    <mergeCell ref="D63:D65"/>
    <mergeCell ref="E63:E65"/>
    <mergeCell ref="G54:G58"/>
    <mergeCell ref="H54:H58"/>
    <mergeCell ref="J54:J58"/>
    <mergeCell ref="K54:K58"/>
    <mergeCell ref="L54:L58"/>
    <mergeCell ref="A59:A62"/>
    <mergeCell ref="B59:B62"/>
    <mergeCell ref="C59:C62"/>
    <mergeCell ref="D59:D62"/>
    <mergeCell ref="E59:E62"/>
    <mergeCell ref="G51:G53"/>
    <mergeCell ref="I51:I53"/>
    <mergeCell ref="J51:J53"/>
    <mergeCell ref="K51:K53"/>
    <mergeCell ref="A54:A58"/>
    <mergeCell ref="B54:B58"/>
    <mergeCell ref="C54:C58"/>
    <mergeCell ref="D54:D58"/>
    <mergeCell ref="E54:E58"/>
    <mergeCell ref="F54:F58"/>
    <mergeCell ref="G42:G50"/>
    <mergeCell ref="H42:H50"/>
    <mergeCell ref="I42:I50"/>
    <mergeCell ref="J42:J50"/>
    <mergeCell ref="K42:K50"/>
    <mergeCell ref="B51:B53"/>
    <mergeCell ref="C51:C53"/>
    <mergeCell ref="D51:D53"/>
    <mergeCell ref="E51:E53"/>
    <mergeCell ref="F51:F53"/>
    <mergeCell ref="G35:G41"/>
    <mergeCell ref="H35:H41"/>
    <mergeCell ref="J35:J41"/>
    <mergeCell ref="K35:K41"/>
    <mergeCell ref="A42:A50"/>
    <mergeCell ref="B42:B50"/>
    <mergeCell ref="C42:C50"/>
    <mergeCell ref="D42:D50"/>
    <mergeCell ref="E42:E50"/>
    <mergeCell ref="F42:F50"/>
    <mergeCell ref="A35:A41"/>
    <mergeCell ref="B35:B41"/>
    <mergeCell ref="C35:C41"/>
    <mergeCell ref="D35:D41"/>
    <mergeCell ref="E35:E41"/>
    <mergeCell ref="F35:F41"/>
    <mergeCell ref="F33:F34"/>
    <mergeCell ref="G33:G34"/>
    <mergeCell ref="H33:H34"/>
    <mergeCell ref="I33:I34"/>
    <mergeCell ref="J33:J34"/>
    <mergeCell ref="K33:K34"/>
    <mergeCell ref="G25:G32"/>
    <mergeCell ref="H25:H32"/>
    <mergeCell ref="I25:I32"/>
    <mergeCell ref="J25:J32"/>
    <mergeCell ref="K25:K32"/>
    <mergeCell ref="A33:A34"/>
    <mergeCell ref="B33:B34"/>
    <mergeCell ref="C33:C34"/>
    <mergeCell ref="D33:D34"/>
    <mergeCell ref="E33:E34"/>
    <mergeCell ref="G22:G24"/>
    <mergeCell ref="H22:H24"/>
    <mergeCell ref="J22:J24"/>
    <mergeCell ref="K22:K24"/>
    <mergeCell ref="A25:A32"/>
    <mergeCell ref="B25:B32"/>
    <mergeCell ref="C25:C32"/>
    <mergeCell ref="D25:D32"/>
    <mergeCell ref="E25:E32"/>
    <mergeCell ref="F25:F32"/>
    <mergeCell ref="G12:G21"/>
    <mergeCell ref="H12:H21"/>
    <mergeCell ref="J12:J21"/>
    <mergeCell ref="K12:K21"/>
    <mergeCell ref="A22:A24"/>
    <mergeCell ref="B22:B24"/>
    <mergeCell ref="C22:C24"/>
    <mergeCell ref="D22:D24"/>
    <mergeCell ref="E22:E24"/>
    <mergeCell ref="F22:F24"/>
    <mergeCell ref="H10:H11"/>
    <mergeCell ref="I10:I11"/>
    <mergeCell ref="J10:J11"/>
    <mergeCell ref="K10:K11"/>
    <mergeCell ref="A12:A21"/>
    <mergeCell ref="B12:B21"/>
    <mergeCell ref="C12:C21"/>
    <mergeCell ref="D12:D21"/>
    <mergeCell ref="E12:E21"/>
    <mergeCell ref="F12:F21"/>
    <mergeCell ref="G7:G9"/>
    <mergeCell ref="I7:I9"/>
    <mergeCell ref="J7:J9"/>
    <mergeCell ref="K7:K9"/>
    <mergeCell ref="B10:B11"/>
    <mergeCell ref="C10:C11"/>
    <mergeCell ref="D10:D11"/>
    <mergeCell ref="E10:E11"/>
    <mergeCell ref="F10:F11"/>
    <mergeCell ref="G10:G11"/>
    <mergeCell ref="G2:G5"/>
    <mergeCell ref="H2:H5"/>
    <mergeCell ref="J2:J5"/>
    <mergeCell ref="K2:K5"/>
    <mergeCell ref="A7:A9"/>
    <mergeCell ref="B7:B9"/>
    <mergeCell ref="C7:C9"/>
    <mergeCell ref="D7:D9"/>
    <mergeCell ref="E7:E9"/>
    <mergeCell ref="F7:F9"/>
    <mergeCell ref="A2:A5"/>
    <mergeCell ref="B2:B5"/>
    <mergeCell ref="C2:C5"/>
    <mergeCell ref="D2:D5"/>
    <mergeCell ref="E2:E5"/>
    <mergeCell ref="F2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1E37-3E96-F941-8FBD-2A84AC378C11}">
  <sheetPr filterMode="1"/>
  <dimension ref="A1:O33"/>
  <sheetViews>
    <sheetView zoomScale="125" zoomScaleNormal="100" workbookViewId="0">
      <pane xSplit="1" topLeftCell="B1" activePane="topRight" state="frozen"/>
      <selection pane="topRight" activeCell="L1" activeCellId="2" sqref="A1:A31 G1:H31 L1:L31"/>
    </sheetView>
  </sheetViews>
  <sheetFormatPr baseColWidth="10" defaultRowHeight="16" x14ac:dyDescent="0.2"/>
  <cols>
    <col min="1" max="1" width="27.1640625" bestFit="1" customWidth="1"/>
    <col min="2" max="2" width="18.83203125" bestFit="1" customWidth="1"/>
    <col min="3" max="3" width="28.1640625" hidden="1" customWidth="1"/>
    <col min="4" max="4" width="28.1640625" customWidth="1"/>
    <col min="5" max="5" width="28.1640625" hidden="1" customWidth="1"/>
    <col min="6" max="7" width="28.1640625" customWidth="1"/>
    <col min="8" max="8" width="30.6640625" customWidth="1"/>
    <col min="9" max="9" width="28.1640625" hidden="1" customWidth="1"/>
    <col min="10" max="10" width="30.1640625" hidden="1" customWidth="1"/>
    <col min="11" max="12" width="30.1640625" customWidth="1"/>
    <col min="13" max="13" width="13.1640625" hidden="1" customWidth="1"/>
    <col min="14" max="14" width="9" customWidth="1"/>
    <col min="15" max="15" width="10" customWidth="1"/>
  </cols>
  <sheetData>
    <row r="1" spans="1:15" s="11" customFormat="1" x14ac:dyDescent="0.2">
      <c r="A1" s="11" t="s">
        <v>282</v>
      </c>
      <c r="B1" s="11" t="s">
        <v>3</v>
      </c>
      <c r="C1" s="11" t="s">
        <v>4</v>
      </c>
      <c r="D1" s="11" t="s">
        <v>278</v>
      </c>
      <c r="E1" s="11" t="s">
        <v>279</v>
      </c>
      <c r="F1" s="11" t="s">
        <v>277</v>
      </c>
      <c r="G1" s="11" t="s">
        <v>281</v>
      </c>
      <c r="H1" s="11" t="s">
        <v>280</v>
      </c>
      <c r="I1" s="11" t="s">
        <v>275</v>
      </c>
      <c r="J1" s="11" t="s">
        <v>276</v>
      </c>
      <c r="K1" s="11" t="s">
        <v>301</v>
      </c>
      <c r="L1" s="11" t="s">
        <v>302</v>
      </c>
      <c r="M1" s="11" t="s">
        <v>312</v>
      </c>
      <c r="N1" s="11" t="s">
        <v>273</v>
      </c>
      <c r="O1" s="11" t="s">
        <v>274</v>
      </c>
    </row>
    <row r="2" spans="1:15" x14ac:dyDescent="0.2">
      <c r="A2" t="s">
        <v>313</v>
      </c>
      <c r="B2">
        <v>6</v>
      </c>
      <c r="C2" t="s">
        <v>14</v>
      </c>
      <c r="D2">
        <v>25</v>
      </c>
      <c r="E2">
        <v>72.3</v>
      </c>
      <c r="F2">
        <f>AVERAGE(D2,E2)</f>
        <v>48.65</v>
      </c>
      <c r="G2">
        <f>SUM(D2, B2)</f>
        <v>31</v>
      </c>
      <c r="H2">
        <f>SUM(F2, B2)</f>
        <v>54.65</v>
      </c>
      <c r="I2">
        <v>51.3</v>
      </c>
      <c r="J2">
        <v>53.2</v>
      </c>
      <c r="K2">
        <f>AVERAGE(I2, J2)</f>
        <v>52.25</v>
      </c>
      <c r="L2">
        <f>SUM(B2, K2)</f>
        <v>58.25</v>
      </c>
      <c r="N2">
        <v>1</v>
      </c>
      <c r="O2">
        <v>0</v>
      </c>
    </row>
    <row r="3" spans="1:15" x14ac:dyDescent="0.2">
      <c r="A3" t="s">
        <v>314</v>
      </c>
      <c r="B3">
        <v>6</v>
      </c>
      <c r="C3" t="s">
        <v>14</v>
      </c>
      <c r="D3">
        <v>25</v>
      </c>
      <c r="E3">
        <v>72.3</v>
      </c>
      <c r="F3">
        <f>AVERAGE(D3,E3)</f>
        <v>48.65</v>
      </c>
      <c r="G3">
        <f>SUM(D3, B3)</f>
        <v>31</v>
      </c>
      <c r="H3">
        <f>SUM(F3, B3)</f>
        <v>54.65</v>
      </c>
      <c r="I3">
        <v>51.3</v>
      </c>
      <c r="J3">
        <v>53.2</v>
      </c>
      <c r="K3">
        <f>AVERAGE(I3, J3)</f>
        <v>52.25</v>
      </c>
      <c r="L3">
        <f>SUM(B3, K3)</f>
        <v>58.25</v>
      </c>
      <c r="N3">
        <v>1</v>
      </c>
      <c r="O3">
        <v>0</v>
      </c>
    </row>
    <row r="4" spans="1:15" x14ac:dyDescent="0.2">
      <c r="A4" t="s">
        <v>283</v>
      </c>
      <c r="B4">
        <v>9</v>
      </c>
      <c r="C4" t="s">
        <v>26</v>
      </c>
      <c r="D4">
        <v>60</v>
      </c>
      <c r="E4">
        <v>101</v>
      </c>
      <c r="F4">
        <f t="shared" ref="F4:F31" si="0">AVERAGE(D4,E4)</f>
        <v>80.5</v>
      </c>
      <c r="G4">
        <f t="shared" ref="G4:G31" si="1">SUM(D4, B4)</f>
        <v>69</v>
      </c>
      <c r="H4">
        <f t="shared" ref="H4:H31" si="2">SUM(F4, B4)</f>
        <v>89.5</v>
      </c>
      <c r="I4">
        <v>72.3</v>
      </c>
      <c r="J4">
        <v>73.7</v>
      </c>
      <c r="K4">
        <f>AVERAGE(I4, J4)</f>
        <v>73</v>
      </c>
      <c r="L4">
        <f>SUM(B4, K4)</f>
        <v>82</v>
      </c>
      <c r="M4">
        <v>2.35</v>
      </c>
      <c r="N4">
        <v>1</v>
      </c>
      <c r="O4">
        <v>1</v>
      </c>
    </row>
    <row r="5" spans="1:15" s="22" customFormat="1" hidden="1" x14ac:dyDescent="0.2">
      <c r="A5" s="22" t="s">
        <v>284</v>
      </c>
      <c r="B5" s="22">
        <v>26</v>
      </c>
      <c r="C5" s="22" t="s">
        <v>33</v>
      </c>
      <c r="D5" s="22">
        <v>30</v>
      </c>
      <c r="E5" s="22">
        <v>69</v>
      </c>
      <c r="F5" s="22">
        <f t="shared" si="0"/>
        <v>49.5</v>
      </c>
      <c r="G5" s="22">
        <f t="shared" si="1"/>
        <v>56</v>
      </c>
      <c r="H5" s="22">
        <f t="shared" si="2"/>
        <v>75.5</v>
      </c>
      <c r="N5" s="22">
        <v>0</v>
      </c>
      <c r="O5" s="22">
        <v>0</v>
      </c>
    </row>
    <row r="6" spans="1:15" x14ac:dyDescent="0.2">
      <c r="A6" t="s">
        <v>285</v>
      </c>
      <c r="B6">
        <v>13.3</v>
      </c>
      <c r="C6" t="s">
        <v>43</v>
      </c>
      <c r="D6">
        <v>16</v>
      </c>
      <c r="E6">
        <v>79</v>
      </c>
      <c r="F6">
        <f t="shared" si="0"/>
        <v>47.5</v>
      </c>
      <c r="G6">
        <f t="shared" si="1"/>
        <v>29.3</v>
      </c>
      <c r="H6">
        <f t="shared" si="2"/>
        <v>60.8</v>
      </c>
      <c r="I6">
        <v>34</v>
      </c>
      <c r="J6">
        <v>33</v>
      </c>
      <c r="K6">
        <f t="shared" ref="K6:K10" si="3">AVERAGE(I6, J6)</f>
        <v>33.5</v>
      </c>
      <c r="L6">
        <f t="shared" ref="L6:L10" si="4">SUM(B6, K6)</f>
        <v>46.8</v>
      </c>
      <c r="M6">
        <v>7.0000000000000007E-2</v>
      </c>
      <c r="N6">
        <v>1</v>
      </c>
      <c r="O6">
        <v>1</v>
      </c>
    </row>
    <row r="7" spans="1:15" x14ac:dyDescent="0.2">
      <c r="A7" t="s">
        <v>286</v>
      </c>
      <c r="B7">
        <v>5</v>
      </c>
      <c r="C7" t="s">
        <v>50</v>
      </c>
      <c r="D7">
        <v>45</v>
      </c>
      <c r="E7">
        <v>72.3</v>
      </c>
      <c r="F7">
        <f t="shared" si="0"/>
        <v>58.65</v>
      </c>
      <c r="G7">
        <f t="shared" si="1"/>
        <v>50</v>
      </c>
      <c r="H7">
        <f t="shared" si="2"/>
        <v>63.65</v>
      </c>
      <c r="I7" t="s">
        <v>300</v>
      </c>
      <c r="J7">
        <f>AVERAGE(52, 53, 54, 55, 55)</f>
        <v>53.8</v>
      </c>
      <c r="K7">
        <f t="shared" si="3"/>
        <v>53.8</v>
      </c>
      <c r="L7">
        <f t="shared" si="4"/>
        <v>58.8</v>
      </c>
      <c r="M7">
        <v>5.66</v>
      </c>
      <c r="N7">
        <v>1</v>
      </c>
      <c r="O7">
        <v>1</v>
      </c>
    </row>
    <row r="8" spans="1:15" x14ac:dyDescent="0.2">
      <c r="A8" t="s">
        <v>303</v>
      </c>
      <c r="B8">
        <v>6.1</v>
      </c>
      <c r="C8" t="s">
        <v>67</v>
      </c>
      <c r="D8">
        <v>50</v>
      </c>
      <c r="E8">
        <v>69</v>
      </c>
      <c r="F8">
        <f t="shared" si="0"/>
        <v>59.5</v>
      </c>
      <c r="G8">
        <f t="shared" si="1"/>
        <v>56.1</v>
      </c>
      <c r="H8">
        <f t="shared" si="2"/>
        <v>65.599999999999994</v>
      </c>
      <c r="I8">
        <f>AVERAGE(57.7, 57.4, 56.8, 56.8, 56.8)</f>
        <v>57.1</v>
      </c>
      <c r="J8" t="s">
        <v>300</v>
      </c>
      <c r="K8">
        <f t="shared" si="3"/>
        <v>57.1</v>
      </c>
      <c r="L8">
        <f t="shared" si="4"/>
        <v>63.2</v>
      </c>
      <c r="M8">
        <v>3.53</v>
      </c>
      <c r="N8">
        <v>1</v>
      </c>
      <c r="O8">
        <v>1</v>
      </c>
    </row>
    <row r="9" spans="1:15" x14ac:dyDescent="0.2">
      <c r="A9" t="s">
        <v>304</v>
      </c>
      <c r="B9">
        <v>6.1</v>
      </c>
      <c r="C9" t="s">
        <v>67</v>
      </c>
      <c r="D9">
        <v>50</v>
      </c>
      <c r="E9">
        <v>69</v>
      </c>
      <c r="F9">
        <f t="shared" si="0"/>
        <v>59.5</v>
      </c>
      <c r="G9">
        <f t="shared" si="1"/>
        <v>56.1</v>
      </c>
      <c r="H9">
        <f t="shared" si="2"/>
        <v>65.599999999999994</v>
      </c>
      <c r="I9">
        <f>AVERAGE(57.7, 57.4, 56.8, 56.8, 56.8)</f>
        <v>57.1</v>
      </c>
      <c r="J9" t="s">
        <v>300</v>
      </c>
      <c r="K9">
        <f t="shared" si="3"/>
        <v>57.1</v>
      </c>
      <c r="L9">
        <f t="shared" si="4"/>
        <v>63.2</v>
      </c>
      <c r="M9">
        <v>6.2</v>
      </c>
      <c r="N9">
        <v>1</v>
      </c>
      <c r="O9">
        <v>1</v>
      </c>
    </row>
    <row r="10" spans="1:15" hidden="1" x14ac:dyDescent="0.2">
      <c r="A10" t="s">
        <v>287</v>
      </c>
      <c r="B10">
        <v>12</v>
      </c>
      <c r="C10" t="s">
        <v>76</v>
      </c>
      <c r="D10">
        <v>40</v>
      </c>
      <c r="E10">
        <v>84</v>
      </c>
      <c r="F10">
        <f t="shared" si="0"/>
        <v>62</v>
      </c>
      <c r="G10">
        <f t="shared" si="1"/>
        <v>52</v>
      </c>
      <c r="H10">
        <f t="shared" si="2"/>
        <v>74</v>
      </c>
      <c r="I10">
        <f>AVERAGE(51, 52, 53, 53, 54)</f>
        <v>52.6</v>
      </c>
      <c r="J10" t="s">
        <v>300</v>
      </c>
      <c r="K10">
        <f t="shared" si="3"/>
        <v>52.6</v>
      </c>
      <c r="L10">
        <f t="shared" si="4"/>
        <v>64.599999999999994</v>
      </c>
      <c r="M10">
        <v>8.4</v>
      </c>
      <c r="N10">
        <v>0</v>
      </c>
      <c r="O10">
        <v>1</v>
      </c>
    </row>
    <row r="11" spans="1:15" s="22" customFormat="1" hidden="1" x14ac:dyDescent="0.2">
      <c r="A11" s="22" t="s">
        <v>288</v>
      </c>
      <c r="B11" s="22">
        <v>19</v>
      </c>
      <c r="C11" s="22" t="s">
        <v>89</v>
      </c>
      <c r="D11" s="22">
        <v>25</v>
      </c>
      <c r="E11" s="22">
        <v>74</v>
      </c>
      <c r="F11" s="22">
        <f t="shared" si="0"/>
        <v>49.5</v>
      </c>
      <c r="G11" s="22">
        <f t="shared" si="1"/>
        <v>44</v>
      </c>
      <c r="H11" s="22">
        <f t="shared" si="2"/>
        <v>68.5</v>
      </c>
      <c r="N11" s="22">
        <v>0</v>
      </c>
      <c r="O11" s="22">
        <v>0</v>
      </c>
    </row>
    <row r="12" spans="1:15" s="22" customFormat="1" hidden="1" x14ac:dyDescent="0.2">
      <c r="A12" s="22" t="s">
        <v>289</v>
      </c>
      <c r="B12" s="22">
        <v>11</v>
      </c>
      <c r="C12" s="22" t="s">
        <v>95</v>
      </c>
      <c r="D12" s="22">
        <v>45</v>
      </c>
      <c r="E12" s="22">
        <v>64</v>
      </c>
      <c r="F12" s="22">
        <f t="shared" si="0"/>
        <v>54.5</v>
      </c>
      <c r="G12" s="22">
        <f t="shared" si="1"/>
        <v>56</v>
      </c>
      <c r="H12" s="22">
        <f t="shared" si="2"/>
        <v>65.5</v>
      </c>
      <c r="N12" s="22">
        <v>0</v>
      </c>
      <c r="O12" s="22">
        <v>0</v>
      </c>
    </row>
    <row r="13" spans="1:15" s="22" customFormat="1" hidden="1" x14ac:dyDescent="0.2">
      <c r="A13" s="22" t="s">
        <v>290</v>
      </c>
      <c r="B13" s="22">
        <v>18</v>
      </c>
      <c r="C13" s="22" t="s">
        <v>112</v>
      </c>
      <c r="D13" s="22">
        <v>30</v>
      </c>
      <c r="E13" s="22">
        <v>84</v>
      </c>
      <c r="F13" s="22">
        <f t="shared" si="0"/>
        <v>57</v>
      </c>
      <c r="G13" s="22">
        <f t="shared" si="1"/>
        <v>48</v>
      </c>
      <c r="H13" s="22">
        <f t="shared" si="2"/>
        <v>75</v>
      </c>
      <c r="N13" s="22">
        <v>0</v>
      </c>
      <c r="O13" s="22">
        <v>0</v>
      </c>
    </row>
    <row r="14" spans="1:15" x14ac:dyDescent="0.2">
      <c r="A14" t="s">
        <v>291</v>
      </c>
      <c r="B14">
        <v>37</v>
      </c>
      <c r="C14" t="s">
        <v>128</v>
      </c>
      <c r="D14">
        <v>7.5</v>
      </c>
      <c r="E14">
        <v>7.5</v>
      </c>
      <c r="F14">
        <f t="shared" si="0"/>
        <v>7.5</v>
      </c>
      <c r="G14">
        <f t="shared" si="1"/>
        <v>44.5</v>
      </c>
      <c r="H14">
        <f t="shared" si="2"/>
        <v>44.5</v>
      </c>
      <c r="I14">
        <v>7.5</v>
      </c>
      <c r="J14">
        <v>7.5</v>
      </c>
      <c r="K14">
        <f>AVERAGE(I14, J14)</f>
        <v>7.5</v>
      </c>
      <c r="L14">
        <f>SUM(B14, K14)</f>
        <v>44.5</v>
      </c>
      <c r="M14">
        <v>0.6</v>
      </c>
      <c r="N14">
        <v>1</v>
      </c>
      <c r="O14">
        <v>1</v>
      </c>
    </row>
    <row r="15" spans="1:15" s="22" customFormat="1" hidden="1" x14ac:dyDescent="0.2">
      <c r="A15" s="22" t="s">
        <v>292</v>
      </c>
      <c r="B15" s="22">
        <v>5.7</v>
      </c>
      <c r="C15" s="22" t="s">
        <v>137</v>
      </c>
      <c r="D15" s="22">
        <v>40</v>
      </c>
      <c r="E15" s="22">
        <v>70</v>
      </c>
      <c r="F15" s="22">
        <f t="shared" si="0"/>
        <v>55</v>
      </c>
      <c r="G15" s="22">
        <f t="shared" si="1"/>
        <v>45.7</v>
      </c>
      <c r="H15" s="22">
        <f t="shared" si="2"/>
        <v>60.7</v>
      </c>
      <c r="N15" s="22">
        <v>0</v>
      </c>
      <c r="O15" s="22">
        <v>0</v>
      </c>
    </row>
    <row r="16" spans="1:15" x14ac:dyDescent="0.2">
      <c r="A16" t="s">
        <v>293</v>
      </c>
      <c r="B16">
        <v>16</v>
      </c>
      <c r="C16" t="s">
        <v>147</v>
      </c>
      <c r="D16">
        <v>55</v>
      </c>
      <c r="E16">
        <v>69</v>
      </c>
      <c r="F16">
        <f t="shared" si="0"/>
        <v>62</v>
      </c>
      <c r="G16">
        <f t="shared" si="1"/>
        <v>71</v>
      </c>
      <c r="H16">
        <f t="shared" si="2"/>
        <v>78</v>
      </c>
      <c r="I16" t="s">
        <v>300</v>
      </c>
      <c r="J16">
        <f>AVERAGE(61.1, 61.4, 61.5, 61.8, 61.8)</f>
        <v>61.52</v>
      </c>
      <c r="K16">
        <f>AVERAGE(I16, J16)</f>
        <v>61.52</v>
      </c>
      <c r="L16">
        <f>SUM(B16, K16)</f>
        <v>77.52000000000001</v>
      </c>
      <c r="N16">
        <v>1</v>
      </c>
      <c r="O16">
        <v>0</v>
      </c>
    </row>
    <row r="17" spans="1:15" s="22" customFormat="1" hidden="1" x14ac:dyDescent="0.2">
      <c r="A17" s="22" t="s">
        <v>294</v>
      </c>
      <c r="B17" s="22">
        <v>12</v>
      </c>
      <c r="C17" s="22" t="s">
        <v>158</v>
      </c>
      <c r="D17" s="22">
        <v>39</v>
      </c>
      <c r="E17" s="22">
        <v>62</v>
      </c>
      <c r="F17" s="22">
        <f t="shared" si="0"/>
        <v>50.5</v>
      </c>
      <c r="G17" s="22">
        <f t="shared" si="1"/>
        <v>51</v>
      </c>
      <c r="H17" s="22">
        <f t="shared" si="2"/>
        <v>62.5</v>
      </c>
      <c r="N17" s="22">
        <v>0</v>
      </c>
      <c r="O17" s="22">
        <v>0</v>
      </c>
    </row>
    <row r="18" spans="1:15" x14ac:dyDescent="0.2">
      <c r="A18" t="s">
        <v>295</v>
      </c>
      <c r="B18">
        <v>13</v>
      </c>
      <c r="C18" t="s">
        <v>166</v>
      </c>
      <c r="D18">
        <v>40</v>
      </c>
      <c r="E18">
        <v>79</v>
      </c>
      <c r="F18">
        <f t="shared" si="0"/>
        <v>59.5</v>
      </c>
      <c r="G18">
        <f t="shared" si="1"/>
        <v>53</v>
      </c>
      <c r="H18">
        <f t="shared" si="2"/>
        <v>72.5</v>
      </c>
      <c r="I18">
        <f>AVERAGE(55.9, 56.4, 56.6, 56.1)</f>
        <v>56.25</v>
      </c>
      <c r="J18">
        <f>AVERAGE(55.9, 56.4, 56.6, 56.1)</f>
        <v>56.25</v>
      </c>
      <c r="K18">
        <f t="shared" ref="K18:K26" si="5">AVERAGE(I18, J18)</f>
        <v>56.25</v>
      </c>
      <c r="L18">
        <f t="shared" ref="L18:L26" si="6">SUM(B18, K18)</f>
        <v>69.25</v>
      </c>
      <c r="M18">
        <v>0.33</v>
      </c>
      <c r="N18">
        <v>1</v>
      </c>
      <c r="O18">
        <v>1</v>
      </c>
    </row>
    <row r="19" spans="1:15" x14ac:dyDescent="0.2">
      <c r="A19" t="s">
        <v>305</v>
      </c>
      <c r="B19">
        <v>10</v>
      </c>
      <c r="C19" t="s">
        <v>180</v>
      </c>
      <c r="D19">
        <v>50</v>
      </c>
      <c r="E19">
        <v>59</v>
      </c>
      <c r="F19">
        <f t="shared" si="0"/>
        <v>54.5</v>
      </c>
      <c r="G19">
        <f t="shared" si="1"/>
        <v>60</v>
      </c>
      <c r="H19">
        <f t="shared" si="2"/>
        <v>64.5</v>
      </c>
      <c r="I19">
        <v>54.8</v>
      </c>
      <c r="J19" t="s">
        <v>300</v>
      </c>
      <c r="K19">
        <f t="shared" si="5"/>
        <v>54.8</v>
      </c>
      <c r="L19">
        <f t="shared" si="6"/>
        <v>64.8</v>
      </c>
      <c r="M19">
        <v>0.6</v>
      </c>
      <c r="N19">
        <v>1</v>
      </c>
      <c r="O19">
        <v>1</v>
      </c>
    </row>
    <row r="20" spans="1:15" x14ac:dyDescent="0.2">
      <c r="A20" t="s">
        <v>306</v>
      </c>
      <c r="B20">
        <v>10</v>
      </c>
      <c r="C20" t="s">
        <v>180</v>
      </c>
      <c r="D20">
        <v>50</v>
      </c>
      <c r="E20">
        <v>59</v>
      </c>
      <c r="F20">
        <f t="shared" si="0"/>
        <v>54.5</v>
      </c>
      <c r="G20">
        <f t="shared" si="1"/>
        <v>60</v>
      </c>
      <c r="H20">
        <f t="shared" si="2"/>
        <v>64.5</v>
      </c>
      <c r="I20">
        <v>54.9</v>
      </c>
      <c r="J20" t="s">
        <v>300</v>
      </c>
      <c r="K20">
        <f t="shared" si="5"/>
        <v>54.9</v>
      </c>
      <c r="L20">
        <f t="shared" si="6"/>
        <v>64.900000000000006</v>
      </c>
      <c r="M20">
        <v>0.96</v>
      </c>
      <c r="N20">
        <v>1</v>
      </c>
      <c r="O20">
        <v>1</v>
      </c>
    </row>
    <row r="21" spans="1:15" x14ac:dyDescent="0.2">
      <c r="A21" t="s">
        <v>307</v>
      </c>
      <c r="B21">
        <v>10</v>
      </c>
      <c r="C21" t="s">
        <v>180</v>
      </c>
      <c r="D21">
        <v>50</v>
      </c>
      <c r="E21">
        <v>59</v>
      </c>
      <c r="F21">
        <f t="shared" si="0"/>
        <v>54.5</v>
      </c>
      <c r="G21">
        <f t="shared" si="1"/>
        <v>60</v>
      </c>
      <c r="H21">
        <f t="shared" si="2"/>
        <v>64.5</v>
      </c>
      <c r="I21">
        <v>54.5</v>
      </c>
      <c r="J21" t="s">
        <v>300</v>
      </c>
      <c r="K21">
        <f t="shared" si="5"/>
        <v>54.5</v>
      </c>
      <c r="L21">
        <f t="shared" si="6"/>
        <v>64.5</v>
      </c>
      <c r="M21">
        <v>0.76</v>
      </c>
      <c r="N21">
        <v>1</v>
      </c>
      <c r="O21">
        <v>1</v>
      </c>
    </row>
    <row r="22" spans="1:15" x14ac:dyDescent="0.2">
      <c r="A22" t="s">
        <v>296</v>
      </c>
      <c r="B22">
        <v>8.4</v>
      </c>
      <c r="C22" t="s">
        <v>272</v>
      </c>
      <c r="D22">
        <f>AVERAGE(53.7, 53.8)</f>
        <v>53.75</v>
      </c>
      <c r="E22">
        <f>AVERAGE(53.7, 53.8)</f>
        <v>53.75</v>
      </c>
      <c r="F22">
        <f t="shared" si="0"/>
        <v>53.75</v>
      </c>
      <c r="G22">
        <f t="shared" si="1"/>
        <v>62.15</v>
      </c>
      <c r="H22">
        <f t="shared" si="2"/>
        <v>62.15</v>
      </c>
      <c r="I22">
        <v>53.7</v>
      </c>
      <c r="J22">
        <v>53.8</v>
      </c>
      <c r="K22">
        <f t="shared" si="5"/>
        <v>53.75</v>
      </c>
      <c r="L22">
        <f t="shared" si="6"/>
        <v>62.15</v>
      </c>
      <c r="M22">
        <v>14.37</v>
      </c>
      <c r="N22">
        <v>1</v>
      </c>
      <c r="O22">
        <v>1</v>
      </c>
    </row>
    <row r="23" spans="1:15" x14ac:dyDescent="0.2">
      <c r="A23" t="s">
        <v>297</v>
      </c>
      <c r="B23">
        <v>7.85</v>
      </c>
      <c r="C23" t="s">
        <v>195</v>
      </c>
      <c r="D23">
        <v>35</v>
      </c>
      <c r="E23">
        <v>74</v>
      </c>
      <c r="F23">
        <f t="shared" si="0"/>
        <v>54.5</v>
      </c>
      <c r="G23">
        <f t="shared" si="1"/>
        <v>42.85</v>
      </c>
      <c r="H23">
        <f t="shared" si="2"/>
        <v>62.35</v>
      </c>
      <c r="I23" t="s">
        <v>300</v>
      </c>
      <c r="J23">
        <v>50</v>
      </c>
      <c r="K23">
        <f t="shared" si="5"/>
        <v>50</v>
      </c>
      <c r="L23">
        <f t="shared" si="6"/>
        <v>57.85</v>
      </c>
      <c r="M23">
        <v>2.9</v>
      </c>
      <c r="N23">
        <v>1</v>
      </c>
      <c r="O23">
        <v>1</v>
      </c>
    </row>
    <row r="24" spans="1:15" x14ac:dyDescent="0.2">
      <c r="A24" t="s">
        <v>315</v>
      </c>
      <c r="B24">
        <v>10.7</v>
      </c>
      <c r="C24" t="s">
        <v>205</v>
      </c>
      <c r="D24">
        <v>54.82</v>
      </c>
      <c r="E24">
        <v>54.82</v>
      </c>
      <c r="F24">
        <f t="shared" si="0"/>
        <v>54.82</v>
      </c>
      <c r="G24">
        <f t="shared" si="1"/>
        <v>65.52</v>
      </c>
      <c r="H24">
        <f t="shared" si="2"/>
        <v>65.52</v>
      </c>
      <c r="I24">
        <f>AVERAGE(53.2, 52.4, 55, 57.7, 58.7)</f>
        <v>55.4</v>
      </c>
      <c r="J24" t="s">
        <v>300</v>
      </c>
      <c r="K24">
        <f t="shared" si="5"/>
        <v>55.4</v>
      </c>
      <c r="L24">
        <f t="shared" si="6"/>
        <v>66.099999999999994</v>
      </c>
      <c r="N24">
        <v>1</v>
      </c>
      <c r="O24">
        <v>0</v>
      </c>
    </row>
    <row r="25" spans="1:15" x14ac:dyDescent="0.2">
      <c r="A25" t="s">
        <v>316</v>
      </c>
      <c r="B25">
        <v>10.7</v>
      </c>
      <c r="C25" t="s">
        <v>205</v>
      </c>
      <c r="D25">
        <v>55.25</v>
      </c>
      <c r="E25">
        <v>55.25</v>
      </c>
      <c r="F25">
        <f t="shared" si="0"/>
        <v>55.25</v>
      </c>
      <c r="G25">
        <f t="shared" si="1"/>
        <v>65.95</v>
      </c>
      <c r="H25">
        <f t="shared" si="2"/>
        <v>65.95</v>
      </c>
      <c r="I25" t="s">
        <v>300</v>
      </c>
      <c r="J25">
        <f>AVERAGE(54.2, 53, 54.1, 55.5, 59.2)</f>
        <v>55.2</v>
      </c>
      <c r="K25">
        <f t="shared" si="5"/>
        <v>55.2</v>
      </c>
      <c r="L25">
        <f t="shared" si="6"/>
        <v>65.900000000000006</v>
      </c>
      <c r="N25">
        <v>1</v>
      </c>
      <c r="O25">
        <v>0</v>
      </c>
    </row>
    <row r="26" spans="1:15" x14ac:dyDescent="0.2">
      <c r="A26" t="s">
        <v>298</v>
      </c>
      <c r="B26">
        <v>10</v>
      </c>
      <c r="C26" t="s">
        <v>216</v>
      </c>
      <c r="D26">
        <v>20</v>
      </c>
      <c r="E26">
        <v>65</v>
      </c>
      <c r="F26">
        <f t="shared" si="0"/>
        <v>42.5</v>
      </c>
      <c r="G26">
        <f t="shared" si="1"/>
        <v>30</v>
      </c>
      <c r="H26">
        <f t="shared" si="2"/>
        <v>52.5</v>
      </c>
      <c r="I26">
        <f>AVERAGE(41, 41.5, 42)</f>
        <v>41.5</v>
      </c>
      <c r="J26">
        <f>AVERAGE(41, 41.5, 42)</f>
        <v>41.5</v>
      </c>
      <c r="K26">
        <f t="shared" si="5"/>
        <v>41.5</v>
      </c>
      <c r="L26">
        <f t="shared" si="6"/>
        <v>51.5</v>
      </c>
      <c r="M26">
        <v>1.52</v>
      </c>
      <c r="N26">
        <v>1</v>
      </c>
      <c r="O26">
        <v>1</v>
      </c>
    </row>
    <row r="27" spans="1:15" s="22" customFormat="1" hidden="1" x14ac:dyDescent="0.2">
      <c r="A27" s="22" t="s">
        <v>299</v>
      </c>
      <c r="B27" s="22">
        <v>8.1</v>
      </c>
      <c r="C27" s="22" t="s">
        <v>137</v>
      </c>
      <c r="D27" s="22">
        <v>40</v>
      </c>
      <c r="E27" s="22">
        <v>70</v>
      </c>
      <c r="F27" s="22">
        <f t="shared" si="0"/>
        <v>55</v>
      </c>
      <c r="G27" s="22">
        <f t="shared" si="1"/>
        <v>48.1</v>
      </c>
      <c r="H27" s="22">
        <f t="shared" si="2"/>
        <v>63.1</v>
      </c>
      <c r="N27" s="22">
        <v>0</v>
      </c>
      <c r="O27" s="22">
        <v>0</v>
      </c>
    </row>
    <row r="28" spans="1:15" x14ac:dyDescent="0.2">
      <c r="A28" t="s">
        <v>308</v>
      </c>
      <c r="B28">
        <v>24</v>
      </c>
      <c r="C28" t="s">
        <v>249</v>
      </c>
      <c r="D28">
        <v>30</v>
      </c>
      <c r="E28">
        <v>55</v>
      </c>
      <c r="F28">
        <f t="shared" si="0"/>
        <v>42.5</v>
      </c>
      <c r="G28">
        <f t="shared" si="1"/>
        <v>54</v>
      </c>
      <c r="H28">
        <f t="shared" si="2"/>
        <v>66.5</v>
      </c>
      <c r="I28" t="s">
        <v>300</v>
      </c>
      <c r="J28">
        <f>AVERAGE(48.6, 49.5, 50.2, 50.8, 51.7)</f>
        <v>50.160000000000004</v>
      </c>
      <c r="K28">
        <f t="shared" ref="K28:K31" si="7">AVERAGE(I28, J28)</f>
        <v>50.160000000000004</v>
      </c>
      <c r="L28">
        <f t="shared" ref="L28:L31" si="8">SUM(B28, K28)</f>
        <v>74.16</v>
      </c>
      <c r="M28">
        <v>17.62</v>
      </c>
      <c r="N28">
        <v>1</v>
      </c>
      <c r="O28">
        <v>1</v>
      </c>
    </row>
    <row r="29" spans="1:15" x14ac:dyDescent="0.2">
      <c r="A29" t="s">
        <v>309</v>
      </c>
      <c r="B29">
        <v>22</v>
      </c>
      <c r="C29" t="s">
        <v>257</v>
      </c>
      <c r="D29">
        <v>40</v>
      </c>
      <c r="E29">
        <v>75</v>
      </c>
      <c r="F29">
        <f t="shared" si="0"/>
        <v>57.5</v>
      </c>
      <c r="G29">
        <f t="shared" si="1"/>
        <v>62</v>
      </c>
      <c r="H29">
        <f t="shared" si="2"/>
        <v>79.5</v>
      </c>
      <c r="I29">
        <f>AVERAGE(51.3, 52.5, 53.2, 53.7, 54.7)</f>
        <v>53.08</v>
      </c>
      <c r="J29" t="s">
        <v>300</v>
      </c>
      <c r="K29">
        <f t="shared" si="7"/>
        <v>53.08</v>
      </c>
      <c r="L29">
        <f t="shared" si="8"/>
        <v>75.08</v>
      </c>
      <c r="M29">
        <v>19.239999999999998</v>
      </c>
      <c r="N29">
        <v>1</v>
      </c>
      <c r="O29">
        <v>1</v>
      </c>
    </row>
    <row r="30" spans="1:15" x14ac:dyDescent="0.2">
      <c r="A30" t="s">
        <v>310</v>
      </c>
      <c r="B30">
        <v>9.8000000000000007</v>
      </c>
      <c r="C30" t="s">
        <v>137</v>
      </c>
      <c r="D30">
        <v>40</v>
      </c>
      <c r="E30">
        <v>70</v>
      </c>
      <c r="F30">
        <f t="shared" si="0"/>
        <v>55</v>
      </c>
      <c r="G30">
        <f t="shared" si="1"/>
        <v>49.8</v>
      </c>
      <c r="H30">
        <f t="shared" si="2"/>
        <v>64.8</v>
      </c>
      <c r="I30" t="s">
        <v>300</v>
      </c>
      <c r="J30">
        <f>AVERAGE(53.9, 51.9, 51.1, 50.2)</f>
        <v>51.775000000000006</v>
      </c>
      <c r="K30">
        <f t="shared" si="7"/>
        <v>51.775000000000006</v>
      </c>
      <c r="L30">
        <f t="shared" si="8"/>
        <v>61.575000000000003</v>
      </c>
      <c r="M30">
        <v>5.44</v>
      </c>
      <c r="N30">
        <v>1</v>
      </c>
      <c r="O30">
        <v>1</v>
      </c>
    </row>
    <row r="31" spans="1:15" x14ac:dyDescent="0.2">
      <c r="A31" t="s">
        <v>311</v>
      </c>
      <c r="B31">
        <v>5.4</v>
      </c>
      <c r="C31" t="s">
        <v>268</v>
      </c>
      <c r="D31">
        <v>40</v>
      </c>
      <c r="E31">
        <v>74</v>
      </c>
      <c r="F31">
        <f t="shared" si="0"/>
        <v>57</v>
      </c>
      <c r="G31">
        <f t="shared" si="1"/>
        <v>45.4</v>
      </c>
      <c r="H31">
        <f t="shared" si="2"/>
        <v>62.4</v>
      </c>
      <c r="I31">
        <f>AVERAGE(54.4, 54.4, 54.5, 54.5)</f>
        <v>54.45</v>
      </c>
      <c r="J31" t="s">
        <v>300</v>
      </c>
      <c r="K31">
        <f t="shared" si="7"/>
        <v>54.45</v>
      </c>
      <c r="L31">
        <f t="shared" si="8"/>
        <v>59.85</v>
      </c>
      <c r="M31">
        <v>9.4499999999999993</v>
      </c>
      <c r="N31">
        <v>1</v>
      </c>
      <c r="O31">
        <v>1</v>
      </c>
    </row>
    <row r="33" spans="5:5" x14ac:dyDescent="0.2">
      <c r="E33">
        <f>AVERAGE(E2:E31)</f>
        <v>67.373999999999995</v>
      </c>
    </row>
  </sheetData>
  <autoFilter ref="A1:O31" xr:uid="{07B31E37-3E96-F941-8FBD-2A84AC378C11}">
    <filterColumn colId="13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B7FA-E3BC-B042-8131-A1AEF940638C}">
  <dimension ref="A1:J25"/>
  <sheetViews>
    <sheetView tabSelected="1" zoomScale="125" workbookViewId="0">
      <selection activeCell="H22" sqref="H22"/>
    </sheetView>
  </sheetViews>
  <sheetFormatPr baseColWidth="10" defaultRowHeight="16" x14ac:dyDescent="0.2"/>
  <cols>
    <col min="1" max="1" width="26.33203125" bestFit="1" customWidth="1"/>
    <col min="2" max="2" width="30.6640625" bestFit="1" customWidth="1"/>
    <col min="3" max="3" width="26.1640625" bestFit="1" customWidth="1"/>
    <col min="7" max="7" width="27.1640625" bestFit="1" customWidth="1"/>
    <col min="8" max="8" width="26.33203125" bestFit="1" customWidth="1"/>
    <col min="9" max="9" width="30.6640625" bestFit="1" customWidth="1"/>
    <col min="10" max="10" width="26.33203125" bestFit="1" customWidth="1"/>
  </cols>
  <sheetData>
    <row r="1" spans="1:10" x14ac:dyDescent="0.2">
      <c r="A1" t="s">
        <v>281</v>
      </c>
      <c r="B1" t="s">
        <v>280</v>
      </c>
      <c r="C1" t="s">
        <v>302</v>
      </c>
      <c r="G1" s="11" t="s">
        <v>282</v>
      </c>
      <c r="H1" s="11" t="s">
        <v>281</v>
      </c>
      <c r="I1" s="11" t="s">
        <v>280</v>
      </c>
      <c r="J1" s="11" t="s">
        <v>302</v>
      </c>
    </row>
    <row r="2" spans="1:10" x14ac:dyDescent="0.2">
      <c r="A2">
        <v>31</v>
      </c>
      <c r="B2">
        <v>54.65</v>
      </c>
      <c r="C2">
        <v>58.25</v>
      </c>
      <c r="G2" t="s">
        <v>313</v>
      </c>
      <c r="H2">
        <v>31</v>
      </c>
      <c r="I2">
        <v>54.65</v>
      </c>
      <c r="J2">
        <v>58.25</v>
      </c>
    </row>
    <row r="3" spans="1:10" x14ac:dyDescent="0.2">
      <c r="A3">
        <v>31</v>
      </c>
      <c r="B3">
        <v>54.65</v>
      </c>
      <c r="C3">
        <v>58.25</v>
      </c>
    </row>
    <row r="4" spans="1:10" x14ac:dyDescent="0.2">
      <c r="A4">
        <v>69</v>
      </c>
      <c r="B4">
        <v>89.5</v>
      </c>
      <c r="C4">
        <v>82</v>
      </c>
      <c r="G4" t="s">
        <v>283</v>
      </c>
      <c r="H4">
        <v>69</v>
      </c>
      <c r="I4">
        <v>89.5</v>
      </c>
      <c r="J4">
        <v>82</v>
      </c>
    </row>
    <row r="5" spans="1:10" x14ac:dyDescent="0.2">
      <c r="A5">
        <v>29.3</v>
      </c>
      <c r="B5">
        <v>60.8</v>
      </c>
      <c r="C5">
        <v>46.8</v>
      </c>
      <c r="G5" t="s">
        <v>285</v>
      </c>
      <c r="H5">
        <v>29.3</v>
      </c>
      <c r="I5">
        <v>60.8</v>
      </c>
      <c r="J5">
        <v>46.8</v>
      </c>
    </row>
    <row r="6" spans="1:10" x14ac:dyDescent="0.2">
      <c r="A6">
        <v>50</v>
      </c>
      <c r="B6">
        <v>63.65</v>
      </c>
      <c r="C6">
        <v>58.8</v>
      </c>
      <c r="G6" t="s">
        <v>286</v>
      </c>
      <c r="H6">
        <v>50</v>
      </c>
      <c r="I6">
        <v>63.65</v>
      </c>
      <c r="J6">
        <v>58.8</v>
      </c>
    </row>
    <row r="7" spans="1:10" x14ac:dyDescent="0.2">
      <c r="A7">
        <v>56.1</v>
      </c>
      <c r="B7">
        <v>65.599999999999994</v>
      </c>
      <c r="C7">
        <v>63.2</v>
      </c>
      <c r="G7" t="s">
        <v>303</v>
      </c>
      <c r="H7">
        <v>56.1</v>
      </c>
      <c r="I7">
        <v>65.599999999999994</v>
      </c>
      <c r="J7">
        <v>63.2</v>
      </c>
    </row>
    <row r="8" spans="1:10" x14ac:dyDescent="0.2">
      <c r="A8">
        <v>56.1</v>
      </c>
      <c r="B8">
        <v>65.599999999999994</v>
      </c>
      <c r="C8">
        <v>63.2</v>
      </c>
    </row>
    <row r="9" spans="1:10" x14ac:dyDescent="0.2">
      <c r="A9">
        <v>44.5</v>
      </c>
      <c r="B9">
        <v>44.5</v>
      </c>
      <c r="C9">
        <v>44.5</v>
      </c>
      <c r="G9" t="s">
        <v>291</v>
      </c>
      <c r="H9">
        <v>44.5</v>
      </c>
      <c r="I9">
        <v>44.5</v>
      </c>
      <c r="J9">
        <v>44.5</v>
      </c>
    </row>
    <row r="10" spans="1:10" x14ac:dyDescent="0.2">
      <c r="A10">
        <v>71</v>
      </c>
      <c r="B10">
        <v>78</v>
      </c>
      <c r="C10">
        <v>77.52000000000001</v>
      </c>
      <c r="G10" t="s">
        <v>293</v>
      </c>
      <c r="H10">
        <v>71</v>
      </c>
      <c r="I10">
        <v>78</v>
      </c>
      <c r="J10">
        <v>77.52000000000001</v>
      </c>
    </row>
    <row r="11" spans="1:10" x14ac:dyDescent="0.2">
      <c r="A11">
        <v>53</v>
      </c>
      <c r="B11">
        <v>72.5</v>
      </c>
      <c r="C11">
        <v>69.25</v>
      </c>
      <c r="G11" t="s">
        <v>295</v>
      </c>
      <c r="H11">
        <v>53</v>
      </c>
      <c r="I11">
        <v>72.5</v>
      </c>
      <c r="J11">
        <v>69.25</v>
      </c>
    </row>
    <row r="12" spans="1:10" x14ac:dyDescent="0.2">
      <c r="A12">
        <v>60</v>
      </c>
      <c r="B12">
        <v>64.5</v>
      </c>
      <c r="C12">
        <v>64.8</v>
      </c>
      <c r="G12" t="s">
        <v>305</v>
      </c>
      <c r="H12">
        <v>60</v>
      </c>
      <c r="I12">
        <v>64.5</v>
      </c>
      <c r="J12">
        <v>64.8</v>
      </c>
    </row>
    <row r="13" spans="1:10" x14ac:dyDescent="0.2">
      <c r="A13">
        <v>60</v>
      </c>
      <c r="B13">
        <v>64.5</v>
      </c>
      <c r="C13">
        <v>64.900000000000006</v>
      </c>
    </row>
    <row r="14" spans="1:10" x14ac:dyDescent="0.2">
      <c r="A14">
        <v>60</v>
      </c>
      <c r="B14">
        <v>64.5</v>
      </c>
      <c r="C14">
        <v>64.5</v>
      </c>
    </row>
    <row r="15" spans="1:10" x14ac:dyDescent="0.2">
      <c r="A15">
        <v>62.15</v>
      </c>
      <c r="B15">
        <v>62.15</v>
      </c>
      <c r="C15">
        <v>62.15</v>
      </c>
      <c r="G15" t="s">
        <v>296</v>
      </c>
      <c r="H15">
        <v>62.15</v>
      </c>
      <c r="I15">
        <v>62.15</v>
      </c>
      <c r="J15">
        <v>62.15</v>
      </c>
    </row>
    <row r="16" spans="1:10" x14ac:dyDescent="0.2">
      <c r="A16">
        <v>42.85</v>
      </c>
      <c r="B16">
        <v>62.35</v>
      </c>
      <c r="C16">
        <v>57.85</v>
      </c>
      <c r="G16" t="s">
        <v>297</v>
      </c>
      <c r="H16">
        <v>42.85</v>
      </c>
      <c r="I16">
        <v>62.35</v>
      </c>
      <c r="J16">
        <v>57.85</v>
      </c>
    </row>
    <row r="17" spans="1:10" x14ac:dyDescent="0.2">
      <c r="A17">
        <v>65.52</v>
      </c>
      <c r="B17">
        <v>65.52</v>
      </c>
      <c r="C17">
        <v>66.099999999999994</v>
      </c>
      <c r="G17" t="s">
        <v>315</v>
      </c>
      <c r="H17">
        <v>65.52</v>
      </c>
      <c r="I17">
        <v>65.52</v>
      </c>
      <c r="J17">
        <v>66.099999999999994</v>
      </c>
    </row>
    <row r="18" spans="1:10" x14ac:dyDescent="0.2">
      <c r="A18">
        <v>65.95</v>
      </c>
      <c r="B18">
        <v>65.95</v>
      </c>
      <c r="C18">
        <v>65.900000000000006</v>
      </c>
      <c r="G18" t="s">
        <v>316</v>
      </c>
      <c r="H18">
        <v>65.95</v>
      </c>
      <c r="I18">
        <v>65.95</v>
      </c>
      <c r="J18">
        <v>65.900000000000006</v>
      </c>
    </row>
    <row r="19" spans="1:10" x14ac:dyDescent="0.2">
      <c r="A19">
        <v>30</v>
      </c>
      <c r="B19">
        <v>52.5</v>
      </c>
      <c r="C19">
        <v>51.5</v>
      </c>
      <c r="G19" t="s">
        <v>298</v>
      </c>
      <c r="H19">
        <v>30</v>
      </c>
      <c r="I19">
        <v>52.5</v>
      </c>
      <c r="J19">
        <v>51.5</v>
      </c>
    </row>
    <row r="20" spans="1:10" x14ac:dyDescent="0.2">
      <c r="A20">
        <v>54</v>
      </c>
      <c r="B20">
        <v>66.5</v>
      </c>
      <c r="C20">
        <v>74.16</v>
      </c>
      <c r="G20" t="s">
        <v>308</v>
      </c>
      <c r="H20">
        <v>54</v>
      </c>
      <c r="I20">
        <v>66.5</v>
      </c>
      <c r="J20">
        <v>74.16</v>
      </c>
    </row>
    <row r="21" spans="1:10" x14ac:dyDescent="0.2">
      <c r="A21">
        <v>62</v>
      </c>
      <c r="B21">
        <v>79.5</v>
      </c>
      <c r="C21">
        <v>75.08</v>
      </c>
      <c r="G21" t="s">
        <v>309</v>
      </c>
      <c r="H21">
        <v>62</v>
      </c>
      <c r="I21">
        <v>79.5</v>
      </c>
      <c r="J21">
        <v>75.08</v>
      </c>
    </row>
    <row r="22" spans="1:10" x14ac:dyDescent="0.2">
      <c r="A22">
        <v>49.8</v>
      </c>
      <c r="B22">
        <v>64.8</v>
      </c>
      <c r="C22">
        <v>61.575000000000003</v>
      </c>
      <c r="G22" t="s">
        <v>310</v>
      </c>
      <c r="H22">
        <v>49.8</v>
      </c>
      <c r="I22">
        <v>64.8</v>
      </c>
      <c r="J22">
        <v>61.575000000000003</v>
      </c>
    </row>
    <row r="23" spans="1:10" x14ac:dyDescent="0.2">
      <c r="A23">
        <v>45.4</v>
      </c>
      <c r="B23">
        <v>62.4</v>
      </c>
      <c r="C23">
        <v>59.85</v>
      </c>
      <c r="G23" t="s">
        <v>311</v>
      </c>
      <c r="H23">
        <v>45.4</v>
      </c>
      <c r="I23">
        <v>62.4</v>
      </c>
      <c r="J23">
        <v>59.85</v>
      </c>
    </row>
    <row r="25" spans="1:10" x14ac:dyDescent="0.2">
      <c r="A25">
        <f>AVERAGE(A2:A23)</f>
        <v>52.212272727272733</v>
      </c>
      <c r="B25">
        <f>AVERAGE(B2:B23)</f>
        <v>64.755454545454555</v>
      </c>
      <c r="C25">
        <f>AVERAGE(C2:C23)</f>
        <v>63.187954545454545</v>
      </c>
      <c r="H25">
        <f>AVERAGE(H2:H23)</f>
        <v>52.309444444444438</v>
      </c>
      <c r="I25">
        <f>AVERAGE(I2:I23)</f>
        <v>65.298333333333346</v>
      </c>
      <c r="J25">
        <f>AVERAGE(J2:J23)</f>
        <v>63.293611111111105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8892-CA04-F44F-8276-44F51F954A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Fruit</vt:lpstr>
      <vt:lpstr>Veg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Brooke Marie</dc:creator>
  <cp:lastModifiedBy>Bell, Brooke Marie</cp:lastModifiedBy>
  <dcterms:created xsi:type="dcterms:W3CDTF">2023-10-24T19:37:56Z</dcterms:created>
  <dcterms:modified xsi:type="dcterms:W3CDTF">2023-10-24T22:55:10Z</dcterms:modified>
</cp:coreProperties>
</file>