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samples" sheetId="1" r:id="rId4"/>
    <sheet state="visible" name="Test run" sheetId="2" r:id="rId5"/>
  </sheets>
  <definedNames/>
  <calcPr/>
</workbook>
</file>

<file path=xl/sharedStrings.xml><?xml version="1.0" encoding="utf-8"?>
<sst xmlns="http://schemas.openxmlformats.org/spreadsheetml/2006/main" count="69" uniqueCount="61">
  <si>
    <t>Total samples:</t>
  </si>
  <si>
    <t>Manufacturer</t>
  </si>
  <si>
    <t>Vendor</t>
  </si>
  <si>
    <t>Catalogue number</t>
  </si>
  <si>
    <t>Quantity per order unit</t>
  </si>
  <si>
    <t>Quantity per sample</t>
  </si>
  <si>
    <t>Total units needed</t>
  </si>
  <si>
    <t>Cost per unit</t>
  </si>
  <si>
    <t>Total cost</t>
  </si>
  <si>
    <t>Remaining cost</t>
  </si>
  <si>
    <t>Notes</t>
  </si>
  <si>
    <t>KAPA library prep</t>
  </si>
  <si>
    <t>Adapters (2)</t>
  </si>
  <si>
    <t>KAPA HyperPrep gDNA kit</t>
  </si>
  <si>
    <t>NA</t>
  </si>
  <si>
    <t>EGL</t>
  </si>
  <si>
    <t>1/4 prep</t>
  </si>
  <si>
    <t>Based on a quarter prep; includes all consumables (incl. sonication tubes), beads, and QC costs</t>
  </si>
  <si>
    <t>Bisulfite conversion</t>
  </si>
  <si>
    <t>EZ-96 DNA Methylation-Lightning Kit (Deep-Well)</t>
  </si>
  <si>
    <t>Zymo</t>
  </si>
  <si>
    <t>Bearbuy</t>
  </si>
  <si>
    <t>D5033</t>
  </si>
  <si>
    <t>2 x 96 preps = 192 samples</t>
  </si>
  <si>
    <t>Indexing PCR</t>
  </si>
  <si>
    <t>Kapa HiFi uracil+ (Peqlab)</t>
  </si>
  <si>
    <t>Kapa/Roche</t>
  </si>
  <si>
    <t xml:space="preserve">KK2801/07959052001 </t>
  </si>
  <si>
    <t>will be cheaper with the 250/500 reaction size</t>
  </si>
  <si>
    <t>Dual-indexing oligo plate (i5/i7)</t>
  </si>
  <si>
    <t>2 sets of 384 plates (2 rxn/plate</t>
  </si>
  <si>
    <t>Misc plastics</t>
  </si>
  <si>
    <t>Lydia: this is a total guess for the cost of plastic consumables and QC costs per sample for DNA extraction, bisulfite treatment, and captures. The library estimate of $16/sample already includes this for library prep and indexing PCR. This will be the same for either workflow since it represents non-library costs that both methods share</t>
  </si>
  <si>
    <t>Probe capture</t>
  </si>
  <si>
    <t>myBaits Custom Methyl-Seq 1-20K 48 Rxn</t>
  </si>
  <si>
    <t>Arbor</t>
  </si>
  <si>
    <t>48 reactions x 48 multiplex = 2304 samples</t>
  </si>
  <si>
    <t>This is multiplexing 48 per capture reaction. If we multiplex 24 per capture reaction, we'll have enough for 1152 samples</t>
  </si>
  <si>
    <t>2 x post-capture library amplification</t>
  </si>
  <si>
    <t>Kapa</t>
  </si>
  <si>
    <t>Should be able to plug in price from above PCR steps? [Lydia: no because here we can use a regular mastermix so it will be cheaper than the uracil one]</t>
  </si>
  <si>
    <t>2 x SPRI clean up following post-capture PCR</t>
  </si>
  <si>
    <t>Not sure exactly what volumes we'll need [Lydia: this will be really cheap. I just guessed $1/capture and rounded up]</t>
  </si>
  <si>
    <t>Sequencing costs</t>
  </si>
  <si>
    <t>?</t>
  </si>
  <si>
    <t>HiSeq4000 SR100 at UC Davis</t>
  </si>
  <si>
    <t>306 samples per lane</t>
  </si>
  <si>
    <t>4 lanes</t>
  </si>
  <si>
    <t>$1200 per lane</t>
  </si>
  <si>
    <t>Average of 1 million reads per sample and 500 per locus--though we don't know what % of those will be unique and on target</t>
  </si>
  <si>
    <t>Cost per sample</t>
  </si>
  <si>
    <t>Already spent</t>
  </si>
  <si>
    <t>Will be spent</t>
  </si>
  <si>
    <t>To order</t>
  </si>
  <si>
    <t>KAPA kit</t>
  </si>
  <si>
    <t>should be in lab?</t>
  </si>
  <si>
    <t>Methylated P5 and P7 adapters</t>
  </si>
  <si>
    <t>Probes</t>
  </si>
  <si>
    <t>done</t>
  </si>
  <si>
    <t>Bisulfite kit</t>
  </si>
  <si>
    <t>Pretty much everything else should be in the lab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</si>
</sst>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b/>
      <i/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right" vertical="bottom"/>
    </xf>
    <xf quotePrefix="1"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vertical="bottom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2" fontId="4" numFmtId="0" xfId="0" applyAlignment="1" applyFont="1">
      <alignment readingOrder="0" shrinkToFit="0" wrapText="1"/>
    </xf>
    <xf borderId="0" fillId="2" fontId="4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38"/>
    <col customWidth="1" min="10" max="11" width="50.63"/>
  </cols>
  <sheetData>
    <row r="1">
      <c r="A1" s="1" t="s">
        <v>0</v>
      </c>
      <c r="B1" s="1">
        <v>1225.0</v>
      </c>
      <c r="C1" s="2"/>
      <c r="D1" s="2"/>
      <c r="E1" s="2"/>
      <c r="F1" s="2"/>
      <c r="G1" s="2"/>
      <c r="H1" s="2"/>
      <c r="I1" s="2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"/>
      <c r="B3" s="2"/>
      <c r="C3" s="2"/>
      <c r="D3" s="2"/>
      <c r="E3" s="2"/>
      <c r="F3" s="2"/>
      <c r="G3" s="2"/>
      <c r="H3" s="2"/>
      <c r="I3" s="2"/>
      <c r="J3" s="3"/>
      <c r="K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2"/>
      <c r="E4" s="2"/>
      <c r="F4" s="2"/>
      <c r="G4" s="2"/>
      <c r="H4" s="2"/>
      <c r="I4" s="2"/>
      <c r="J4" s="3"/>
      <c r="K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7" t="s">
        <v>11</v>
      </c>
      <c r="B5" s="2"/>
      <c r="C5" s="2"/>
      <c r="D5" s="2"/>
      <c r="E5" s="2"/>
      <c r="F5" s="2"/>
      <c r="G5" s="2"/>
      <c r="H5" s="2"/>
      <c r="I5" s="2"/>
      <c r="J5" s="3"/>
      <c r="K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12</v>
      </c>
      <c r="B6" s="1"/>
      <c r="C6" s="1"/>
      <c r="D6" s="1"/>
      <c r="E6" s="1"/>
      <c r="F6" s="1"/>
      <c r="G6" s="1"/>
      <c r="H6" s="1"/>
      <c r="I6" s="1">
        <v>1500.0</v>
      </c>
      <c r="J6" s="4">
        <v>0.0</v>
      </c>
      <c r="K6" s="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 t="s">
        <v>13</v>
      </c>
      <c r="B7" s="1" t="s">
        <v>14</v>
      </c>
      <c r="C7" s="1" t="s">
        <v>15</v>
      </c>
      <c r="D7" s="1" t="s">
        <v>14</v>
      </c>
      <c r="E7" s="1" t="s">
        <v>16</v>
      </c>
      <c r="F7" s="1"/>
      <c r="G7" s="1">
        <f>B1</f>
        <v>1225</v>
      </c>
      <c r="H7" s="1">
        <f>14</f>
        <v>14</v>
      </c>
      <c r="I7" s="2">
        <f>G7*H7</f>
        <v>17150</v>
      </c>
      <c r="J7" s="4">
        <f>H7*(1225-96)</f>
        <v>15806</v>
      </c>
      <c r="K7" s="4" t="s">
        <v>17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8"/>
      <c r="C8" s="8"/>
      <c r="D8" s="8"/>
      <c r="E8" s="8"/>
      <c r="F8" s="8"/>
      <c r="G8" s="8"/>
      <c r="H8" s="8"/>
      <c r="I8" s="8"/>
      <c r="J8" s="9"/>
      <c r="K8" s="9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7"/>
      <c r="B9" s="8"/>
      <c r="C9" s="8"/>
      <c r="D9" s="8"/>
      <c r="E9" s="8"/>
      <c r="F9" s="8"/>
      <c r="G9" s="8"/>
      <c r="H9" s="8"/>
      <c r="I9" s="8"/>
      <c r="J9" s="9"/>
      <c r="K9" s="9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7" t="s">
        <v>18</v>
      </c>
      <c r="B10" s="8"/>
      <c r="C10" s="8"/>
      <c r="D10" s="8"/>
      <c r="E10" s="8"/>
      <c r="F10" s="8"/>
      <c r="G10" s="8"/>
      <c r="H10" s="8"/>
      <c r="I10" s="8"/>
      <c r="J10" s="9"/>
      <c r="K10" s="9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0" t="s">
        <v>19</v>
      </c>
      <c r="B11" s="10" t="s">
        <v>20</v>
      </c>
      <c r="C11" s="10" t="s">
        <v>21</v>
      </c>
      <c r="D11" s="10" t="s">
        <v>22</v>
      </c>
      <c r="E11" s="10" t="s">
        <v>23</v>
      </c>
      <c r="F11" s="10" t="s">
        <v>14</v>
      </c>
      <c r="G11" s="11">
        <f>ROUNDUP(1225/192)</f>
        <v>7</v>
      </c>
      <c r="H11" s="11">
        <v>417.03</v>
      </c>
      <c r="I11" s="11">
        <f>G11*H11</f>
        <v>2919.21</v>
      </c>
      <c r="J11" s="9"/>
      <c r="K11" s="9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2"/>
      <c r="B12" s="2"/>
      <c r="C12" s="2"/>
      <c r="D12" s="2"/>
      <c r="E12" s="2"/>
      <c r="F12" s="2"/>
      <c r="G12" s="2"/>
      <c r="H12" s="2"/>
      <c r="I12" s="2"/>
      <c r="J12" s="3"/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7" t="s">
        <v>24</v>
      </c>
      <c r="B13" s="2"/>
      <c r="C13" s="2"/>
      <c r="D13" s="2"/>
      <c r="E13" s="2"/>
      <c r="F13" s="2"/>
      <c r="G13" s="2"/>
      <c r="H13" s="2"/>
      <c r="I13" s="2"/>
      <c r="J13" s="3"/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 t="s">
        <v>25</v>
      </c>
      <c r="B14" s="1" t="s">
        <v>26</v>
      </c>
      <c r="C14" s="1"/>
      <c r="D14" s="12" t="s">
        <v>27</v>
      </c>
      <c r="E14" s="2"/>
      <c r="F14" s="1"/>
      <c r="G14" s="1">
        <f>B1</f>
        <v>1225</v>
      </c>
      <c r="H14" s="1">
        <v>3.2</v>
      </c>
      <c r="I14" s="2">
        <f>G14*H14</f>
        <v>3920</v>
      </c>
      <c r="J14" s="4"/>
      <c r="K14" s="4" t="s">
        <v>28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 t="s">
        <v>29</v>
      </c>
      <c r="B15" s="2"/>
      <c r="C15" s="2"/>
      <c r="D15" s="2"/>
      <c r="E15" s="1"/>
      <c r="F15" s="1"/>
      <c r="G15" s="2"/>
      <c r="H15" s="1"/>
      <c r="I15" s="1">
        <v>1440.0</v>
      </c>
      <c r="J15" s="4"/>
      <c r="K15" s="4" t="s">
        <v>30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/>
      <c r="B16" s="2"/>
      <c r="C16" s="2"/>
      <c r="D16" s="2"/>
      <c r="E16" s="2"/>
      <c r="F16" s="1"/>
      <c r="G16" s="2"/>
      <c r="H16" s="2"/>
      <c r="I16" s="2"/>
      <c r="J16" s="3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3" t="s">
        <v>31</v>
      </c>
      <c r="B17" s="2"/>
      <c r="C17" s="2"/>
      <c r="D17" s="2"/>
      <c r="E17" s="2"/>
      <c r="F17" s="1"/>
      <c r="G17" s="2"/>
      <c r="H17" s="2"/>
      <c r="I17" s="2"/>
      <c r="J17" s="3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7"/>
      <c r="B18" s="2"/>
      <c r="C18" s="2"/>
      <c r="D18" s="2"/>
      <c r="E18" s="2"/>
      <c r="F18" s="2"/>
      <c r="G18" s="1">
        <v>1225.0</v>
      </c>
      <c r="H18" s="1">
        <v>4.0</v>
      </c>
      <c r="I18" s="2">
        <f>G18*H18</f>
        <v>4900</v>
      </c>
      <c r="J18" s="4"/>
      <c r="K18" s="4" t="s">
        <v>32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3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"/>
      <c r="B20" s="2"/>
      <c r="C20" s="2"/>
      <c r="D20" s="2"/>
      <c r="E20" s="2"/>
      <c r="F20" s="2"/>
      <c r="G20" s="2"/>
      <c r="H20" s="2"/>
      <c r="I20" s="2"/>
      <c r="J20" s="3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7" t="s">
        <v>33</v>
      </c>
      <c r="B21" s="2"/>
      <c r="C21" s="2"/>
      <c r="D21" s="2"/>
      <c r="E21" s="2"/>
      <c r="F21" s="2"/>
      <c r="G21" s="2"/>
      <c r="H21" s="2"/>
      <c r="I21" s="2"/>
      <c r="J21" s="3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0" t="s">
        <v>34</v>
      </c>
      <c r="B22" s="10" t="s">
        <v>35</v>
      </c>
      <c r="C22" s="10" t="s">
        <v>35</v>
      </c>
      <c r="D22" s="10" t="s">
        <v>14</v>
      </c>
      <c r="E22" s="14" t="s">
        <v>36</v>
      </c>
      <c r="F22" s="8"/>
      <c r="G22" s="11">
        <v>0.531684028</v>
      </c>
      <c r="H22" s="11">
        <v>8290.0</v>
      </c>
      <c r="I22" s="11">
        <v>8290.0</v>
      </c>
      <c r="J22" s="15"/>
      <c r="K22" s="15" t="s">
        <v>37</v>
      </c>
      <c r="L22" s="15"/>
      <c r="M22" s="15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38</v>
      </c>
      <c r="B23" s="8"/>
      <c r="C23" s="16" t="s">
        <v>39</v>
      </c>
      <c r="D23" s="8"/>
      <c r="E23" s="16">
        <v>48.0</v>
      </c>
      <c r="F23" s="16">
        <v>100.0</v>
      </c>
      <c r="G23" s="8">
        <f>E23*F23</f>
        <v>4800</v>
      </c>
      <c r="H23" s="16">
        <v>0.13</v>
      </c>
      <c r="I23" s="16">
        <f>G23*H23</f>
        <v>624</v>
      </c>
      <c r="J23" s="17"/>
      <c r="K23" s="17" t="s">
        <v>40</v>
      </c>
      <c r="L23" s="17"/>
      <c r="M23" s="1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0" t="s">
        <v>41</v>
      </c>
      <c r="B24" s="10" t="s">
        <v>14</v>
      </c>
      <c r="C24" s="10" t="s">
        <v>15</v>
      </c>
      <c r="D24" s="10" t="s">
        <v>14</v>
      </c>
      <c r="E24" s="8"/>
      <c r="F24" s="8"/>
      <c r="G24" s="16">
        <v>50.0</v>
      </c>
      <c r="H24" s="16">
        <v>1.0</v>
      </c>
      <c r="I24" s="18">
        <v>50.0</v>
      </c>
      <c r="J24" s="17"/>
      <c r="K24" s="17" t="s">
        <v>42</v>
      </c>
      <c r="L24" s="17"/>
      <c r="M24" s="1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3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7" t="s">
        <v>43</v>
      </c>
      <c r="B26" s="2"/>
      <c r="C26" s="2"/>
      <c r="D26" s="2"/>
      <c r="E26" s="2"/>
      <c r="F26" s="2"/>
      <c r="G26" s="2"/>
      <c r="H26" s="2"/>
      <c r="I26" s="1" t="s">
        <v>44</v>
      </c>
      <c r="J26" s="3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" t="s">
        <v>45</v>
      </c>
      <c r="B27" s="2"/>
      <c r="C27" s="2"/>
      <c r="D27" s="2"/>
      <c r="F27" s="1" t="s">
        <v>46</v>
      </c>
      <c r="G27" s="1" t="s">
        <v>47</v>
      </c>
      <c r="H27" s="1" t="s">
        <v>48</v>
      </c>
      <c r="I27" s="1">
        <v>4800.0</v>
      </c>
      <c r="J27" s="4"/>
      <c r="K27" s="4" t="s">
        <v>49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"/>
      <c r="B28" s="2"/>
      <c r="C28" s="2"/>
      <c r="D28" s="2"/>
      <c r="E28" s="2"/>
      <c r="F28" s="2"/>
      <c r="G28" s="2"/>
      <c r="H28" s="2"/>
      <c r="I28" s="2"/>
      <c r="J28" s="3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19" t="s">
        <v>8</v>
      </c>
      <c r="I30" s="20">
        <f>SUM(I3:I24)</f>
        <v>40793.21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1" t="s">
        <v>50</v>
      </c>
      <c r="I31" s="22">
        <f>I30/1225</f>
        <v>33.30057959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19" t="s">
        <v>51</v>
      </c>
      <c r="I32" s="20">
        <f>I22</f>
        <v>8290</v>
      </c>
      <c r="J32" s="3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19" t="s">
        <v>52</v>
      </c>
      <c r="I33" s="20">
        <f>I30-I32</f>
        <v>32503.21</v>
      </c>
      <c r="J33" s="3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3"/>
      <c r="K989" s="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3"/>
      <c r="K990" s="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3"/>
      <c r="K991" s="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3"/>
      <c r="K992" s="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3"/>
      <c r="K993" s="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3"/>
      <c r="K994" s="3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3"/>
      <c r="K995" s="3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3"/>
      <c r="K996" s="3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3"/>
      <c r="K997" s="3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3"/>
      <c r="K998" s="3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3" t="s">
        <v>53</v>
      </c>
    </row>
    <row r="3">
      <c r="A3" s="24" t="s">
        <v>54</v>
      </c>
      <c r="B3" s="24" t="s">
        <v>55</v>
      </c>
    </row>
    <row r="4">
      <c r="A4" s="24" t="s">
        <v>56</v>
      </c>
    </row>
    <row r="5">
      <c r="A5" s="24" t="s">
        <v>57</v>
      </c>
      <c r="B5" s="24" t="s">
        <v>58</v>
      </c>
    </row>
    <row r="6">
      <c r="A6" s="24" t="s">
        <v>59</v>
      </c>
    </row>
    <row r="8">
      <c r="A8" s="24" t="s">
        <v>60</v>
      </c>
    </row>
  </sheetData>
  <drawing r:id="rId1"/>
</worksheet>
</file>