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horigan/Documents/GitHub/mada-bat-telemetry/"/>
    </mc:Choice>
  </mc:AlternateContent>
  <xr:revisionPtr revIDLastSave="0" documentId="13_ncr:1_{25757B42-601B-B146-812F-55C1EC571DAE}" xr6:coauthVersionLast="47" xr6:coauthVersionMax="47" xr10:uidLastSave="{00000000-0000-0000-0000-000000000000}"/>
  <bookViews>
    <workbookView xWindow="0" yWindow="500" windowWidth="27740" windowHeight="17500" xr2:uid="{24DDFEF5-BFD9-114A-92D4-24D8A9D18927}"/>
  </bookViews>
  <sheets>
    <sheet name="Timeline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L37" i="2" s="1"/>
  <c r="O39" i="2" s="1"/>
  <c r="P33" i="2" s="1"/>
  <c r="D43" i="2"/>
  <c r="G41" i="2"/>
  <c r="G40" i="2"/>
  <c r="G39" i="2"/>
  <c r="G38" i="2"/>
  <c r="G37" i="2"/>
  <c r="G36" i="2"/>
  <c r="G35" i="2"/>
  <c r="D30" i="2"/>
  <c r="D15" i="2"/>
  <c r="D29" i="2"/>
  <c r="D14" i="2"/>
  <c r="L22" i="2"/>
  <c r="O24" i="2" s="1"/>
  <c r="P18" i="2" s="1"/>
  <c r="D28" i="2"/>
  <c r="G26" i="2"/>
  <c r="G4" i="2"/>
  <c r="G11" i="2"/>
  <c r="G25" i="2"/>
  <c r="G10" i="2" l="1"/>
  <c r="G24" i="2"/>
  <c r="G23" i="2"/>
  <c r="G22" i="2"/>
  <c r="G21" i="2"/>
  <c r="G20" i="2"/>
  <c r="G6" i="2"/>
  <c r="G9" i="2"/>
  <c r="G8" i="2"/>
  <c r="G7" i="2"/>
  <c r="G5" i="2"/>
  <c r="BD5" i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Y5" i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L6" i="2" l="1"/>
  <c r="O8" i="2" s="1"/>
  <c r="P2" i="2" s="1"/>
  <c r="D13" i="2"/>
</calcChain>
</file>

<file path=xl/sharedStrings.xml><?xml version="1.0" encoding="utf-8"?>
<sst xmlns="http://schemas.openxmlformats.org/spreadsheetml/2006/main" count="186" uniqueCount="74">
  <si>
    <t>JULY</t>
  </si>
  <si>
    <t>Calendar year</t>
  </si>
  <si>
    <t>Month</t>
  </si>
  <si>
    <t>Task</t>
  </si>
  <si>
    <t>AUGUST</t>
  </si>
  <si>
    <t>SEPTEMBER</t>
  </si>
  <si>
    <t>Day</t>
  </si>
  <si>
    <t>Location</t>
  </si>
  <si>
    <t>Ankarana</t>
  </si>
  <si>
    <t>Nosy Hara</t>
  </si>
  <si>
    <t>Antananarivo</t>
  </si>
  <si>
    <t>travel to Tana</t>
  </si>
  <si>
    <t>unpack and repack field mission</t>
  </si>
  <si>
    <t>travel to Ankarana</t>
  </si>
  <si>
    <t>travel to Nosy Hara</t>
  </si>
  <si>
    <t>Travel</t>
  </si>
  <si>
    <t>configure devices &amp; pack field gear</t>
  </si>
  <si>
    <t>travel to Analambotaka</t>
  </si>
  <si>
    <t>Analambotaka</t>
  </si>
  <si>
    <t xml:space="preserve">Moramanga area </t>
  </si>
  <si>
    <t>2 GPS solar argos Pteropus</t>
  </si>
  <si>
    <t>depart for USA</t>
  </si>
  <si>
    <t>Item</t>
  </si>
  <si>
    <t>Count</t>
  </si>
  <si>
    <t>Cost per Item</t>
  </si>
  <si>
    <t>Link</t>
  </si>
  <si>
    <t>Total</t>
  </si>
  <si>
    <t>Brand</t>
  </si>
  <si>
    <t>https://www.microwavetelemetry.com/solar_argos_gps_17g_ptt</t>
  </si>
  <si>
    <t>Microwave Telemetry, Inc.</t>
  </si>
  <si>
    <t>https://e-obs.de/products.html</t>
  </si>
  <si>
    <t>e-obs digital telemetry</t>
  </si>
  <si>
    <t>Base Station</t>
  </si>
  <si>
    <t>Tracking Setup for dropped loggers</t>
  </si>
  <si>
    <t>pers. Comm.</t>
  </si>
  <si>
    <t>Grant</t>
  </si>
  <si>
    <t>GHF</t>
  </si>
  <si>
    <t>Biota</t>
  </si>
  <si>
    <t>GHF Grant Budget</t>
  </si>
  <si>
    <t>Remaining</t>
  </si>
  <si>
    <t>Cost</t>
  </si>
  <si>
    <t>total</t>
  </si>
  <si>
    <t>Biota total</t>
  </si>
  <si>
    <t>GHF total</t>
  </si>
  <si>
    <t>unpack field mission &amp; repack</t>
  </si>
  <si>
    <t>travel to Moramanga area</t>
  </si>
  <si>
    <t>unpack &amp; wrap up</t>
  </si>
  <si>
    <t>Battery Argos/GPS</t>
  </si>
  <si>
    <t>Lotek</t>
  </si>
  <si>
    <t>2 GPS battery argos Eidolon</t>
  </si>
  <si>
    <t>in-country travel for field team</t>
  </si>
  <si>
    <t>Misc</t>
  </si>
  <si>
    <t>Flight</t>
  </si>
  <si>
    <t>Tana lodging (20 days at $20 per day)</t>
  </si>
  <si>
    <t>Solar Argos/GPS</t>
  </si>
  <si>
    <t>https://www.lotek.com/products/pinpoint-gps-argos-solar/</t>
  </si>
  <si>
    <t>https://www.lotek.com/products/pinpoint-gps-argos/</t>
  </si>
  <si>
    <t>Solar VHF</t>
  </si>
  <si>
    <t>Lotek &amp; e-obs</t>
  </si>
  <si>
    <t>Lotek only</t>
  </si>
  <si>
    <t>Lotek reader/programmer/charger</t>
  </si>
  <si>
    <t>Solar Argos/GPS  17g PTT</t>
  </si>
  <si>
    <t>Microwave telemetry &amp; e-obs</t>
  </si>
  <si>
    <t>Battery VHF</t>
  </si>
  <si>
    <t>reader/prog/charger</t>
  </si>
  <si>
    <t>Command Unit</t>
  </si>
  <si>
    <t>Yagi antenna</t>
  </si>
  <si>
    <t>Yagi antennae</t>
  </si>
  <si>
    <t>tech</t>
  </si>
  <si>
    <t>visit to download data (optional)</t>
  </si>
  <si>
    <t>Angavokely</t>
  </si>
  <si>
    <t>2 GPS UHF solar each subpop x 3 subpops Pteropus</t>
  </si>
  <si>
    <t>2 GPS solar argos Pteropus, 2 GPS battery argos Eidolon</t>
  </si>
  <si>
    <t>2 GPS Argos battery Eidolon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</si>
</sst>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0" applyFont="1"/>
    <xf numFmtId="0" fontId="8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2" fillId="0" borderId="0" xfId="0" applyFont="1" applyAlignment="1">
      <alignment horizontal="center"/>
    </xf>
    <xf numFmtId="0" fontId="1" fillId="0" borderId="17" xfId="0" applyFont="1" applyBorder="1"/>
    <xf numFmtId="0" fontId="18" fillId="0" borderId="5" xfId="0" applyFont="1" applyBorder="1" applyAlignment="1">
      <alignment horizontal="center"/>
    </xf>
    <xf numFmtId="0" fontId="19" fillId="7" borderId="20" xfId="0" applyFont="1" applyFill="1" applyBorder="1"/>
    <xf numFmtId="0" fontId="20" fillId="7" borderId="20" xfId="0" applyFont="1" applyFill="1" applyBorder="1"/>
    <xf numFmtId="0" fontId="19" fillId="7" borderId="3" xfId="0" applyFont="1" applyFill="1" applyBorder="1"/>
    <xf numFmtId="0" fontId="1" fillId="7" borderId="2" xfId="0" applyFont="1" applyFill="1" applyBorder="1"/>
    <xf numFmtId="0" fontId="1" fillId="7" borderId="20" xfId="0" applyFont="1" applyFill="1" applyBorder="1"/>
    <xf numFmtId="0" fontId="1" fillId="7" borderId="3" xfId="0" applyFont="1" applyFill="1" applyBorder="1"/>
    <xf numFmtId="0" fontId="1" fillId="8" borderId="2" xfId="0" applyFont="1" applyFill="1" applyBorder="1"/>
    <xf numFmtId="0" fontId="1" fillId="8" borderId="20" xfId="0" applyFont="1" applyFill="1" applyBorder="1"/>
    <xf numFmtId="0" fontId="1" fillId="8" borderId="3" xfId="0" applyFont="1" applyFill="1" applyBorder="1"/>
    <xf numFmtId="0" fontId="13" fillId="8" borderId="2" xfId="0" applyFont="1" applyFill="1" applyBorder="1"/>
    <xf numFmtId="0" fontId="1" fillId="9" borderId="2" xfId="0" applyFont="1" applyFill="1" applyBorder="1"/>
    <xf numFmtId="0" fontId="1" fillId="9" borderId="20" xfId="0" applyFont="1" applyFill="1" applyBorder="1"/>
    <xf numFmtId="0" fontId="1" fillId="9" borderId="3" xfId="0" applyFont="1" applyFill="1" applyBorder="1"/>
    <xf numFmtId="0" fontId="2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2" xfId="0" applyFont="1" applyFill="1" applyBorder="1"/>
    <xf numFmtId="0" fontId="1" fillId="6" borderId="20" xfId="0" applyFont="1" applyFill="1" applyBorder="1"/>
    <xf numFmtId="0" fontId="1" fillId="6" borderId="3" xfId="0" applyFont="1" applyFill="1" applyBorder="1"/>
    <xf numFmtId="0" fontId="1" fillId="10" borderId="2" xfId="0" applyFont="1" applyFill="1" applyBorder="1"/>
    <xf numFmtId="0" fontId="1" fillId="10" borderId="20" xfId="0" applyFont="1" applyFill="1" applyBorder="1"/>
    <xf numFmtId="0" fontId="1" fillId="10" borderId="3" xfId="0" applyFont="1" applyFill="1" applyBorder="1"/>
    <xf numFmtId="0" fontId="1" fillId="10" borderId="1" xfId="0" applyFont="1" applyFill="1" applyBorder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6" xfId="0" applyFont="1" applyBorder="1" applyAlignment="1">
      <alignment horizontal="center"/>
    </xf>
    <xf numFmtId="0" fontId="1" fillId="0" borderId="10" xfId="0" applyFont="1" applyBorder="1"/>
    <xf numFmtId="0" fontId="6" fillId="0" borderId="21" xfId="0" applyFont="1" applyBorder="1" applyAlignment="1">
      <alignment horizontal="center"/>
    </xf>
    <xf numFmtId="0" fontId="1" fillId="0" borderId="22" xfId="0" applyFont="1" applyBorder="1"/>
    <xf numFmtId="0" fontId="1" fillId="0" borderId="12" xfId="0" applyFont="1" applyBorder="1"/>
    <xf numFmtId="0" fontId="1" fillId="10" borderId="23" xfId="0" applyFont="1" applyFill="1" applyBorder="1"/>
    <xf numFmtId="0" fontId="1" fillId="0" borderId="13" xfId="0" applyFont="1" applyBorder="1"/>
    <xf numFmtId="0" fontId="3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1" fillId="0" borderId="14" xfId="0" applyNumberFormat="1" applyFont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6" fontId="2" fillId="11" borderId="8" xfId="0" applyNumberFormat="1" applyFont="1" applyFill="1" applyBorder="1" applyAlignment="1">
      <alignment horizontal="center"/>
    </xf>
    <xf numFmtId="6" fontId="2" fillId="7" borderId="9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17" fillId="12" borderId="10" xfId="0" applyFont="1" applyFill="1" applyBorder="1" applyAlignment="1">
      <alignment horizontal="center"/>
    </xf>
    <xf numFmtId="0" fontId="17" fillId="12" borderId="11" xfId="0" applyFont="1" applyFill="1" applyBorder="1" applyAlignment="1">
      <alignment horizontal="center"/>
    </xf>
    <xf numFmtId="6" fontId="1" fillId="0" borderId="15" xfId="0" applyNumberFormat="1" applyFont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7" fillId="14" borderId="10" xfId="0" applyFont="1" applyFill="1" applyBorder="1" applyAlignment="1">
      <alignment horizontal="center"/>
    </xf>
    <xf numFmtId="6" fontId="17" fillId="14" borderId="11" xfId="0" applyNumberFormat="1" applyFont="1" applyFill="1" applyBorder="1" applyAlignment="1">
      <alignment horizontal="center"/>
    </xf>
    <xf numFmtId="0" fontId="17" fillId="14" borderId="18" xfId="0" applyFont="1" applyFill="1" applyBorder="1" applyAlignment="1">
      <alignment horizontal="center"/>
    </xf>
    <xf numFmtId="6" fontId="17" fillId="14" borderId="13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19" xfId="0" applyFont="1" applyBorder="1"/>
    <xf numFmtId="0" fontId="19" fillId="7" borderId="25" xfId="0" applyFont="1" applyFill="1" applyBorder="1"/>
    <xf numFmtId="0" fontId="1" fillId="0" borderId="18" xfId="0" applyFont="1" applyBorder="1"/>
    <xf numFmtId="0" fontId="17" fillId="11" borderId="27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6" fontId="1" fillId="0" borderId="28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29" xfId="0" applyFont="1" applyBorder="1" applyAlignment="1">
      <alignment horizontal="center"/>
    </xf>
    <xf numFmtId="0" fontId="6" fillId="13" borderId="30" xfId="0" applyFont="1" applyFill="1" applyBorder="1" applyAlignment="1">
      <alignment horizontal="center"/>
    </xf>
    <xf numFmtId="0" fontId="17" fillId="12" borderId="3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3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6" fontId="1" fillId="0" borderId="33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6" fontId="1" fillId="0" borderId="26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6" fontId="1" fillId="0" borderId="29" xfId="0" applyNumberFormat="1" applyFont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6" fontId="2" fillId="11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6" fontId="2" fillId="7" borderId="22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6" fontId="1" fillId="14" borderId="9" xfId="0" applyNumberFormat="1" applyFont="1" applyFill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1" fillId="8" borderId="0" xfId="0" applyFont="1" applyFill="1" applyBorder="1"/>
    <xf numFmtId="0" fontId="1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7F0F-F4DF-4044-A7C2-B78D0D5023E3}">
  <dimension ref="A2:BX39"/>
  <sheetViews>
    <sheetView tabSelected="1" zoomScale="57" zoomScaleNormal="44" workbookViewId="0">
      <selection activeCell="AU31" sqref="AU31"/>
    </sheetView>
  </sheetViews>
  <sheetFormatPr baseColWidth="10" defaultRowHeight="19" x14ac:dyDescent="0.25"/>
  <cols>
    <col min="1" max="1" width="31.1640625" style="1" customWidth="1"/>
    <col min="2" max="2" width="69.5" style="1" bestFit="1" customWidth="1"/>
    <col min="3" max="3" width="4.5" style="1" bestFit="1" customWidth="1"/>
    <col min="4" max="5" width="4.5" style="1" customWidth="1"/>
    <col min="6" max="14" width="4.5" style="1" bestFit="1" customWidth="1"/>
    <col min="15" max="23" width="3.1640625" style="1" bestFit="1" customWidth="1"/>
    <col min="24" max="45" width="4.5" style="1" bestFit="1" customWidth="1"/>
    <col min="46" max="54" width="3.1640625" style="1" bestFit="1" customWidth="1"/>
    <col min="55" max="76" width="4.5" style="1" bestFit="1" customWidth="1"/>
    <col min="77" max="16384" width="10.83203125" style="1"/>
  </cols>
  <sheetData>
    <row r="2" spans="1:76" ht="20" thickBot="1" x14ac:dyDescent="0.3"/>
    <row r="3" spans="1:76" s="2" customFormat="1" ht="32" thickBot="1" x14ac:dyDescent="0.4">
      <c r="A3" s="42"/>
      <c r="B3" s="7" t="s">
        <v>1</v>
      </c>
      <c r="C3" s="119">
        <v>2023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1"/>
    </row>
    <row r="4" spans="1:76" ht="27" thickBot="1" x14ac:dyDescent="0.35">
      <c r="A4" s="15"/>
      <c r="B4" s="8" t="s">
        <v>2</v>
      </c>
      <c r="C4" s="110" t="s">
        <v>0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13" t="s">
        <v>4</v>
      </c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5"/>
      <c r="AT4" s="116" t="s">
        <v>5</v>
      </c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8"/>
    </row>
    <row r="5" spans="1:76" ht="25" thickBot="1" x14ac:dyDescent="0.35">
      <c r="A5" s="15"/>
      <c r="B5" s="64" t="s">
        <v>6</v>
      </c>
      <c r="C5" s="67">
        <v>20</v>
      </c>
      <c r="D5" s="9">
        <v>21</v>
      </c>
      <c r="E5" s="9">
        <v>22</v>
      </c>
      <c r="F5" s="9">
        <v>23</v>
      </c>
      <c r="G5" s="9">
        <v>24</v>
      </c>
      <c r="H5" s="9">
        <v>25</v>
      </c>
      <c r="I5" s="9">
        <v>26</v>
      </c>
      <c r="J5" s="9">
        <v>27</v>
      </c>
      <c r="K5" s="9">
        <v>28</v>
      </c>
      <c r="L5" s="9">
        <v>29</v>
      </c>
      <c r="M5" s="9">
        <v>30</v>
      </c>
      <c r="N5" s="9">
        <v>31</v>
      </c>
      <c r="O5" s="9">
        <v>1</v>
      </c>
      <c r="P5" s="9">
        <v>2</v>
      </c>
      <c r="Q5" s="9">
        <v>3</v>
      </c>
      <c r="R5" s="9">
        <v>4</v>
      </c>
      <c r="S5" s="9">
        <v>5</v>
      </c>
      <c r="T5" s="9">
        <v>6</v>
      </c>
      <c r="U5" s="9">
        <v>7</v>
      </c>
      <c r="V5" s="9">
        <v>8</v>
      </c>
      <c r="W5" s="9">
        <v>9</v>
      </c>
      <c r="X5" s="9">
        <v>10</v>
      </c>
      <c r="Y5" s="9">
        <f>X5+1</f>
        <v>11</v>
      </c>
      <c r="Z5" s="9">
        <f t="shared" ref="Z5:AS5" si="0">Y5+1</f>
        <v>12</v>
      </c>
      <c r="AA5" s="9">
        <f t="shared" si="0"/>
        <v>13</v>
      </c>
      <c r="AB5" s="9">
        <f t="shared" si="0"/>
        <v>14</v>
      </c>
      <c r="AC5" s="9">
        <f t="shared" si="0"/>
        <v>15</v>
      </c>
      <c r="AD5" s="9">
        <f t="shared" si="0"/>
        <v>16</v>
      </c>
      <c r="AE5" s="9">
        <f t="shared" si="0"/>
        <v>17</v>
      </c>
      <c r="AF5" s="9">
        <f t="shared" si="0"/>
        <v>18</v>
      </c>
      <c r="AG5" s="9">
        <f t="shared" si="0"/>
        <v>19</v>
      </c>
      <c r="AH5" s="9">
        <f t="shared" si="0"/>
        <v>20</v>
      </c>
      <c r="AI5" s="9">
        <f t="shared" si="0"/>
        <v>21</v>
      </c>
      <c r="AJ5" s="9">
        <f t="shared" si="0"/>
        <v>22</v>
      </c>
      <c r="AK5" s="9">
        <f t="shared" si="0"/>
        <v>23</v>
      </c>
      <c r="AL5" s="9">
        <f t="shared" si="0"/>
        <v>24</v>
      </c>
      <c r="AM5" s="9">
        <f t="shared" si="0"/>
        <v>25</v>
      </c>
      <c r="AN5" s="9">
        <f t="shared" si="0"/>
        <v>26</v>
      </c>
      <c r="AO5" s="9">
        <f t="shared" si="0"/>
        <v>27</v>
      </c>
      <c r="AP5" s="9">
        <f t="shared" si="0"/>
        <v>28</v>
      </c>
      <c r="AQ5" s="9">
        <f t="shared" si="0"/>
        <v>29</v>
      </c>
      <c r="AR5" s="9">
        <f t="shared" si="0"/>
        <v>30</v>
      </c>
      <c r="AS5" s="9">
        <f t="shared" si="0"/>
        <v>31</v>
      </c>
      <c r="AT5" s="9">
        <v>1</v>
      </c>
      <c r="AU5" s="9">
        <v>2</v>
      </c>
      <c r="AV5" s="9">
        <v>3</v>
      </c>
      <c r="AW5" s="9">
        <v>4</v>
      </c>
      <c r="AX5" s="9">
        <v>5</v>
      </c>
      <c r="AY5" s="9">
        <v>6</v>
      </c>
      <c r="AZ5" s="9">
        <v>7</v>
      </c>
      <c r="BA5" s="9">
        <v>8</v>
      </c>
      <c r="BB5" s="9">
        <v>9</v>
      </c>
      <c r="BC5" s="9">
        <v>10</v>
      </c>
      <c r="BD5" s="9">
        <f>BC5+1</f>
        <v>11</v>
      </c>
      <c r="BE5" s="9">
        <f t="shared" ref="BE5:BX5" si="1">BD5+1</f>
        <v>12</v>
      </c>
      <c r="BF5" s="9">
        <f t="shared" si="1"/>
        <v>13</v>
      </c>
      <c r="BG5" s="9">
        <f t="shared" si="1"/>
        <v>14</v>
      </c>
      <c r="BH5" s="9">
        <f t="shared" si="1"/>
        <v>15</v>
      </c>
      <c r="BI5" s="9">
        <f t="shared" si="1"/>
        <v>16</v>
      </c>
      <c r="BJ5" s="9">
        <f t="shared" si="1"/>
        <v>17</v>
      </c>
      <c r="BK5" s="9">
        <f t="shared" si="1"/>
        <v>18</v>
      </c>
      <c r="BL5" s="9">
        <f t="shared" si="1"/>
        <v>19</v>
      </c>
      <c r="BM5" s="9">
        <f t="shared" si="1"/>
        <v>20</v>
      </c>
      <c r="BN5" s="9">
        <f t="shared" si="1"/>
        <v>21</v>
      </c>
      <c r="BO5" s="9">
        <f t="shared" si="1"/>
        <v>22</v>
      </c>
      <c r="BP5" s="9">
        <f t="shared" si="1"/>
        <v>23</v>
      </c>
      <c r="BQ5" s="9">
        <f t="shared" si="1"/>
        <v>24</v>
      </c>
      <c r="BR5" s="9">
        <f t="shared" si="1"/>
        <v>25</v>
      </c>
      <c r="BS5" s="9">
        <f t="shared" si="1"/>
        <v>26</v>
      </c>
      <c r="BT5" s="9">
        <f t="shared" si="1"/>
        <v>27</v>
      </c>
      <c r="BU5" s="9">
        <f t="shared" si="1"/>
        <v>28</v>
      </c>
      <c r="BV5" s="9">
        <f t="shared" si="1"/>
        <v>29</v>
      </c>
      <c r="BW5" s="9">
        <f t="shared" si="1"/>
        <v>30</v>
      </c>
      <c r="BX5" s="43">
        <f t="shared" si="1"/>
        <v>31</v>
      </c>
    </row>
    <row r="6" spans="1:76" ht="27" thickBot="1" x14ac:dyDescent="0.35">
      <c r="A6" s="3" t="s">
        <v>7</v>
      </c>
      <c r="B6" s="10" t="s">
        <v>3</v>
      </c>
      <c r="C6" s="68"/>
      <c r="BX6" s="44"/>
    </row>
    <row r="7" spans="1:76" ht="26" x14ac:dyDescent="0.3">
      <c r="A7" s="16" t="s">
        <v>10</v>
      </c>
      <c r="B7" s="48" t="s">
        <v>16</v>
      </c>
      <c r="C7" s="69"/>
      <c r="D7" s="17"/>
      <c r="E7" s="18"/>
      <c r="F7" s="18"/>
      <c r="G7" s="19"/>
      <c r="BX7" s="44"/>
    </row>
    <row r="8" spans="1:76" ht="26" customHeight="1" x14ac:dyDescent="0.3">
      <c r="A8" s="30" t="s">
        <v>15</v>
      </c>
      <c r="B8" s="65" t="s">
        <v>17</v>
      </c>
      <c r="C8" s="15"/>
      <c r="H8" s="38"/>
      <c r="BX8" s="44"/>
    </row>
    <row r="9" spans="1:76" ht="22" customHeight="1" x14ac:dyDescent="0.3">
      <c r="A9" s="4" t="s">
        <v>18</v>
      </c>
      <c r="B9" s="65" t="s">
        <v>20</v>
      </c>
      <c r="C9" s="15"/>
      <c r="I9" s="23"/>
      <c r="J9" s="24"/>
      <c r="K9" s="24"/>
      <c r="L9" s="24"/>
      <c r="M9" s="25"/>
      <c r="BX9" s="44"/>
    </row>
    <row r="10" spans="1:76" ht="26" customHeight="1" x14ac:dyDescent="0.35">
      <c r="A10" s="4" t="s">
        <v>19</v>
      </c>
      <c r="B10" s="65" t="s">
        <v>71</v>
      </c>
      <c r="C10" s="15"/>
      <c r="N10" s="26"/>
      <c r="O10" s="24"/>
      <c r="P10" s="24"/>
      <c r="Q10" s="24"/>
      <c r="R10" s="24"/>
      <c r="S10" s="24"/>
      <c r="T10" s="24"/>
      <c r="U10" s="24"/>
      <c r="V10" s="24"/>
      <c r="W10" s="125"/>
      <c r="X10" s="125"/>
      <c r="Y10" s="125"/>
      <c r="Z10" s="125"/>
      <c r="BX10" s="44"/>
    </row>
    <row r="11" spans="1:76" ht="26" customHeight="1" x14ac:dyDescent="0.35">
      <c r="A11" s="4" t="s">
        <v>70</v>
      </c>
      <c r="B11" s="65" t="s">
        <v>73</v>
      </c>
      <c r="C11" s="15"/>
      <c r="N11" s="126"/>
      <c r="O11" s="125"/>
      <c r="P11" s="125"/>
      <c r="Q11" s="125"/>
      <c r="R11" s="125"/>
      <c r="S11" s="125"/>
      <c r="T11" s="125"/>
      <c r="U11" s="125"/>
      <c r="V11" s="125"/>
      <c r="W11" s="124"/>
      <c r="X11" s="124"/>
      <c r="Y11" s="124"/>
      <c r="Z11" s="124"/>
      <c r="BX11" s="44"/>
    </row>
    <row r="12" spans="1:76" ht="27" customHeight="1" x14ac:dyDescent="0.35">
      <c r="A12" s="30" t="s">
        <v>15</v>
      </c>
      <c r="B12" s="65" t="s">
        <v>11</v>
      </c>
      <c r="C12" s="15"/>
      <c r="N12" s="12"/>
      <c r="AA12" s="38"/>
      <c r="BX12" s="44"/>
    </row>
    <row r="13" spans="1:76" ht="30" customHeight="1" x14ac:dyDescent="0.35">
      <c r="A13" s="16" t="s">
        <v>10</v>
      </c>
      <c r="B13" s="65" t="s">
        <v>12</v>
      </c>
      <c r="C13" s="15"/>
      <c r="W13" s="11"/>
      <c r="AB13" s="20"/>
      <c r="AC13" s="21"/>
      <c r="AD13" s="22"/>
      <c r="BX13" s="44"/>
    </row>
    <row r="14" spans="1:76" ht="26" customHeight="1" x14ac:dyDescent="0.3">
      <c r="A14" s="30" t="s">
        <v>15</v>
      </c>
      <c r="B14" s="65" t="s">
        <v>13</v>
      </c>
      <c r="C14" s="15"/>
      <c r="AE14" s="35"/>
      <c r="AF14" s="36"/>
      <c r="AG14" s="37"/>
      <c r="BX14" s="44"/>
    </row>
    <row r="15" spans="1:76" ht="27" customHeight="1" x14ac:dyDescent="0.35">
      <c r="A15" s="5" t="s">
        <v>8</v>
      </c>
      <c r="B15" s="65" t="s">
        <v>72</v>
      </c>
      <c r="C15" s="15"/>
      <c r="K15" s="13"/>
      <c r="N15" s="11"/>
      <c r="AH15" s="27"/>
      <c r="AI15" s="28"/>
      <c r="AJ15" s="28"/>
      <c r="AK15" s="28"/>
      <c r="AL15" s="28"/>
      <c r="AM15" s="28"/>
      <c r="AN15" s="28"/>
      <c r="AO15" s="28"/>
      <c r="AP15" s="28"/>
      <c r="AQ15" s="29"/>
      <c r="BX15" s="44"/>
    </row>
    <row r="16" spans="1:76" ht="25" customHeight="1" x14ac:dyDescent="0.3">
      <c r="A16" s="30" t="s">
        <v>15</v>
      </c>
      <c r="B16" s="65" t="s">
        <v>14</v>
      </c>
      <c r="C16" s="15"/>
      <c r="AR16" s="35"/>
      <c r="AS16" s="37"/>
      <c r="BX16" s="44"/>
    </row>
    <row r="17" spans="1:76" ht="26" x14ac:dyDescent="0.3">
      <c r="A17" s="6" t="s">
        <v>9</v>
      </c>
      <c r="B17" s="65" t="s">
        <v>20</v>
      </c>
      <c r="C17" s="15"/>
      <c r="AT17" s="32"/>
      <c r="AU17" s="33"/>
      <c r="AV17" s="33"/>
      <c r="AW17" s="33"/>
      <c r="AX17" s="33"/>
      <c r="AY17" s="33"/>
      <c r="AZ17" s="34"/>
      <c r="BX17" s="44"/>
    </row>
    <row r="18" spans="1:76" ht="26" x14ac:dyDescent="0.3">
      <c r="A18" s="6" t="s">
        <v>9</v>
      </c>
      <c r="B18" s="65" t="s">
        <v>49</v>
      </c>
      <c r="C18" s="15"/>
      <c r="BA18" s="32"/>
      <c r="BB18" s="33"/>
      <c r="BC18" s="33"/>
      <c r="BD18" s="33"/>
      <c r="BE18" s="33"/>
      <c r="BF18" s="33"/>
      <c r="BG18" s="34"/>
      <c r="BX18" s="44"/>
    </row>
    <row r="19" spans="1:76" ht="26" x14ac:dyDescent="0.3">
      <c r="A19" s="30" t="s">
        <v>15</v>
      </c>
      <c r="B19" s="65" t="s">
        <v>11</v>
      </c>
      <c r="C19" s="15"/>
      <c r="BH19" s="35"/>
      <c r="BI19" s="36"/>
      <c r="BJ19" s="37"/>
      <c r="BX19" s="44"/>
    </row>
    <row r="20" spans="1:76" ht="26" x14ac:dyDescent="0.3">
      <c r="A20" s="16" t="s">
        <v>10</v>
      </c>
      <c r="B20" s="65" t="s">
        <v>44</v>
      </c>
      <c r="C20" s="15"/>
      <c r="BK20" s="20"/>
      <c r="BL20" s="21"/>
      <c r="BM20" s="22"/>
      <c r="BX20" s="44"/>
    </row>
    <row r="21" spans="1:76" ht="26" x14ac:dyDescent="0.3">
      <c r="A21" s="30" t="s">
        <v>15</v>
      </c>
      <c r="B21" s="65" t="s">
        <v>45</v>
      </c>
      <c r="C21" s="15"/>
      <c r="BN21" s="38"/>
      <c r="BX21" s="44"/>
    </row>
    <row r="22" spans="1:76" ht="26" x14ac:dyDescent="0.3">
      <c r="A22" s="4" t="s">
        <v>19</v>
      </c>
      <c r="B22" s="65" t="s">
        <v>69</v>
      </c>
      <c r="C22" s="15"/>
      <c r="BO22" s="23"/>
      <c r="BP22" s="24"/>
      <c r="BQ22" s="24"/>
      <c r="BR22" s="25"/>
      <c r="BX22" s="44"/>
    </row>
    <row r="23" spans="1:76" ht="26" x14ac:dyDescent="0.3">
      <c r="A23" s="30" t="s">
        <v>15</v>
      </c>
      <c r="B23" s="65" t="s">
        <v>11</v>
      </c>
      <c r="C23" s="15"/>
      <c r="BS23" s="38"/>
      <c r="BX23" s="44"/>
    </row>
    <row r="24" spans="1:76" ht="26" x14ac:dyDescent="0.3">
      <c r="A24" s="16" t="s">
        <v>10</v>
      </c>
      <c r="B24" s="65" t="s">
        <v>46</v>
      </c>
      <c r="C24" s="15"/>
      <c r="BT24" s="20"/>
      <c r="BU24" s="21"/>
      <c r="BV24" s="22"/>
      <c r="BX24" s="44"/>
    </row>
    <row r="25" spans="1:76" ht="27" thickBot="1" x14ac:dyDescent="0.35">
      <c r="A25" s="41" t="s">
        <v>15</v>
      </c>
      <c r="B25" s="66" t="s">
        <v>21</v>
      </c>
      <c r="C25" s="70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6"/>
      <c r="BX25" s="47"/>
    </row>
    <row r="26" spans="1:76" ht="29" x14ac:dyDescent="0.35">
      <c r="A26" s="39"/>
      <c r="B26" s="14"/>
    </row>
    <row r="27" spans="1:76" ht="21" x14ac:dyDescent="0.25">
      <c r="A27" s="31"/>
      <c r="B27" s="14"/>
    </row>
    <row r="28" spans="1:76" ht="21" x14ac:dyDescent="0.25">
      <c r="A28" s="31"/>
      <c r="B28" s="14"/>
    </row>
    <row r="29" spans="1:76" ht="29" x14ac:dyDescent="0.35">
      <c r="A29" s="49"/>
      <c r="B29" s="14"/>
    </row>
    <row r="30" spans="1:76" ht="26" customHeight="1" x14ac:dyDescent="0.25">
      <c r="A30" s="31"/>
      <c r="B30" s="14"/>
    </row>
    <row r="31" spans="1:76" ht="21" x14ac:dyDescent="0.25">
      <c r="A31" s="31"/>
      <c r="B31" s="14"/>
    </row>
    <row r="32" spans="1:76" ht="21" x14ac:dyDescent="0.25">
      <c r="A32" s="31"/>
      <c r="B32" s="14"/>
    </row>
    <row r="33" spans="1:2" ht="29" x14ac:dyDescent="0.35">
      <c r="A33" s="40"/>
      <c r="B33" s="14"/>
    </row>
    <row r="34" spans="1:2" ht="21" x14ac:dyDescent="0.25">
      <c r="A34" s="31"/>
      <c r="B34" s="14"/>
    </row>
    <row r="35" spans="1:2" ht="21" x14ac:dyDescent="0.25">
      <c r="A35" s="31"/>
      <c r="B35" s="14"/>
    </row>
    <row r="36" spans="1:2" ht="21" x14ac:dyDescent="0.25">
      <c r="A36" s="31"/>
      <c r="B36" s="14"/>
    </row>
    <row r="37" spans="1:2" ht="21" x14ac:dyDescent="0.25">
      <c r="A37" s="31"/>
      <c r="B37" s="14"/>
    </row>
    <row r="38" spans="1:2" ht="21" x14ac:dyDescent="0.25">
      <c r="A38" s="31"/>
      <c r="B38" s="14"/>
    </row>
    <row r="39" spans="1:2" ht="21" x14ac:dyDescent="0.25">
      <c r="A39" s="31"/>
      <c r="B39" s="14"/>
    </row>
  </sheetData>
  <mergeCells count="4">
    <mergeCell ref="C4:N4"/>
    <mergeCell ref="O4:AS4"/>
    <mergeCell ref="AT4:BX4"/>
    <mergeCell ref="C3:BX3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CF3A-4288-8A4C-9C09-E2E840A366E4}">
  <dimension ref="A1:P45"/>
  <sheetViews>
    <sheetView zoomScale="75" workbookViewId="0">
      <selection activeCell="E17" sqref="E17"/>
    </sheetView>
  </sheetViews>
  <sheetFormatPr baseColWidth="10" defaultRowHeight="16" x14ac:dyDescent="0.2"/>
  <cols>
    <col min="1" max="1" width="4.1640625" style="50" customWidth="1"/>
    <col min="2" max="2" width="37" style="50" bestFit="1" customWidth="1"/>
    <col min="3" max="3" width="26.83203125" style="50" bestFit="1" customWidth="1"/>
    <col min="4" max="4" width="64.6640625" style="50" bestFit="1" customWidth="1"/>
    <col min="5" max="5" width="14.33203125" style="50" bestFit="1" customWidth="1"/>
    <col min="6" max="10" width="10.83203125" style="50"/>
    <col min="11" max="11" width="36.6640625" style="50" bestFit="1" customWidth="1"/>
    <col min="12" max="13" width="10.83203125" style="50"/>
    <col min="14" max="14" width="9.33203125" style="50" bestFit="1" customWidth="1"/>
    <col min="15" max="15" width="13.1640625" style="50" bestFit="1" customWidth="1"/>
    <col min="16" max="16384" width="10.83203125" style="50"/>
  </cols>
  <sheetData>
    <row r="1" spans="2:16" ht="17" thickBot="1" x14ac:dyDescent="0.25"/>
    <row r="2" spans="2:16" ht="22" thickBot="1" x14ac:dyDescent="0.3">
      <c r="B2" s="59" t="s">
        <v>58</v>
      </c>
      <c r="C2" s="79"/>
      <c r="D2" s="79"/>
      <c r="E2" s="79"/>
      <c r="F2" s="79"/>
      <c r="G2" s="79"/>
      <c r="H2" s="80"/>
      <c r="K2" s="122" t="s">
        <v>38</v>
      </c>
      <c r="L2" s="123"/>
      <c r="M2" s="52" t="s">
        <v>26</v>
      </c>
      <c r="N2" s="53">
        <v>7600</v>
      </c>
      <c r="O2" s="55" t="s">
        <v>39</v>
      </c>
      <c r="P2" s="54">
        <f>N2-O8</f>
        <v>181</v>
      </c>
    </row>
    <row r="3" spans="2:16" ht="22" thickBot="1" x14ac:dyDescent="0.3">
      <c r="B3" s="81" t="s">
        <v>22</v>
      </c>
      <c r="C3" s="71" t="s">
        <v>27</v>
      </c>
      <c r="D3" s="71" t="s">
        <v>25</v>
      </c>
      <c r="E3" s="71" t="s">
        <v>24</v>
      </c>
      <c r="F3" s="71" t="s">
        <v>23</v>
      </c>
      <c r="G3" s="72" t="s">
        <v>26</v>
      </c>
      <c r="H3" s="82" t="s">
        <v>35</v>
      </c>
      <c r="K3" s="101"/>
      <c r="L3" s="102"/>
      <c r="M3" s="103"/>
      <c r="N3" s="104"/>
      <c r="O3" s="105"/>
      <c r="P3" s="106"/>
    </row>
    <row r="4" spans="2:16" ht="19" x14ac:dyDescent="0.25">
      <c r="B4" s="85" t="s">
        <v>57</v>
      </c>
      <c r="C4" s="31" t="s">
        <v>31</v>
      </c>
      <c r="D4" s="31" t="s">
        <v>30</v>
      </c>
      <c r="E4" s="74">
        <v>1275</v>
      </c>
      <c r="F4" s="73">
        <v>1</v>
      </c>
      <c r="G4" s="74">
        <f t="shared" ref="G4:G11" si="0">E4*F4</f>
        <v>1275</v>
      </c>
      <c r="H4" s="84" t="s">
        <v>36</v>
      </c>
      <c r="K4" s="56" t="s">
        <v>22</v>
      </c>
      <c r="L4" s="57" t="s">
        <v>40</v>
      </c>
      <c r="P4" s="90"/>
    </row>
    <row r="5" spans="2:16" ht="19" x14ac:dyDescent="0.25">
      <c r="B5" s="83" t="s">
        <v>47</v>
      </c>
      <c r="C5" s="73" t="s">
        <v>48</v>
      </c>
      <c r="D5" s="73" t="s">
        <v>56</v>
      </c>
      <c r="E5" s="74">
        <v>1900</v>
      </c>
      <c r="F5" s="73">
        <v>6</v>
      </c>
      <c r="G5" s="74">
        <f t="shared" si="0"/>
        <v>11400</v>
      </c>
      <c r="H5" s="84" t="s">
        <v>37</v>
      </c>
      <c r="K5" s="83" t="s">
        <v>52</v>
      </c>
      <c r="L5" s="58">
        <v>2200</v>
      </c>
      <c r="P5" s="90"/>
    </row>
    <row r="6" spans="2:16" ht="19" x14ac:dyDescent="0.25">
      <c r="B6" s="85" t="s">
        <v>54</v>
      </c>
      <c r="C6" s="31" t="s">
        <v>48</v>
      </c>
      <c r="D6" s="31" t="s">
        <v>55</v>
      </c>
      <c r="E6" s="75">
        <v>2300</v>
      </c>
      <c r="F6" s="31">
        <v>2</v>
      </c>
      <c r="G6" s="75">
        <f t="shared" si="0"/>
        <v>4600</v>
      </c>
      <c r="H6" s="86" t="s">
        <v>37</v>
      </c>
      <c r="K6" s="85" t="s">
        <v>68</v>
      </c>
      <c r="L6" s="51">
        <f>D14</f>
        <v>4019</v>
      </c>
      <c r="P6" s="90"/>
    </row>
    <row r="7" spans="2:16" ht="20" thickBot="1" x14ac:dyDescent="0.3">
      <c r="B7" s="85" t="s">
        <v>57</v>
      </c>
      <c r="C7" s="31" t="s">
        <v>31</v>
      </c>
      <c r="D7" s="31" t="s">
        <v>30</v>
      </c>
      <c r="E7" s="75">
        <v>1275</v>
      </c>
      <c r="F7" s="31">
        <v>7</v>
      </c>
      <c r="G7" s="75">
        <f t="shared" si="0"/>
        <v>8925</v>
      </c>
      <c r="H7" s="87" t="s">
        <v>37</v>
      </c>
      <c r="K7" s="85" t="s">
        <v>50</v>
      </c>
      <c r="L7" s="51">
        <v>500</v>
      </c>
      <c r="P7" s="90"/>
    </row>
    <row r="8" spans="2:16" ht="20" thickBot="1" x14ac:dyDescent="0.3">
      <c r="B8" s="85" t="s">
        <v>32</v>
      </c>
      <c r="C8" s="31" t="s">
        <v>31</v>
      </c>
      <c r="D8" s="31"/>
      <c r="E8" s="75">
        <v>1830</v>
      </c>
      <c r="F8" s="31">
        <v>1</v>
      </c>
      <c r="G8" s="75">
        <f t="shared" si="0"/>
        <v>1830</v>
      </c>
      <c r="H8" s="87" t="s">
        <v>36</v>
      </c>
      <c r="K8" s="85" t="s">
        <v>53</v>
      </c>
      <c r="L8" s="51">
        <v>400</v>
      </c>
      <c r="N8" s="107" t="s">
        <v>41</v>
      </c>
      <c r="O8" s="108">
        <f>SUM(L5:L14)</f>
        <v>7419</v>
      </c>
      <c r="P8" s="90"/>
    </row>
    <row r="9" spans="2:16" ht="19" x14ac:dyDescent="0.25">
      <c r="B9" s="85" t="s">
        <v>33</v>
      </c>
      <c r="C9" s="31" t="s">
        <v>31</v>
      </c>
      <c r="D9" s="31"/>
      <c r="E9" s="75">
        <v>444</v>
      </c>
      <c r="F9" s="31">
        <v>1</v>
      </c>
      <c r="G9" s="75">
        <f t="shared" si="0"/>
        <v>444</v>
      </c>
      <c r="H9" s="87" t="s">
        <v>36</v>
      </c>
      <c r="K9" s="85" t="s">
        <v>51</v>
      </c>
      <c r="L9" s="51">
        <v>300</v>
      </c>
      <c r="P9" s="90"/>
    </row>
    <row r="10" spans="2:16" ht="19" x14ac:dyDescent="0.25">
      <c r="B10" s="85" t="s">
        <v>60</v>
      </c>
      <c r="C10" s="31" t="s">
        <v>48</v>
      </c>
      <c r="D10" s="31"/>
      <c r="E10" s="75">
        <v>290</v>
      </c>
      <c r="F10" s="31">
        <v>1</v>
      </c>
      <c r="G10" s="75">
        <f t="shared" si="0"/>
        <v>290</v>
      </c>
      <c r="H10" s="88" t="s">
        <v>36</v>
      </c>
      <c r="K10" s="99"/>
      <c r="P10" s="90"/>
    </row>
    <row r="11" spans="2:16" ht="19" x14ac:dyDescent="0.25">
      <c r="B11" s="85" t="s">
        <v>67</v>
      </c>
      <c r="C11" s="31"/>
      <c r="D11" s="31"/>
      <c r="E11" s="75">
        <v>180</v>
      </c>
      <c r="F11" s="31">
        <v>1</v>
      </c>
      <c r="G11" s="31">
        <f t="shared" si="0"/>
        <v>180</v>
      </c>
      <c r="H11" s="89" t="s">
        <v>36</v>
      </c>
      <c r="K11" s="99"/>
      <c r="P11" s="90"/>
    </row>
    <row r="12" spans="2:16" ht="20" thickBot="1" x14ac:dyDescent="0.3">
      <c r="B12" s="85"/>
      <c r="C12" s="31"/>
      <c r="D12" s="31"/>
      <c r="H12" s="90"/>
      <c r="K12" s="99"/>
      <c r="P12" s="90"/>
    </row>
    <row r="13" spans="2:16" ht="19" x14ac:dyDescent="0.25">
      <c r="B13" s="85"/>
      <c r="C13" s="60" t="s">
        <v>42</v>
      </c>
      <c r="D13" s="61">
        <f>G5+G6+G7</f>
        <v>24925</v>
      </c>
      <c r="H13" s="90"/>
      <c r="K13" s="99"/>
      <c r="P13" s="90"/>
    </row>
    <row r="14" spans="2:16" ht="20" thickBot="1" x14ac:dyDescent="0.3">
      <c r="B14" s="85"/>
      <c r="C14" s="62" t="s">
        <v>43</v>
      </c>
      <c r="D14" s="63">
        <f>G8+G9+G10+G11+G4</f>
        <v>4019</v>
      </c>
      <c r="H14" s="90"/>
      <c r="K14" s="95"/>
      <c r="L14" s="93"/>
      <c r="M14" s="93"/>
      <c r="N14" s="93"/>
      <c r="O14" s="93"/>
      <c r="P14" s="94"/>
    </row>
    <row r="15" spans="2:16" ht="20" thickBot="1" x14ac:dyDescent="0.3">
      <c r="B15" s="91"/>
      <c r="C15" s="92" t="s">
        <v>41</v>
      </c>
      <c r="D15" s="109">
        <f>D13+D14</f>
        <v>28944</v>
      </c>
      <c r="E15" s="93"/>
      <c r="F15" s="92"/>
      <c r="G15" s="92"/>
      <c r="H15" s="94"/>
    </row>
    <row r="16" spans="2:16" ht="19" x14ac:dyDescent="0.25">
      <c r="B16" s="31"/>
      <c r="C16" s="31"/>
      <c r="F16" s="31"/>
      <c r="G16" s="31"/>
    </row>
    <row r="17" spans="2:16" ht="20" thickBot="1" x14ac:dyDescent="0.3">
      <c r="B17" s="31"/>
      <c r="C17" s="31"/>
      <c r="D17" s="31"/>
      <c r="E17" s="31"/>
      <c r="F17" s="31"/>
      <c r="K17" s="31"/>
      <c r="L17" s="31"/>
    </row>
    <row r="18" spans="2:16" ht="22" thickBot="1" x14ac:dyDescent="0.3">
      <c r="B18" s="59" t="s">
        <v>59</v>
      </c>
      <c r="C18" s="79"/>
      <c r="D18" s="79"/>
      <c r="E18" s="79"/>
      <c r="F18" s="79"/>
      <c r="G18" s="79"/>
      <c r="H18" s="80"/>
      <c r="K18" s="122" t="s">
        <v>38</v>
      </c>
      <c r="L18" s="123"/>
      <c r="M18" s="52" t="s">
        <v>26</v>
      </c>
      <c r="N18" s="53">
        <v>7600</v>
      </c>
      <c r="O18" s="55" t="s">
        <v>39</v>
      </c>
      <c r="P18" s="54">
        <f>N18-O24</f>
        <v>1340</v>
      </c>
    </row>
    <row r="19" spans="2:16" ht="22" thickBot="1" x14ac:dyDescent="0.3">
      <c r="B19" s="81" t="s">
        <v>22</v>
      </c>
      <c r="C19" s="71" t="s">
        <v>27</v>
      </c>
      <c r="D19" s="71" t="s">
        <v>25</v>
      </c>
      <c r="E19" s="71" t="s">
        <v>24</v>
      </c>
      <c r="F19" s="71" t="s">
        <v>23</v>
      </c>
      <c r="G19" s="72" t="s">
        <v>26</v>
      </c>
      <c r="H19" s="82" t="s">
        <v>35</v>
      </c>
      <c r="K19" s="101"/>
      <c r="L19" s="102"/>
      <c r="M19" s="103"/>
      <c r="N19" s="104"/>
      <c r="O19" s="105"/>
      <c r="P19" s="106"/>
    </row>
    <row r="20" spans="2:16" ht="19" x14ac:dyDescent="0.25">
      <c r="B20" s="83" t="s">
        <v>47</v>
      </c>
      <c r="C20" s="73" t="s">
        <v>48</v>
      </c>
      <c r="D20" s="73" t="s">
        <v>56</v>
      </c>
      <c r="E20" s="74">
        <v>1900</v>
      </c>
      <c r="F20" s="73">
        <v>6</v>
      </c>
      <c r="G20" s="74">
        <f t="shared" ref="G20:G26" si="1">E20*F20</f>
        <v>11400</v>
      </c>
      <c r="H20" s="84" t="s">
        <v>37</v>
      </c>
      <c r="K20" s="56" t="s">
        <v>22</v>
      </c>
      <c r="L20" s="57" t="s">
        <v>40</v>
      </c>
      <c r="P20" s="90"/>
    </row>
    <row r="21" spans="2:16" ht="19" x14ac:dyDescent="0.25">
      <c r="B21" s="85" t="s">
        <v>54</v>
      </c>
      <c r="C21" s="31" t="s">
        <v>48</v>
      </c>
      <c r="D21" s="31" t="s">
        <v>55</v>
      </c>
      <c r="E21" s="75">
        <v>2300</v>
      </c>
      <c r="F21" s="31">
        <v>2</v>
      </c>
      <c r="G21" s="75">
        <f t="shared" si="1"/>
        <v>4600</v>
      </c>
      <c r="H21" s="86" t="s">
        <v>37</v>
      </c>
      <c r="K21" s="83" t="s">
        <v>52</v>
      </c>
      <c r="L21" s="58">
        <v>2200</v>
      </c>
      <c r="P21" s="90"/>
    </row>
    <row r="22" spans="2:16" ht="19" x14ac:dyDescent="0.25">
      <c r="B22" s="85" t="s">
        <v>63</v>
      </c>
      <c r="C22" s="31" t="s">
        <v>48</v>
      </c>
      <c r="D22" s="31"/>
      <c r="E22" s="75">
        <v>1400</v>
      </c>
      <c r="F22" s="31">
        <v>7</v>
      </c>
      <c r="G22" s="75">
        <f t="shared" si="1"/>
        <v>9800</v>
      </c>
      <c r="H22" s="87" t="s">
        <v>37</v>
      </c>
      <c r="K22" s="85" t="s">
        <v>68</v>
      </c>
      <c r="L22" s="51">
        <f>D29</f>
        <v>2860</v>
      </c>
      <c r="P22" s="90"/>
    </row>
    <row r="23" spans="2:16" ht="20" thickBot="1" x14ac:dyDescent="0.3">
      <c r="B23" s="85" t="s">
        <v>64</v>
      </c>
      <c r="C23" s="31" t="s">
        <v>48</v>
      </c>
      <c r="D23" s="31"/>
      <c r="E23" s="75">
        <v>290</v>
      </c>
      <c r="F23" s="31">
        <v>1</v>
      </c>
      <c r="G23" s="75">
        <f t="shared" si="1"/>
        <v>290</v>
      </c>
      <c r="H23" s="87" t="s">
        <v>36</v>
      </c>
      <c r="K23" s="85" t="s">
        <v>50</v>
      </c>
      <c r="L23" s="51">
        <v>500</v>
      </c>
      <c r="P23" s="90"/>
    </row>
    <row r="24" spans="2:16" ht="20" thickBot="1" x14ac:dyDescent="0.3">
      <c r="B24" s="85" t="s">
        <v>65</v>
      </c>
      <c r="C24" s="31" t="s">
        <v>48</v>
      </c>
      <c r="D24" s="31"/>
      <c r="E24" s="75">
        <v>990</v>
      </c>
      <c r="F24" s="31">
        <v>1</v>
      </c>
      <c r="G24" s="75">
        <f t="shared" si="1"/>
        <v>990</v>
      </c>
      <c r="H24" s="87" t="s">
        <v>36</v>
      </c>
      <c r="K24" s="85" t="s">
        <v>53</v>
      </c>
      <c r="L24" s="51">
        <v>400</v>
      </c>
      <c r="N24" s="107" t="s">
        <v>41</v>
      </c>
      <c r="O24" s="108">
        <f>SUM(L21:L30)</f>
        <v>6260</v>
      </c>
      <c r="P24" s="90"/>
    </row>
    <row r="25" spans="2:16" ht="19" x14ac:dyDescent="0.25">
      <c r="B25" s="85" t="s">
        <v>66</v>
      </c>
      <c r="C25" s="31" t="s">
        <v>48</v>
      </c>
      <c r="D25" s="31"/>
      <c r="E25" s="75">
        <v>180</v>
      </c>
      <c r="F25" s="31">
        <v>1</v>
      </c>
      <c r="G25" s="75">
        <f t="shared" si="1"/>
        <v>180</v>
      </c>
      <c r="H25" s="88" t="s">
        <v>36</v>
      </c>
      <c r="K25" s="85" t="s">
        <v>51</v>
      </c>
      <c r="L25" s="51">
        <v>300</v>
      </c>
      <c r="P25" s="90"/>
    </row>
    <row r="26" spans="2:16" ht="19" x14ac:dyDescent="0.25">
      <c r="B26" s="85" t="s">
        <v>63</v>
      </c>
      <c r="C26" s="31" t="s">
        <v>48</v>
      </c>
      <c r="D26" s="31"/>
      <c r="E26" s="75">
        <v>1400</v>
      </c>
      <c r="F26" s="31">
        <v>1</v>
      </c>
      <c r="G26" s="31">
        <f t="shared" si="1"/>
        <v>1400</v>
      </c>
      <c r="H26" s="89" t="s">
        <v>36</v>
      </c>
      <c r="K26" s="99"/>
      <c r="P26" s="90"/>
    </row>
    <row r="27" spans="2:16" ht="20" thickBot="1" x14ac:dyDescent="0.3">
      <c r="B27" s="85"/>
      <c r="C27" s="31"/>
      <c r="D27" s="31"/>
      <c r="H27" s="90"/>
      <c r="K27" s="99"/>
      <c r="P27" s="90"/>
    </row>
    <row r="28" spans="2:16" ht="19" x14ac:dyDescent="0.25">
      <c r="B28" s="85"/>
      <c r="C28" s="60" t="s">
        <v>42</v>
      </c>
      <c r="D28" s="61">
        <f>G20+G21+G22</f>
        <v>25800</v>
      </c>
      <c r="H28" s="90"/>
      <c r="K28" s="99"/>
      <c r="P28" s="90"/>
    </row>
    <row r="29" spans="2:16" ht="20" thickBot="1" x14ac:dyDescent="0.3">
      <c r="B29" s="85"/>
      <c r="C29" s="62" t="s">
        <v>43</v>
      </c>
      <c r="D29" s="63">
        <f>G23+G24+G25+G26</f>
        <v>2860</v>
      </c>
      <c r="H29" s="90"/>
      <c r="K29" s="99"/>
      <c r="P29" s="90"/>
    </row>
    <row r="30" spans="2:16" ht="17" thickBot="1" x14ac:dyDescent="0.25">
      <c r="B30" s="95"/>
      <c r="C30" s="93" t="s">
        <v>41</v>
      </c>
      <c r="D30" s="109">
        <f>D28+D29</f>
        <v>28660</v>
      </c>
      <c r="E30" s="93"/>
      <c r="F30" s="93"/>
      <c r="G30" s="93"/>
      <c r="H30" s="94"/>
      <c r="K30" s="95"/>
      <c r="L30" s="93"/>
      <c r="M30" s="93"/>
      <c r="N30" s="93"/>
      <c r="O30" s="93"/>
      <c r="P30" s="94"/>
    </row>
    <row r="32" spans="2:16" ht="17" thickBot="1" x14ac:dyDescent="0.25"/>
    <row r="33" spans="1:16" ht="22" thickBot="1" x14ac:dyDescent="0.3">
      <c r="A33"/>
      <c r="B33" s="77" t="s">
        <v>62</v>
      </c>
      <c r="C33" s="79"/>
      <c r="D33" s="79"/>
      <c r="E33" s="79"/>
      <c r="F33" s="79"/>
      <c r="G33" s="79"/>
      <c r="H33" s="80"/>
      <c r="K33" s="122" t="s">
        <v>38</v>
      </c>
      <c r="L33" s="123"/>
      <c r="M33" s="52" t="s">
        <v>26</v>
      </c>
      <c r="N33" s="53">
        <v>7600</v>
      </c>
      <c r="O33" s="55" t="s">
        <v>39</v>
      </c>
      <c r="P33" s="54">
        <f>N33-O39</f>
        <v>471</v>
      </c>
    </row>
    <row r="34" spans="1:16" ht="22" thickBot="1" x14ac:dyDescent="0.3">
      <c r="A34"/>
      <c r="B34" s="56" t="s">
        <v>22</v>
      </c>
      <c r="C34" s="78" t="s">
        <v>27</v>
      </c>
      <c r="D34" s="78" t="s">
        <v>25</v>
      </c>
      <c r="E34" s="78" t="s">
        <v>24</v>
      </c>
      <c r="F34" s="78" t="s">
        <v>23</v>
      </c>
      <c r="G34" s="78" t="s">
        <v>26</v>
      </c>
      <c r="H34" s="57" t="s">
        <v>35</v>
      </c>
      <c r="K34" s="101"/>
      <c r="L34" s="102"/>
      <c r="M34" s="103"/>
      <c r="N34" s="104"/>
      <c r="O34" s="105"/>
      <c r="P34" s="106"/>
    </row>
    <row r="35" spans="1:16" ht="19" x14ac:dyDescent="0.25">
      <c r="A35"/>
      <c r="B35" s="83" t="s">
        <v>61</v>
      </c>
      <c r="C35" s="73" t="s">
        <v>29</v>
      </c>
      <c r="D35" s="73" t="s">
        <v>28</v>
      </c>
      <c r="E35" s="74">
        <v>4200</v>
      </c>
      <c r="F35" s="73">
        <v>6</v>
      </c>
      <c r="G35" s="74">
        <f t="shared" ref="G35:G41" si="2">F35*E35</f>
        <v>25200</v>
      </c>
      <c r="H35" s="96" t="s">
        <v>37</v>
      </c>
      <c r="K35" s="56" t="s">
        <v>22</v>
      </c>
      <c r="L35" s="57" t="s">
        <v>40</v>
      </c>
      <c r="P35" s="90"/>
    </row>
    <row r="36" spans="1:16" ht="19" x14ac:dyDescent="0.25">
      <c r="A36"/>
      <c r="B36" s="85" t="s">
        <v>63</v>
      </c>
      <c r="C36" s="31" t="s">
        <v>31</v>
      </c>
      <c r="D36" s="31" t="s">
        <v>30</v>
      </c>
      <c r="E36" s="75">
        <v>1275</v>
      </c>
      <c r="F36" s="31">
        <v>7</v>
      </c>
      <c r="G36" s="75">
        <f t="shared" si="2"/>
        <v>8925</v>
      </c>
      <c r="H36" s="89" t="s">
        <v>37</v>
      </c>
      <c r="K36" s="83" t="s">
        <v>52</v>
      </c>
      <c r="L36" s="58">
        <v>2200</v>
      </c>
      <c r="P36" s="90"/>
    </row>
    <row r="37" spans="1:16" ht="19" x14ac:dyDescent="0.25">
      <c r="A37"/>
      <c r="B37" s="85" t="s">
        <v>32</v>
      </c>
      <c r="C37" s="31" t="s">
        <v>31</v>
      </c>
      <c r="D37" s="31" t="s">
        <v>34</v>
      </c>
      <c r="E37" s="75">
        <v>1830</v>
      </c>
      <c r="F37" s="31">
        <v>1</v>
      </c>
      <c r="G37" s="75">
        <f t="shared" si="2"/>
        <v>1830</v>
      </c>
      <c r="H37" s="89" t="s">
        <v>36</v>
      </c>
      <c r="K37" s="85" t="s">
        <v>68</v>
      </c>
      <c r="L37" s="51">
        <f>D44</f>
        <v>3729</v>
      </c>
      <c r="P37" s="90"/>
    </row>
    <row r="38" spans="1:16" ht="20" thickBot="1" x14ac:dyDescent="0.3">
      <c r="A38"/>
      <c r="B38" s="85" t="s">
        <v>33</v>
      </c>
      <c r="C38" s="31" t="s">
        <v>31</v>
      </c>
      <c r="D38" s="31" t="s">
        <v>34</v>
      </c>
      <c r="E38" s="75">
        <v>444</v>
      </c>
      <c r="F38" s="31">
        <v>1</v>
      </c>
      <c r="G38" s="75">
        <f t="shared" si="2"/>
        <v>444</v>
      </c>
      <c r="H38" s="89" t="s">
        <v>36</v>
      </c>
      <c r="K38" s="85" t="s">
        <v>50</v>
      </c>
      <c r="L38" s="51">
        <v>500</v>
      </c>
      <c r="P38" s="90"/>
    </row>
    <row r="39" spans="1:16" ht="20" thickBot="1" x14ac:dyDescent="0.3">
      <c r="A39"/>
      <c r="B39" s="85" t="s">
        <v>47</v>
      </c>
      <c r="C39" s="31" t="s">
        <v>48</v>
      </c>
      <c r="D39" s="31" t="s">
        <v>34</v>
      </c>
      <c r="E39" s="75">
        <v>1900</v>
      </c>
      <c r="F39" s="31">
        <v>2</v>
      </c>
      <c r="G39" s="75">
        <f t="shared" si="2"/>
        <v>3800</v>
      </c>
      <c r="H39" s="89" t="s">
        <v>37</v>
      </c>
      <c r="K39" s="85" t="s">
        <v>53</v>
      </c>
      <c r="L39" s="51">
        <v>400</v>
      </c>
      <c r="N39" s="107" t="s">
        <v>41</v>
      </c>
      <c r="O39" s="108">
        <f>SUM(L36:L45)</f>
        <v>7129</v>
      </c>
      <c r="P39" s="90"/>
    </row>
    <row r="40" spans="1:16" ht="19" x14ac:dyDescent="0.25">
      <c r="A40"/>
      <c r="B40" s="97" t="s">
        <v>66</v>
      </c>
      <c r="C40" s="76"/>
      <c r="D40" s="76"/>
      <c r="E40" s="100">
        <v>180</v>
      </c>
      <c r="F40" s="76">
        <v>1</v>
      </c>
      <c r="G40" s="100">
        <f t="shared" si="2"/>
        <v>180</v>
      </c>
      <c r="H40" s="98" t="s">
        <v>36</v>
      </c>
      <c r="K40" s="85" t="s">
        <v>51</v>
      </c>
      <c r="L40" s="51">
        <v>300</v>
      </c>
      <c r="P40" s="90"/>
    </row>
    <row r="41" spans="1:16" ht="19" x14ac:dyDescent="0.25">
      <c r="A41"/>
      <c r="B41" s="85" t="s">
        <v>63</v>
      </c>
      <c r="C41" s="31" t="s">
        <v>31</v>
      </c>
      <c r="D41" s="31"/>
      <c r="E41" s="75">
        <v>1275</v>
      </c>
      <c r="F41" s="50">
        <v>1</v>
      </c>
      <c r="G41" s="50">
        <f t="shared" si="2"/>
        <v>1275</v>
      </c>
      <c r="H41" s="90" t="s">
        <v>36</v>
      </c>
      <c r="K41" s="99"/>
      <c r="P41" s="90"/>
    </row>
    <row r="42" spans="1:16" ht="20" thickBot="1" x14ac:dyDescent="0.3">
      <c r="A42"/>
      <c r="B42" s="85"/>
      <c r="C42" s="31"/>
      <c r="D42" s="31"/>
      <c r="H42" s="90"/>
      <c r="K42" s="99"/>
      <c r="P42" s="90"/>
    </row>
    <row r="43" spans="1:16" ht="19" x14ac:dyDescent="0.25">
      <c r="A43"/>
      <c r="B43" s="85"/>
      <c r="C43" s="60" t="s">
        <v>42</v>
      </c>
      <c r="D43" s="61">
        <f>G35+G36+G39</f>
        <v>37925</v>
      </c>
      <c r="H43" s="90"/>
      <c r="K43" s="99"/>
      <c r="P43" s="90"/>
    </row>
    <row r="44" spans="1:16" ht="20" thickBot="1" x14ac:dyDescent="0.3">
      <c r="A44"/>
      <c r="B44" s="85"/>
      <c r="C44" s="62" t="s">
        <v>43</v>
      </c>
      <c r="D44" s="63">
        <f>G37+G38+G40+G41</f>
        <v>3729</v>
      </c>
      <c r="H44" s="90"/>
      <c r="K44" s="99"/>
      <c r="P44" s="90"/>
    </row>
    <row r="45" spans="1:16" ht="17" thickBot="1" x14ac:dyDescent="0.25">
      <c r="B45" s="95"/>
      <c r="C45" s="93"/>
      <c r="D45" s="93"/>
      <c r="E45" s="93"/>
      <c r="F45" s="93"/>
      <c r="G45" s="93"/>
      <c r="H45" s="94"/>
      <c r="K45" s="95"/>
      <c r="L45" s="93"/>
      <c r="M45" s="93"/>
      <c r="N45" s="93"/>
      <c r="O45" s="93"/>
      <c r="P45" s="94"/>
    </row>
  </sheetData>
  <mergeCells count="3">
    <mergeCell ref="K18:L18"/>
    <mergeCell ref="K33:L33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2023-01-25T14:56:36Z</dcterms:created>
  <dcterms:modified xsi:type="dcterms:W3CDTF">2023-04-28T14:55:39Z</dcterms:modified>
</cp:coreProperties>
</file>