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2" documentId="8_{D6DF9C13-37B5-4A96-9600-4C7875E00C8C}" xr6:coauthVersionLast="47" xr6:coauthVersionMax="47" xr10:uidLastSave="{E3F36C63-4763-428E-BD51-6CF6B611E0D1}"/>
  <bookViews>
    <workbookView xWindow="-98" yWindow="-98" windowWidth="21795" windowHeight="13875" activeTab="2" xr2:uid="{7AD3A49B-7938-47E2-9067-2612B2635868}"/>
  </bookViews>
  <sheets>
    <sheet name="Country Deep Dives" sheetId="8" r:id="rId1"/>
    <sheet name="Data Reference" sheetId="12" r:id="rId2"/>
    <sheet name="One Budget tracker" sheetId="6" r:id="rId3"/>
    <sheet name="One Budget &amp; CDS " sheetId="9" r:id="rId4"/>
    <sheet name="Gavi Country Groups" sheetId="2" r:id="rId5"/>
    <sheet name="AMC 92+ISO CODES" sheetId="3" r:id="rId6"/>
    <sheet name="CDS3 guidelines" sheetId="13" r:id="rId7"/>
  </sheets>
  <definedNames>
    <definedName name="_xlnm._FilterDatabase" localSheetId="5" hidden="1">'AMC 92+ISO CODES'!$B$1:$K$1</definedName>
    <definedName name="_xlnm._FilterDatabase" localSheetId="0" hidden="1">'Country Deep Dives'!$A$1:$M$35</definedName>
    <definedName name="_xlnm._FilterDatabase" localSheetId="4" hidden="1">'Gavi Country Groups'!$A$2:$G$229</definedName>
    <definedName name="_xlnm._FilterDatabase" localSheetId="3" hidden="1">'One Budget &amp; CDS '!$A$1:$L$36</definedName>
    <definedName name="_xlnm._FilterDatabase" localSheetId="2" hidden="1">'One Budget tracker'!$A$1:$X$35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9" l="1"/>
  <c r="L13" i="9"/>
  <c r="L33" i="9"/>
  <c r="L11" i="9"/>
  <c r="L24" i="9"/>
  <c r="L21" i="9"/>
  <c r="L15" i="9"/>
  <c r="L14" i="9"/>
  <c r="L7" i="9"/>
  <c r="L35" i="9"/>
  <c r="L30" i="9"/>
  <c r="L29" i="9"/>
  <c r="L27" i="9"/>
  <c r="L9" i="9"/>
  <c r="L26" i="9"/>
  <c r="L25" i="9"/>
  <c r="L23" i="9"/>
  <c r="L2" i="9"/>
  <c r="L36" i="9"/>
  <c r="L34" i="9"/>
  <c r="L32" i="9"/>
  <c r="L28" i="9"/>
  <c r="L19" i="9"/>
  <c r="L3" i="9"/>
  <c r="L17" i="9"/>
  <c r="L12" i="9"/>
  <c r="L8" i="9"/>
  <c r="L6" i="9"/>
  <c r="L5" i="9"/>
  <c r="L20" i="9"/>
  <c r="L18" i="9"/>
  <c r="L16" i="9"/>
  <c r="L10" i="9"/>
  <c r="L4" i="9"/>
  <c r="L32" i="6"/>
  <c r="M35" i="6"/>
  <c r="N35" i="6" s="1"/>
  <c r="M34" i="6"/>
  <c r="N34" i="6" s="1"/>
  <c r="M33" i="6"/>
  <c r="N33" i="6" s="1"/>
  <c r="M32" i="6"/>
  <c r="N32" i="6" s="1"/>
  <c r="M31" i="6"/>
  <c r="N31" i="6" s="1"/>
  <c r="M30" i="6"/>
  <c r="N30" i="6" s="1"/>
  <c r="M29" i="6"/>
  <c r="N29" i="6" s="1"/>
  <c r="M28" i="6"/>
  <c r="N28" i="6" s="1"/>
  <c r="M27" i="6"/>
  <c r="N27" i="6" s="1"/>
  <c r="M26" i="6"/>
  <c r="N26" i="6" s="1"/>
  <c r="M25" i="6"/>
  <c r="N25" i="6" s="1"/>
  <c r="M24" i="6"/>
  <c r="N24" i="6" s="1"/>
  <c r="M23" i="6"/>
  <c r="N23" i="6" s="1"/>
  <c r="M22" i="6"/>
  <c r="N22" i="6" s="1"/>
  <c r="M21" i="6"/>
  <c r="N21" i="6" s="1"/>
  <c r="M20" i="6"/>
  <c r="N20" i="6" s="1"/>
  <c r="M19" i="6"/>
  <c r="N19" i="6" s="1"/>
  <c r="M18" i="6"/>
  <c r="N18" i="6" s="1"/>
  <c r="M17" i="6"/>
  <c r="N17" i="6" s="1"/>
  <c r="M16" i="6"/>
  <c r="N16" i="6" s="1"/>
  <c r="M15" i="6"/>
  <c r="N15" i="6" s="1"/>
  <c r="M14" i="6"/>
  <c r="N14" i="6" s="1"/>
  <c r="M13" i="6"/>
  <c r="N13" i="6" s="1"/>
  <c r="M12" i="6"/>
  <c r="N12" i="6" s="1"/>
  <c r="M11" i="6"/>
  <c r="N11" i="6" s="1"/>
  <c r="M10" i="6"/>
  <c r="N10" i="6" s="1"/>
  <c r="M9" i="6"/>
  <c r="N9" i="6" s="1"/>
  <c r="M5" i="6"/>
  <c r="N5" i="6" s="1"/>
  <c r="M8" i="6"/>
  <c r="N8" i="6" s="1"/>
  <c r="M7" i="6"/>
  <c r="N7" i="6" s="1"/>
  <c r="M6" i="6"/>
  <c r="N6" i="6" s="1"/>
  <c r="M4" i="6"/>
  <c r="N4" i="6" s="1"/>
  <c r="M3" i="6"/>
  <c r="N3" i="6" s="1"/>
  <c r="M2" i="6"/>
  <c r="N2" i="6" s="1"/>
  <c r="L35" i="6"/>
  <c r="L34" i="6"/>
  <c r="L33" i="6"/>
  <c r="L31" i="6"/>
  <c r="L30" i="6"/>
  <c r="L29" i="6"/>
  <c r="L28" i="6"/>
  <c r="L27" i="6"/>
  <c r="L26" i="6"/>
  <c r="L25" i="6"/>
  <c r="L24" i="6"/>
  <c r="L23" i="6"/>
  <c r="L22" i="6"/>
  <c r="L21" i="6"/>
  <c r="L20" i="6"/>
  <c r="L19" i="6"/>
  <c r="L18" i="6"/>
  <c r="L17" i="6"/>
  <c r="L16" i="6"/>
  <c r="L15" i="6"/>
  <c r="L14" i="6"/>
  <c r="L13" i="6"/>
  <c r="L12" i="6"/>
  <c r="L11" i="6"/>
  <c r="L10" i="6"/>
  <c r="L9" i="6"/>
  <c r="L5" i="6"/>
  <c r="L8" i="6"/>
  <c r="L7" i="6"/>
  <c r="L6" i="6"/>
  <c r="L4" i="6"/>
  <c r="L3" i="6"/>
  <c r="L2" i="6"/>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F18" i="3"/>
  <c r="F17" i="3"/>
  <c r="F16" i="3"/>
  <c r="F15" i="3"/>
  <c r="F14" i="3"/>
  <c r="F13" i="3"/>
  <c r="F12" i="3"/>
  <c r="F11" i="3"/>
  <c r="F10" i="3"/>
  <c r="F9" i="3"/>
  <c r="F8" i="3"/>
  <c r="F7" i="3"/>
  <c r="F6" i="3"/>
  <c r="F5" i="3"/>
  <c r="F4" i="3"/>
  <c r="F3"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F98" i="3" l="1"/>
  <c r="C98" i="3"/>
  <c r="F97" i="3"/>
  <c r="C97" i="3"/>
  <c r="F96" i="3"/>
  <c r="C96" i="3"/>
  <c r="F95" i="3"/>
  <c r="C95" i="3"/>
  <c r="F94" i="3"/>
  <c r="C94" i="3"/>
  <c r="F93" i="3"/>
  <c r="C93" i="3"/>
  <c r="F92" i="3"/>
  <c r="C92" i="3"/>
  <c r="F91" i="3"/>
  <c r="C91" i="3"/>
  <c r="F90" i="3"/>
  <c r="C90" i="3"/>
  <c r="F89" i="3"/>
  <c r="C89" i="3"/>
  <c r="F88" i="3"/>
  <c r="C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C49" i="3"/>
  <c r="F48" i="3"/>
  <c r="C48" i="3"/>
  <c r="F47" i="3"/>
  <c r="C47" i="3"/>
  <c r="F46" i="3"/>
  <c r="C46" i="3"/>
  <c r="F45" i="3"/>
  <c r="C45" i="3"/>
  <c r="F44" i="3"/>
  <c r="C44" i="3"/>
  <c r="F43" i="3"/>
  <c r="C43" i="3"/>
  <c r="F42" i="3"/>
  <c r="C42" i="3"/>
  <c r="F41" i="3"/>
  <c r="C41" i="3"/>
  <c r="F40" i="3"/>
  <c r="C40" i="3"/>
  <c r="F39" i="3"/>
  <c r="C39" i="3"/>
  <c r="F38" i="3"/>
  <c r="C38" i="3"/>
  <c r="F37" i="3"/>
  <c r="C37" i="3"/>
  <c r="F36" i="3"/>
  <c r="C36" i="3"/>
  <c r="F35" i="3"/>
  <c r="C35" i="3"/>
  <c r="F34" i="3"/>
  <c r="C34" i="3"/>
  <c r="F33" i="3"/>
  <c r="C33" i="3"/>
  <c r="F32" i="3"/>
  <c r="C32" i="3"/>
  <c r="F31" i="3"/>
  <c r="C31" i="3"/>
  <c r="F30" i="3"/>
  <c r="C30" i="3"/>
  <c r="F29" i="3"/>
  <c r="C29" i="3"/>
  <c r="F28" i="3"/>
  <c r="C28" i="3"/>
  <c r="F27" i="3"/>
  <c r="C27" i="3"/>
  <c r="F26" i="3"/>
  <c r="C26" i="3"/>
  <c r="F25" i="3"/>
  <c r="C25" i="3"/>
  <c r="F24" i="3"/>
  <c r="C24" i="3"/>
  <c r="F23" i="3"/>
  <c r="C23" i="3"/>
  <c r="F22" i="3"/>
  <c r="C22" i="3"/>
  <c r="F21" i="3"/>
  <c r="C21" i="3"/>
  <c r="F20" i="3"/>
  <c r="C20" i="3"/>
  <c r="F19" i="3"/>
  <c r="C19" i="3"/>
  <c r="C18" i="3"/>
  <c r="C17" i="3"/>
  <c r="C16" i="3"/>
  <c r="C15" i="3"/>
  <c r="C14" i="3"/>
  <c r="C13" i="3"/>
  <c r="C12" i="3"/>
  <c r="C11" i="3"/>
  <c r="C10" i="3"/>
  <c r="C9" i="3"/>
  <c r="C8" i="3"/>
  <c r="C7" i="3"/>
  <c r="C6" i="3"/>
  <c r="C5" i="3"/>
  <c r="C4" i="3"/>
  <c r="C3" i="3"/>
  <c r="C2" i="3"/>
  <c r="O9" i="3"/>
  <c r="O3" i="3"/>
</calcChain>
</file>

<file path=xl/sharedStrings.xml><?xml version="1.0" encoding="utf-8"?>
<sst xmlns="http://schemas.openxmlformats.org/spreadsheetml/2006/main" count="2643" uniqueCount="922">
  <si>
    <t>Desk Officer</t>
  </si>
  <si>
    <t>Country</t>
  </si>
  <si>
    <t>CCS baseline coverage15 Jan 2022</t>
  </si>
  <si>
    <r>
      <rPr>
        <b/>
        <sz val="10"/>
        <color rgb="FFFFFFFF"/>
        <rFont val="Arial"/>
      </rPr>
      <t xml:space="preserve">Total Population Coverage </t>
    </r>
    <r>
      <rPr>
        <b/>
        <sz val="10"/>
        <color rgb="FF000000"/>
        <rFont val="Arial"/>
      </rPr>
      <t>August</t>
    </r>
    <r>
      <rPr>
        <b/>
        <sz val="10"/>
        <color rgb="FFFFFFFF"/>
        <rFont val="Arial"/>
      </rPr>
      <t xml:space="preserve"> 2022</t>
    </r>
  </si>
  <si>
    <r>
      <rPr>
        <b/>
        <sz val="10"/>
        <color rgb="FFFFFFFF"/>
        <rFont val="Calibri"/>
        <family val="2"/>
      </rPr>
      <t xml:space="preserve">Total Population Coverage </t>
    </r>
    <r>
      <rPr>
        <b/>
        <sz val="10"/>
        <color rgb="FF000000"/>
        <rFont val="Calibri"/>
        <family val="2"/>
      </rPr>
      <t xml:space="preserve">Sept </t>
    </r>
    <r>
      <rPr>
        <b/>
        <sz val="10"/>
        <color rgb="FFFFFFFF"/>
        <rFont val="Calibri"/>
        <family val="2"/>
      </rPr>
      <t>2022</t>
    </r>
  </si>
  <si>
    <r>
      <rPr>
        <b/>
        <sz val="10"/>
        <color rgb="FFFFFFFF"/>
        <rFont val="Calibri"/>
      </rPr>
      <t xml:space="preserve">Total Population Coverage </t>
    </r>
    <r>
      <rPr>
        <b/>
        <sz val="10"/>
        <color rgb="FF000000"/>
        <rFont val="Calibri"/>
      </rPr>
      <t xml:space="preserve">Oct </t>
    </r>
    <r>
      <rPr>
        <b/>
        <sz val="10"/>
        <color rgb="FFFFFFFF"/>
        <rFont val="Calibri"/>
      </rPr>
      <t>2022</t>
    </r>
  </si>
  <si>
    <r>
      <rPr>
        <b/>
        <sz val="10"/>
        <color rgb="FFFFFFFF"/>
        <rFont val="Calibri"/>
      </rPr>
      <t xml:space="preserve">Total Population Coverage </t>
    </r>
    <r>
      <rPr>
        <b/>
        <sz val="10"/>
        <color rgb="FF000000"/>
        <rFont val="Calibri"/>
      </rPr>
      <t xml:space="preserve">Nov </t>
    </r>
    <r>
      <rPr>
        <b/>
        <sz val="10"/>
        <color rgb="FFFFFFFF"/>
        <rFont val="Calibri"/>
      </rPr>
      <t>2022</t>
    </r>
  </si>
  <si>
    <t>Deep Dive 1</t>
  </si>
  <si>
    <t>Deep Dive 2</t>
  </si>
  <si>
    <t>Deep Dive 3</t>
  </si>
  <si>
    <t>Deep Dive 4</t>
  </si>
  <si>
    <t>Deep Dive 5</t>
  </si>
  <si>
    <t>Deep Dive 6</t>
  </si>
  <si>
    <t>Imran</t>
  </si>
  <si>
    <t>Afghanistan</t>
  </si>
  <si>
    <t xml:space="preserve">Feb 17th </t>
  </si>
  <si>
    <t>Feb  28th</t>
  </si>
  <si>
    <t xml:space="preserve">March 17th </t>
  </si>
  <si>
    <t xml:space="preserve">April 4th </t>
  </si>
  <si>
    <t xml:space="preserve">May 9th </t>
  </si>
  <si>
    <t xml:space="preserve">September 1st </t>
  </si>
  <si>
    <t>Edinam</t>
  </si>
  <si>
    <t>Burkina Faso</t>
  </si>
  <si>
    <t xml:space="preserve">March 24th </t>
  </si>
  <si>
    <t xml:space="preserve">April 28th </t>
  </si>
  <si>
    <t xml:space="preserve">August 25th </t>
  </si>
  <si>
    <t>Adelaide</t>
  </si>
  <si>
    <t xml:space="preserve">Burundi </t>
  </si>
  <si>
    <t>&lt;1%</t>
  </si>
  <si>
    <t>Adidja</t>
  </si>
  <si>
    <t>Cameroon</t>
  </si>
  <si>
    <t xml:space="preserve">May 26th </t>
  </si>
  <si>
    <t xml:space="preserve">August 29th </t>
  </si>
  <si>
    <t>CAR</t>
  </si>
  <si>
    <t>June 16th</t>
  </si>
  <si>
    <t>Simon</t>
  </si>
  <si>
    <t>Chad</t>
  </si>
  <si>
    <t xml:space="preserve">May 23rd </t>
  </si>
  <si>
    <t>Cote d'Ivoire</t>
  </si>
  <si>
    <t xml:space="preserve">July 18th </t>
  </si>
  <si>
    <t>Rehan</t>
  </si>
  <si>
    <t>Djibouti</t>
  </si>
  <si>
    <t xml:space="preserve">September 12th </t>
  </si>
  <si>
    <t>DRC</t>
  </si>
  <si>
    <t xml:space="preserve">Feb 24th </t>
  </si>
  <si>
    <t>July 21th</t>
  </si>
  <si>
    <t>William</t>
  </si>
  <si>
    <t>Ethiopia</t>
  </si>
  <si>
    <t>March 3rd</t>
  </si>
  <si>
    <t xml:space="preserve">April 21st </t>
  </si>
  <si>
    <t xml:space="preserve">Sept 15th </t>
  </si>
  <si>
    <t>Gabon</t>
  </si>
  <si>
    <t>Ghana</t>
  </si>
  <si>
    <t xml:space="preserve">Feb 21st </t>
  </si>
  <si>
    <t xml:space="preserve">March 31st </t>
  </si>
  <si>
    <t xml:space="preserve">July 4th </t>
  </si>
  <si>
    <t>Guinea</t>
  </si>
  <si>
    <t xml:space="preserve">July 25th </t>
  </si>
  <si>
    <t>Guniea Bissau</t>
  </si>
  <si>
    <t xml:space="preserve">September 5th </t>
  </si>
  <si>
    <t>Haiti</t>
  </si>
  <si>
    <t>Kenya</t>
  </si>
  <si>
    <t xml:space="preserve">March 21 st </t>
  </si>
  <si>
    <t xml:space="preserve">April 11th </t>
  </si>
  <si>
    <t xml:space="preserve">May 30th </t>
  </si>
  <si>
    <t>Madagascar</t>
  </si>
  <si>
    <t xml:space="preserve">Oct 3rd </t>
  </si>
  <si>
    <t>Ida Marie</t>
  </si>
  <si>
    <t>Malawi</t>
  </si>
  <si>
    <t xml:space="preserve">June 23rd </t>
  </si>
  <si>
    <t>Mali</t>
  </si>
  <si>
    <t xml:space="preserve">August 4th </t>
  </si>
  <si>
    <t>Niger</t>
  </si>
  <si>
    <t xml:space="preserve">June 20th </t>
  </si>
  <si>
    <t>October 6th</t>
  </si>
  <si>
    <t>Nigeria</t>
  </si>
  <si>
    <t xml:space="preserve">March 3rd </t>
  </si>
  <si>
    <t xml:space="preserve">March 28th </t>
  </si>
  <si>
    <t xml:space="preserve">April 25th </t>
  </si>
  <si>
    <t xml:space="preserve">June 2nd </t>
  </si>
  <si>
    <t>September 19th</t>
  </si>
  <si>
    <t>PNG</t>
  </si>
  <si>
    <t xml:space="preserve">May 5th </t>
  </si>
  <si>
    <t xml:space="preserve">June 27th </t>
  </si>
  <si>
    <t>Senegal</t>
  </si>
  <si>
    <t xml:space="preserve">May 19th </t>
  </si>
  <si>
    <t>October 20th</t>
  </si>
  <si>
    <t>Sierra Leone</t>
  </si>
  <si>
    <t xml:space="preserve">March 7th </t>
  </si>
  <si>
    <t xml:space="preserve">May 16th </t>
  </si>
  <si>
    <t>Solomon Islands</t>
  </si>
  <si>
    <t>May 30th</t>
  </si>
  <si>
    <t>Somalia</t>
  </si>
  <si>
    <t xml:space="preserve">March 21st </t>
  </si>
  <si>
    <t xml:space="preserve">June 30th </t>
  </si>
  <si>
    <t>South Sudan</t>
  </si>
  <si>
    <t>April 14th</t>
  </si>
  <si>
    <t>June 15th</t>
  </si>
  <si>
    <t>Sudan</t>
  </si>
  <si>
    <t xml:space="preserve">Feb 28th </t>
  </si>
  <si>
    <t xml:space="preserve">March 14th </t>
  </si>
  <si>
    <t>July 28th</t>
  </si>
  <si>
    <t>Syria</t>
  </si>
  <si>
    <t>Tanzania</t>
  </si>
  <si>
    <t xml:space="preserve">July 14th </t>
  </si>
  <si>
    <t>The Gambia</t>
  </si>
  <si>
    <t xml:space="preserve">April 14th </t>
  </si>
  <si>
    <t>August 18th</t>
  </si>
  <si>
    <t xml:space="preserve">Nov 10th </t>
  </si>
  <si>
    <t>Uganda</t>
  </si>
  <si>
    <t>Yemen</t>
  </si>
  <si>
    <t>September 26th</t>
  </si>
  <si>
    <t>Zambia</t>
  </si>
  <si>
    <t xml:space="preserve">August 15th </t>
  </si>
  <si>
    <t>name_short</t>
  </si>
  <si>
    <t>cov_total_fv</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</si>
  <si>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</si>
  <si>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</si>
  <si>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</si>
  <si>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</si>
  <si>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</si>
  <si>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</si>
  <si>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</si>
  <si>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</si>
  <si>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</si>
  <si>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</si>
  <si>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</si>
  <si>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</si>
  <si>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</si>
  <si>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</si>
  <si>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</si>
  <si>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</si>
  <si>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</si>
  <si>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</si>
  <si>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</si>
  <si>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</si>
  <si>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</si>
  <si>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</si>
  <si>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</si>
  <si>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</si>
  <si>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&amp; Herzegovina</t>
  </si>
  <si>
    <t>Botswana</t>
  </si>
  <si>
    <t>Brazil</t>
  </si>
  <si>
    <t>British Virgin Islands</t>
  </si>
  <si>
    <t>Brunei</t>
  </si>
  <si>
    <t>Bulgaria</t>
  </si>
  <si>
    <t>Burundi</t>
  </si>
  <si>
    <t>Cabo Verde</t>
  </si>
  <si>
    <t>Cambodia</t>
  </si>
  <si>
    <t>Canada</t>
  </si>
  <si>
    <t>Cayman Islands</t>
  </si>
  <si>
    <t>Chile</t>
  </si>
  <si>
    <t>China</t>
  </si>
  <si>
    <t>CN Mariana Islands</t>
  </si>
  <si>
    <t>Colombia</t>
  </si>
  <si>
    <t>Comoros</t>
  </si>
  <si>
    <t>Congo</t>
  </si>
  <si>
    <t>Cook Islands</t>
  </si>
  <si>
    <t>Costa Rica</t>
  </si>
  <si>
    <t>CÃ´te d'Ivoire</t>
  </si>
  <si>
    <t>Croatia</t>
  </si>
  <si>
    <t>Cuba</t>
  </si>
  <si>
    <t>CuraÃ§ao</t>
  </si>
  <si>
    <t>Cyprus</t>
  </si>
  <si>
    <t>Czechia</t>
  </si>
  <si>
    <t>Denmark</t>
  </si>
  <si>
    <t>Dominica</t>
  </si>
  <si>
    <t>Dominican Republic</t>
  </si>
  <si>
    <t>DPRKorea</t>
  </si>
  <si>
    <t>DRCongo</t>
  </si>
  <si>
    <t>Ecuador</t>
  </si>
  <si>
    <t>Egypt</t>
  </si>
  <si>
    <t>El Salvador</t>
  </si>
  <si>
    <t>Equatorial Guinea</t>
  </si>
  <si>
    <t>Eritrea</t>
  </si>
  <si>
    <t>Estonia</t>
  </si>
  <si>
    <t>Eswatini</t>
  </si>
  <si>
    <t>Fiji</t>
  </si>
  <si>
    <t>Finland</t>
  </si>
  <si>
    <t>France</t>
  </si>
  <si>
    <t>French Guiana</t>
  </si>
  <si>
    <t>French Polynesia</t>
  </si>
  <si>
    <t>Gambia</t>
  </si>
  <si>
    <t>Georgia</t>
  </si>
  <si>
    <t>Germany</t>
  </si>
  <si>
    <t>Greece</t>
  </si>
  <si>
    <t>Grenada</t>
  </si>
  <si>
    <t>Guadeloupe</t>
  </si>
  <si>
    <t>Guam</t>
  </si>
  <si>
    <t>Guatemala</t>
  </si>
  <si>
    <t>Guinea-Bissau</t>
  </si>
  <si>
    <t>Guyana</t>
  </si>
  <si>
    <t>Honduras</t>
  </si>
  <si>
    <t>Hong Kong</t>
  </si>
  <si>
    <t>Hungary</t>
  </si>
  <si>
    <t>Iceland</t>
  </si>
  <si>
    <t>India</t>
  </si>
  <si>
    <t>Indonesia</t>
  </si>
  <si>
    <t>Iran</t>
  </si>
  <si>
    <t>Iraq</t>
  </si>
  <si>
    <t>Ireland</t>
  </si>
  <si>
    <t>Israel</t>
  </si>
  <si>
    <t>Italy</t>
  </si>
  <si>
    <t>Jamaica</t>
  </si>
  <si>
    <t>Japan</t>
  </si>
  <si>
    <t>Jordan</t>
  </si>
  <si>
    <t>Kazakhstan</t>
  </si>
  <si>
    <t>Kiribati</t>
  </si>
  <si>
    <t>Kosovo</t>
  </si>
  <si>
    <t>Kuwait</t>
  </si>
  <si>
    <t>Kyrgyzstan</t>
  </si>
  <si>
    <t>Laos</t>
  </si>
  <si>
    <t>Latvia</t>
  </si>
  <si>
    <t>Lebanon</t>
  </si>
  <si>
    <t>Lesotho</t>
  </si>
  <si>
    <t>Liberia</t>
  </si>
  <si>
    <t>Libya</t>
  </si>
  <si>
    <t>Lithuania</t>
  </si>
  <si>
    <t>Luxembourg</t>
  </si>
  <si>
    <t>Macao</t>
  </si>
  <si>
    <t>Malaysia</t>
  </si>
  <si>
    <t>Maldives</t>
  </si>
  <si>
    <t>Malta</t>
  </si>
  <si>
    <t>Marshall Islands</t>
  </si>
  <si>
    <t>Martinique</t>
  </si>
  <si>
    <t>Mauritania</t>
  </si>
  <si>
    <t>Mauritius</t>
  </si>
  <si>
    <t>Mexico</t>
  </si>
  <si>
    <t>Micronesia</t>
  </si>
  <si>
    <t>Monaco</t>
  </si>
  <si>
    <t>Mongolia</t>
  </si>
  <si>
    <t>Montenegro</t>
  </si>
  <si>
    <t>Montserrat</t>
  </si>
  <si>
    <t>Morocco</t>
  </si>
  <si>
    <t>Mozambique</t>
  </si>
  <si>
    <t>Myanmar</t>
  </si>
  <si>
    <t>Namibia</t>
  </si>
  <si>
    <t>Nauru</t>
  </si>
  <si>
    <t>Nepal</t>
  </si>
  <si>
    <t>Netherlands</t>
  </si>
  <si>
    <t>New Caledonia</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</si>
  <si>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</si>
  <si>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</si>
  <si>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</si>
  <si>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</si>
  <si>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</si>
  <si>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</si>
  <si>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</si>
  <si>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</si>
  <si>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</si>
  <si>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</si>
  <si>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</si>
  <si>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</si>
  <si>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</si>
  <si>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</si>
  <si>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</si>
  <si>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</si>
  <si>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</si>
  <si>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</si>
  <si>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Reunion</t>
  </si>
  <si>
    <t>Romania</t>
  </si>
  <si>
    <t>Russian Federation</t>
  </si>
  <si>
    <t>Rwanda</t>
  </si>
  <si>
    <t>Saint Helena</t>
  </si>
  <si>
    <t>Saint Kitts &amp; Nevis</t>
  </si>
  <si>
    <t>Saint Lucia</t>
  </si>
  <si>
    <t>Saint Vincent &amp; The Grenadines</t>
  </si>
  <si>
    <t>Samoa</t>
  </si>
  <si>
    <t>San Marino</t>
  </si>
  <si>
    <t>Sao Tome &amp; Principe</t>
  </si>
  <si>
    <t>Saudi Arabia</t>
  </si>
  <si>
    <t>Serbia</t>
  </si>
  <si>
    <t>Seychelles</t>
  </si>
  <si>
    <t>Singapore</t>
  </si>
  <si>
    <t>Sint Maarten</t>
  </si>
  <si>
    <t>Slovakia</t>
  </si>
  <si>
    <t>Slovenia</t>
  </si>
  <si>
    <t>South Africa</t>
  </si>
  <si>
    <t>Spain</t>
  </si>
  <si>
    <t>Sri Lanka</t>
  </si>
  <si>
    <t>Suriname</t>
  </si>
  <si>
    <t>Sweden</t>
  </si>
  <si>
    <t>Switzerland</t>
  </si>
  <si>
    <t>Tajikistan</t>
  </si>
  <si>
    <t>Thailand</t>
  </si>
  <si>
    <t>Timor-Leste</t>
  </si>
  <si>
    <t>Togo</t>
  </si>
  <si>
    <t>Tonga</t>
  </si>
  <si>
    <t>Trinidad &amp; Tobago</t>
  </si>
  <si>
    <t>Tunisia</t>
  </si>
  <si>
    <t>Turkey</t>
  </si>
  <si>
    <t>Turkmenistan</t>
  </si>
  <si>
    <t>Turks &amp; Caicos Islands</t>
  </si>
  <si>
    <t>Tuvalu</t>
  </si>
  <si>
    <t>UAE</t>
  </si>
  <si>
    <t>UK</t>
  </si>
  <si>
    <t>Ukraine</t>
  </si>
  <si>
    <t>Uruguay</t>
  </si>
  <si>
    <t>US Virgin Islands</t>
  </si>
  <si>
    <t>USA</t>
  </si>
  <si>
    <t>Uzbekistan</t>
  </si>
  <si>
    <t>Vanuatu</t>
  </si>
  <si>
    <t>Venezuela</t>
  </si>
  <si>
    <t>VietNam</t>
  </si>
  <si>
    <t>Wallis &amp; Futuna Islands</t>
  </si>
  <si>
    <t>West Bank and Gaza</t>
  </si>
  <si>
    <t>Zimbabwe</t>
  </si>
  <si>
    <t>DO</t>
  </si>
  <si>
    <t>Francophone?</t>
  </si>
  <si>
    <t>One Budget Status</t>
  </si>
  <si>
    <t>Progress Tracker - current step being worked on / achieved</t>
  </si>
  <si>
    <t>Bottleneck (if applicable)</t>
  </si>
  <si>
    <t>Need for One Plan support?</t>
  </si>
  <si>
    <t>Assigned support (if applicable)</t>
  </si>
  <si>
    <t>Need for One Budget support?</t>
  </si>
  <si>
    <t>Assigned TA (if applicable)</t>
  </si>
  <si>
    <t>Need for CDS application support?</t>
  </si>
  <si>
    <t>Any support need</t>
  </si>
  <si>
    <t>Vx Rate</t>
  </si>
  <si>
    <t>Vx &lt; 12%</t>
  </si>
  <si>
    <t>Comments</t>
  </si>
  <si>
    <t>Next Steps (Owner)</t>
  </si>
  <si>
    <t>Date received</t>
  </si>
  <si>
    <t>Total budget amount</t>
  </si>
  <si>
    <t>Budget gap</t>
  </si>
  <si>
    <t>Start date</t>
  </si>
  <si>
    <t>End date</t>
  </si>
  <si>
    <t>Link to the documentation (WHO SharePoint)</t>
  </si>
  <si>
    <t>Guidelines met?</t>
  </si>
  <si>
    <t>In progress</t>
  </si>
  <si>
    <t>1. Process started</t>
  </si>
  <si>
    <t>Country on hold</t>
  </si>
  <si>
    <t>-Will not need new funds till December - CDS application approved
-Campaign approved for July 
-Revisit One Budget in the future ahead of Dec need</t>
  </si>
  <si>
    <t>-Onboard country onto One Budget vision (DO/Funding)</t>
  </si>
  <si>
    <t>No</t>
  </si>
  <si>
    <t>Yes</t>
  </si>
  <si>
    <t>On hold</t>
  </si>
  <si>
    <t>-No large scale campaigns at the moment
-Just joined COVAX, NDVP finalized
-Limited traction to onboard to CoVDP</t>
  </si>
  <si>
    <t>-Onboard country onto One Budget (on hold)
-Need to align on broader CoVDP strategy to engage country  (DO/Country team)</t>
  </si>
  <si>
    <t>2. Draft in progress</t>
  </si>
  <si>
    <t>One Plan not developed</t>
  </si>
  <si>
    <t xml:space="preserve">Yes - pending </t>
  </si>
  <si>
    <t>Yes - assigned / provided</t>
  </si>
  <si>
    <t>-Health economist sourced by DO from WHO (Dr. Mukendi)</t>
  </si>
  <si>
    <t>-Country onboarded onto CoVDP week of 6/20
-Country does not have aligned One Plan (need to update strategy from being fully reliant on resource intensive campaigns)
-Increased involvement needed from GAVI SCM</t>
  </si>
  <si>
    <t>-Country team to align on One Plan before budgeting can take place 
-Team needs TA to complete this</t>
  </si>
  <si>
    <t>Funding not mapped</t>
  </si>
  <si>
    <t>-UNICEF CO consultant to provide TA</t>
  </si>
  <si>
    <t>-One Country team working on budget
-Guidelines shared
-One consultant in country to support budgeting
-Trying to plan joint mission with GAVI in July
-Initial mapping of funds shared on 7/14</t>
  </si>
  <si>
    <t xml:space="preserve">-Country team to work with assigned TA to draft One Budget </t>
  </si>
  <si>
    <t>-CAR plans to move to One Budget approach
-Key priority is strengthening cold chain, sufficient vx supply so need to redirect WB funds ($16M) earmarked for this
-Budget created in CVIC but needs to be aligned with One Budget guidelines - Dr Mukendi (IST/CA) and Dr Manzi have worked on CVIC
-Need to ensure partners are aligned on goal/value of One Budget  e.g., simplify redirecting funds to areas of need such as from vx procurement to cold chain
-Challenge in identifying lead to own coordination process (to create consolidated plan and map funding)</t>
  </si>
  <si>
    <r>
      <rPr>
        <b/>
        <sz val="14"/>
        <color theme="1"/>
        <rFont val="Calibri"/>
        <family val="2"/>
        <scheme val="minor"/>
      </rPr>
      <t>- Identify focal points to develop budget (Country team)
-Share example of French budget (DO)
-Determine need for TA and share with Funding workstream (Country team)</t>
    </r>
  </si>
  <si>
    <t>3. Drafts being refined</t>
  </si>
  <si>
    <t>-Campaign starting June 29 - budget created for this
-Need to build more comprehensive budget
-Country drafting budget to support need for $10M in funding 
-Need visibility into detail behind programming 
-NDPV last updated Jan 2022</t>
  </si>
  <si>
    <t>-Country team to share details of programming for $10M in funding need - use as starting point for One Budget</t>
  </si>
  <si>
    <t xml:space="preserve">-Plan drafted to expand into community-oriented acceleration strategy
-Call held on July 14th </t>
  </si>
  <si>
    <t>-Country team to start drafting and revert with any TA /support need request</t>
  </si>
  <si>
    <t>-Funding not currently an issue, may be a gap in Oct/Nov '22
-Acceleration campaign happening currently, evaluation happening in July '22
-Currently working off of and updating a budget but it is NOT a One Budget
-Campaign currently live - to revisit after completion</t>
  </si>
  <si>
    <r>
      <rPr>
        <b/>
        <sz val="14"/>
        <color rgb="FF000000"/>
        <rFont val="Calibri"/>
        <family val="2"/>
      </rPr>
      <t>-Schedule call with one country team to introduce One Budget - goal is to include as part of July end mission (DO/Funding)</t>
    </r>
  </si>
  <si>
    <t>Not yet kicked off</t>
  </si>
  <si>
    <t xml:space="preserve">-Limited coordination with country 
-Country team may be drafting One Budget for presentation to the Prime Minister's office but to be confirmed 
-Have been raising funds for each campaign - need to align them on a central long-term budget
</t>
  </si>
  <si>
    <t>-DO to set up call with country and funding workstream</t>
  </si>
  <si>
    <t>-Limited interest from Gabon to be involved in CoVDP</t>
  </si>
  <si>
    <t>-Onboard country to CoVDP (DO)</t>
  </si>
  <si>
    <t>-CoVDP Onboarding just completed
-No comprehensive budget yet, campaign ended late May and debrief to be held to discuss learnings (implementation &amp; funding needs)
-Nationwide health care worker strike, need to revisit once strike completed
-One Plan not created yet</t>
  </si>
  <si>
    <t>-Raise One Budget at next meeting to identify leads (DO)</t>
  </si>
  <si>
    <t>-Country drafting high-level budget
-Needs to be converted into One Budget
-Very WIP budget shared, to be refined with country team</t>
  </si>
  <si>
    <t>-Need to onboard onto One Budget and identify lead</t>
  </si>
  <si>
    <t>-Country onboarded to CoVDP
-Call held with country team
-Country has high-level view of plans &amp; funding need (not One Budget)
-NDPV updated March 2022</t>
  </si>
  <si>
    <t>-Country to share current budget (not in One Budget format)</t>
  </si>
  <si>
    <t>-Country onboarded to CoVDP
-Call held with country team
-Country has high-level view of plans &amp; funding need (not One Budget)</t>
  </si>
  <si>
    <t>-Need for program planning support - for creation of consolidated longer term plans (&gt;1-2 months)
-Need for support to map funding sources to budget</t>
  </si>
  <si>
    <t xml:space="preserve">-Onboarded and One Budget introduced
-MOH just announced desire for all partners to work together - nicely aligned with One Budget, One Plan, One Team
-Challenges are 1) creating a comprehensive plan, 2) accurately mapping available funding, and 3) accounting for constantly changing strategies
-Have a consultant in country to conduct budgeting, need program planning help
-Economist available in country to provide some budgeting / costing support
-Teams are very enthusiastic about One Budget but would like surge support to develope One Plan &amp; One Budget </t>
  </si>
  <si>
    <r>
      <rPr>
        <b/>
        <sz val="14"/>
        <color theme="1"/>
        <rFont val="Calibri"/>
        <family val="2"/>
        <scheme val="minor"/>
      </rPr>
      <t>-Formally kick off CoVDP support (via letter) and identify leads for One Budget (DO)
-Check with Imran and Adelaide on where the immunization expertise is in-country to support long-term planning, and if they can support the coordination of funding as well</t>
    </r>
  </si>
  <si>
    <t xml:space="preserve">-Country conducting resource mapping exercise
-Mission planned for July 13 - 15
-Campaign planned for July 16 but funding is currently only available in 24 counties (remaining 23 counties are not funded)
-Immediate focus is closing this gap - challenges in finalizing funding disbursement from CDS and WB, govt has limited visibility into funding/programming planned by partners, particularly at the sub-national level (note: urgent funding request withdrawn on 6/27)
-USAID providing support at county level but there is no coordination between them and the MOH/national government </t>
  </si>
  <si>
    <t>-DO to schedule time with Richard and Benjamin on path forward</t>
  </si>
  <si>
    <t>Ida</t>
  </si>
  <si>
    <t>N/A</t>
  </si>
  <si>
    <t>-Review of draft being conducted, need for additional support TBD</t>
  </si>
  <si>
    <t>-Ojaswee can support if needed</t>
  </si>
  <si>
    <t>-Country team shared draft One Budget 
-Ida reviewed and shared draft with funding workstream
-Funding workstream shared back comments
-Limited visibility into where USAID is providing funds</t>
  </si>
  <si>
    <r>
      <rPr>
        <b/>
        <sz val="14"/>
        <color theme="1"/>
        <rFont val="Calibri"/>
        <family val="2"/>
        <scheme val="minor"/>
      </rPr>
      <t>-Discuss areas for refinement (DO/Funding)</t>
    </r>
  </si>
  <si>
    <t xml:space="preserve">-Would like to mobilize TA to improve use of funds </t>
  </si>
  <si>
    <t>-Country onboarding to CoVDP
-High level budget created and gaps identified (urgent to be addressed via CDS application)
-Currently conducting a vaccine campaign
-Identified gap of $32M 
-Operational plan and CVIC costing complete, need to consolidate onto One Budget and map funding gap against this
-Leveraging KFW to conduct vaccine delivery 
-NDVP updated March 2022</t>
  </si>
  <si>
    <t xml:space="preserve">-DO to invite Ojaswee to standing call to identify right lead to partner with </t>
  </si>
  <si>
    <t xml:space="preserve">No </t>
  </si>
  <si>
    <t>-Support provided by Ronke</t>
  </si>
  <si>
    <t>-Budgets to be created at state level, with govt for endorsement
-Federal govt has owned process (NPHCD) 
-Urgent funding request submitted on 6/28 - to be harmonized with One Budget
-One Plan to be finalized by early July 
-In the process of populating template
-Template for both federal and state planning created at request of federal govt
-State level microplans and budgets created with partners - govt has after then launched Scale 3.0 - need to align detailed budgets with Scale 3.0</t>
  </si>
  <si>
    <r>
      <rPr>
        <b/>
        <sz val="14"/>
        <color theme="1"/>
        <rFont val="Calibri"/>
        <family val="2"/>
        <scheme val="minor"/>
      </rPr>
      <t>-Country team to work with govt to draft budget (DO/Country team)</t>
    </r>
  </si>
  <si>
    <t xml:space="preserve">-Need to have high level advocacy from Ted before One Budget can begin 
-Complications due to recent election </t>
  </si>
  <si>
    <t>-Introduced to One Budget &amp; working session held
-Currently sufficient funding
-Currently holding workshops from June 27 - July 1 where they are discussing activities (new Minister of Health)
-Change in MOH, country holding workshops before vaccine activities continue
-NDPV last updated in Oct 2021</t>
  </si>
  <si>
    <r>
      <rPr>
        <b/>
        <sz val="14"/>
        <color theme="1"/>
        <rFont val="Calibri"/>
        <family val="2"/>
        <scheme val="minor"/>
      </rPr>
      <t>-DO to circle back once workshops are complete</t>
    </r>
  </si>
  <si>
    <t>-High-touch support provided by DO on coordination &amp; consolidation</t>
  </si>
  <si>
    <t xml:space="preserve">-Draft One Budget shared </t>
  </si>
  <si>
    <r>
      <rPr>
        <b/>
        <sz val="14"/>
        <color theme="1"/>
        <rFont val="Calibri"/>
        <family val="2"/>
        <scheme val="minor"/>
      </rPr>
      <t>-Review and identify areas for refinement, share back with DO (Funding)</t>
    </r>
  </si>
  <si>
    <t xml:space="preserve">-Will need support 
-Imran may be able to support for short-term via mission </t>
  </si>
  <si>
    <t>-Onboard country onto One Budget vision (DO/Funding)
-Imran to plan mission</t>
  </si>
  <si>
    <t xml:space="preserve">-Coordination complicated by limited working relationship between Mogadishu and Somaliland
-Somaliland requested not to work with WHO
-To be re-visited on the 17th </t>
  </si>
  <si>
    <t>Delay in completion of the first version of the one budget. Further follow up next week.</t>
  </si>
  <si>
    <t xml:space="preserve">-Ojaswee can support budgeting </t>
  </si>
  <si>
    <t xml:space="preserve">-Currently conducting resource mapping
-Limited visibility into USAID funds below country level  - given as lump sum to implementing partners (e.g., Intrahealth) and not mapped to any categories - problem in the future as well as expect additional funds from USAID - having One Budget should force USAID to provide more visibility 
-Drafting a One Budget - planning for campaign in November, inform implementation of WB service delivery funding </t>
  </si>
  <si>
    <r>
      <rPr>
        <b/>
        <sz val="14"/>
        <color theme="1"/>
        <rFont val="Calibri"/>
        <family val="2"/>
        <scheme val="minor"/>
      </rPr>
      <t>-Share draft budget (DO/Country team)
-Review and identify areas for refinement (Funding)</t>
    </r>
  </si>
  <si>
    <t>4. Finalized for now</t>
  </si>
  <si>
    <t>-Review of draft conducted, need for additional support TBD</t>
  </si>
  <si>
    <t>-Tariro (UNICEF) to support</t>
  </si>
  <si>
    <t>-One budget draft submitted
-Mission planned for 25 - 28th June
-Held call with country team to discuss refinements needed in One Budget (June 21)</t>
  </si>
  <si>
    <r>
      <rPr>
        <b/>
        <sz val="14"/>
        <color theme="1"/>
        <rFont val="Calibri"/>
        <family val="2"/>
        <scheme val="minor"/>
      </rPr>
      <t>- Reconvene on updates and request support from funding workstream as needed to share a revised One Budget (Country team)</t>
    </r>
  </si>
  <si>
    <t>https://worldhealthorg.sharepoint.com/:x:/r/sites/COVID19VaccineDeliveryFacility/_layouts/15/Doc.aspx?sourcedoc=%7BE2AC6176-DB91-4EA8-8A2A-DC2BC9B530E5%7D&amp;file=Sudan_One%20budget%20compilation2-working%20version_20220920.xlsx&amp;action=default&amp;mobileredirect=true</t>
  </si>
  <si>
    <t>To be updated after October campaign</t>
  </si>
  <si>
    <t>-Veronique is going to Syria on Saturday (Abu, past DO is joining them</t>
  </si>
  <si>
    <t xml:space="preserve">-TA ready to be provided as soon as additional visibility into need received </t>
  </si>
  <si>
    <t>-Tariro will support</t>
  </si>
  <si>
    <t>-Currently conducting resource mapping
'-3 campaigns planned (June - start today, July - starts 1 July), first 2 are technically fully funded but may be some shortfall, expect shortfall for 3rd campaign
-Limited visibility into USAID funds ($20M) below country level  - given as lump sum to implementing partners (e.g., JSI) and not mapped to any categories - expect this to just be written off, do not expect additional funds from USAID
-Drafting a One Budget 
-Mission planned for July '22 - draft to be shared then</t>
  </si>
  <si>
    <t>Resource mapping apparently conducted by MoH for each campaign round. New mapping for 4th round being planned, MoH to confirm support needs</t>
  </si>
  <si>
    <t>TBC</t>
  </si>
  <si>
    <t xml:space="preserve">-Resource mapping complete via WHO and at district level for GAVI
-Similar issues with no visibility into USAID funds
-USAID went to districts and communicated a district  level budget, but unclear where these numbers are coming from </t>
  </si>
  <si>
    <t>-Meeting with Yemen ended June 19 - updates TBD</t>
  </si>
  <si>
    <r>
      <rPr>
        <b/>
        <sz val="14"/>
        <color theme="1"/>
        <rFont val="Calibri"/>
        <family val="2"/>
        <scheme val="minor"/>
      </rPr>
      <t>-Ask Rita about update from meeting (DO)</t>
    </r>
  </si>
  <si>
    <t>Resource mapping apaprently conducted by WHO surge, pending sharing with DO</t>
  </si>
  <si>
    <t>-Resource mapping in progress
-Same issue with lack of visibility into USAID funds, same is true for WB
-One Plan and One Budget drafted (as of 8/15)</t>
  </si>
  <si>
    <t>Status List</t>
  </si>
  <si>
    <t>Complete</t>
  </si>
  <si>
    <t>Progress List</t>
  </si>
  <si>
    <t>Country leads draft One Budget, keeping DOs aware of ongoing progress</t>
  </si>
  <si>
    <t>Funding workstream reviews draft and identifies any need for refinement</t>
  </si>
  <si>
    <t>All stakeholders align on final One Budget for upcoming time period</t>
  </si>
  <si>
    <t>TA need</t>
  </si>
  <si>
    <t>Bottleneck</t>
  </si>
  <si>
    <t xml:space="preserve">TA needed to cost </t>
  </si>
  <si>
    <t>Language(s)</t>
  </si>
  <si>
    <t>One Plan/One Budget Support Need</t>
  </si>
  <si>
    <t xml:space="preserve">One Plan/One Budget Support Assigned </t>
  </si>
  <si>
    <t>Open One Plan / One Budget TA request status</t>
  </si>
  <si>
    <t>Submitting new CDS application?</t>
  </si>
  <si>
    <t>Application Status (CDS 3.0)</t>
  </si>
  <si>
    <t xml:space="preserve">TA request for CDS </t>
  </si>
  <si>
    <t>Part of AMC 61?</t>
  </si>
  <si>
    <t>WHO Consultants who created NDVP</t>
  </si>
  <si>
    <t xml:space="preserve">Email </t>
  </si>
  <si>
    <t>English</t>
  </si>
  <si>
    <t>One Plan &amp; One Budget</t>
  </si>
  <si>
    <t>Provided</t>
  </si>
  <si>
    <t>New deadline offcially communicated 15.11.2022</t>
  </si>
  <si>
    <t>​Received unofficial CDS deadline extension till Nov, same TA for CDS &amp; One Budget</t>
  </si>
  <si>
    <t>English &amp; French</t>
  </si>
  <si>
    <t>-</t>
  </si>
  <si>
    <t xml:space="preserve">Submitted before Sep 30 </t>
  </si>
  <si>
    <t>Not requested</t>
  </si>
  <si>
    <t>One Budget only</t>
  </si>
  <si>
    <t>-Budget: Consultant (UNICEF CO)</t>
  </si>
  <si>
    <t>One Plan</t>
  </si>
  <si>
    <t>Open</t>
  </si>
  <si>
    <t xml:space="preserve">Submitted after Sep 30 </t>
  </si>
  <si>
    <t xml:space="preserve">The country expect a GAVI consultant </t>
  </si>
  <si>
    <t>One Plan &amp; Budget</t>
  </si>
  <si>
    <t>Delay expected - just received NBW</t>
  </si>
  <si>
    <t>TBD - partner to be tapped</t>
  </si>
  <si>
    <t xml:space="preserve">-Dr Mukendi (WHO Consultant)  - September
</t>
  </si>
  <si>
    <t>Provided - potential need for additional support due to limited bandwidth</t>
  </si>
  <si>
    <t>On track</t>
  </si>
  <si>
    <t>​No</t>
  </si>
  <si>
    <t>​-Dr. Omar (EPI) is drafting
-May need to be translated to GAVI format</t>
  </si>
  <si>
    <t>One Budget</t>
  </si>
  <si>
    <t>Delay expected  - tracking towards mid-October</t>
  </si>
  <si>
    <t>Fidele Ngabo &amp;  
Anastase Mian(reporting 29.7.22)</t>
  </si>
  <si>
    <t>ngabog@who.int
miana@who.int</t>
  </si>
  <si>
    <t>Submitted before Sep 30</t>
  </si>
  <si>
    <t>Good planning needed for the 3rd enveloppe envelope in alignement with HSS and EAF funding. Will take more time with disbursment expected in January 2023. Ghana still has balance from CDS2 that they can use by the end of 2022. Also completing FPP application in parallel</t>
  </si>
  <si>
    <t>Michael Mulowooza</t>
  </si>
  <si>
    <t>mulowoozam@who.int</t>
  </si>
  <si>
    <t>Drafted</t>
  </si>
  <si>
    <t>TBF</t>
  </si>
  <si>
    <t>Delayed</t>
  </si>
  <si>
    <t>Paul Abiodun</t>
  </si>
  <si>
    <t>oabiodun@who.int</t>
  </si>
  <si>
    <t>Guinea Bissau</t>
  </si>
  <si>
    <t>English &amp; Portuguese</t>
  </si>
  <si>
    <r>
      <t xml:space="preserve">-Tentatively Jackson + Dr. Vargas (consultant) - </t>
    </r>
    <r>
      <rPr>
        <i/>
        <sz val="12"/>
        <rFont val="Arial"/>
        <family val="2"/>
      </rPr>
      <t>August</t>
    </r>
  </si>
  <si>
    <t>Delay expected- NB request submitted end of August</t>
  </si>
  <si>
    <t>Economist available in country</t>
  </si>
  <si>
    <t>TBD</t>
  </si>
  <si>
    <t>CDS2 not yet discbursed</t>
  </si>
  <si>
    <t>Madagascar has sufficient funding</t>
  </si>
  <si>
    <t>Tesfaye Kassahun</t>
  </si>
  <si>
    <t>tkassahun@who.int</t>
  </si>
  <si>
    <t>-Budget: Ojaswee (CoVDP)</t>
  </si>
  <si>
    <t xml:space="preserve">Not submitted </t>
  </si>
  <si>
    <t>CDS2 not yet disbursed</t>
  </si>
  <si>
    <r>
      <t xml:space="preserve">-Funding: Yacine - </t>
    </r>
    <r>
      <rPr>
        <i/>
        <sz val="12"/>
        <rFont val="Arial"/>
        <family val="2"/>
      </rPr>
      <t>September</t>
    </r>
    <r>
      <rPr>
        <sz val="12"/>
        <rFont val="Arial"/>
        <family val="2"/>
      </rPr>
      <t xml:space="preserve">
-Health economist: TBD
-Comms &amp; demand: TBD</t>
    </r>
  </si>
  <si>
    <t>-Budget: Ronke (CoVDP)</t>
  </si>
  <si>
    <t>Requested and provided by DO and SL</t>
  </si>
  <si>
    <t>May be able to use WHO consultants</t>
  </si>
  <si>
    <t>-Plan: Imran (CoVDP)
-Budget: Tariro (UNICEF)</t>
  </si>
  <si>
    <t>Draft One Budget to be leveraged for CDS</t>
  </si>
  <si>
    <t xml:space="preserve">TBF - ex WHO regional team member </t>
  </si>
  <si>
    <t>Delay expected (1-2 weeks - tracking towards 15th Oct)</t>
  </si>
  <si>
    <t>​Person TBC</t>
  </si>
  <si>
    <t>​Can use same TA for CDS and One Budget</t>
  </si>
  <si>
    <t>​'-Measles and cholera campaigns being planned in parallel so COs have limited bandwidth &amp; very low utilization of CDS2
-Expect very WIP / high-level budget submission due to competing prioritie</t>
  </si>
  <si>
    <r>
      <t xml:space="preserve">-Budget: Ojaswee - </t>
    </r>
    <r>
      <rPr>
        <i/>
        <sz val="12"/>
        <rFont val="Arial"/>
        <family val="2"/>
      </rPr>
      <t>August</t>
    </r>
  </si>
  <si>
    <t>provided by partners</t>
  </si>
  <si>
    <t>-Budget: Tariro (UNICEF)</t>
  </si>
  <si>
    <t>Submitted before Sep 30 (CDS2 )
Planning future submission of CDS3</t>
  </si>
  <si>
    <t>​'-CDS 2 request submitted 9/1 requires significant refinement
'-CDS 3 will be submitted later in the year to prioritized CDS 
-Country awaiting disbursement of CDS2</t>
  </si>
  <si>
    <t>Syria - Damascus</t>
  </si>
  <si>
    <t>Dickens Atwogyrie</t>
  </si>
  <si>
    <t>atwongyeired@who.int</t>
  </si>
  <si>
    <t>Syria - North West Syria</t>
  </si>
  <si>
    <t>Submitted after Sep 30</t>
  </si>
  <si>
    <t>-Seperate applicatiom for NWS ($6.1M ceiling)</t>
  </si>
  <si>
    <t>Large balance of CDS2 funds</t>
  </si>
  <si>
    <t>Requested and being provided by DO</t>
  </si>
  <si>
    <t>Chima Onuekwe &amp;
Nass Shafique</t>
  </si>
  <si>
    <t>onuekwec@who.int
nasss@who.int</t>
  </si>
  <si>
    <t>ISO</t>
  </si>
  <si>
    <t>ISO2</t>
  </si>
  <si>
    <t>Participant</t>
  </si>
  <si>
    <t>COVAX status</t>
  </si>
  <si>
    <t>AMC status</t>
  </si>
  <si>
    <t>Portfolio</t>
  </si>
  <si>
    <t>Population</t>
  </si>
  <si>
    <t xml:space="preserve"> AFG </t>
  </si>
  <si>
    <t xml:space="preserve"> COVAX </t>
  </si>
  <si>
    <t>AMC</t>
  </si>
  <si>
    <t xml:space="preserve"> Conflict fragile </t>
  </si>
  <si>
    <t xml:space="preserve"> ALB </t>
  </si>
  <si>
    <t>SFP</t>
  </si>
  <si>
    <t xml:space="preserve">                                          -  </t>
  </si>
  <si>
    <t xml:space="preserve"> DZA </t>
  </si>
  <si>
    <t xml:space="preserve"> AMC35 </t>
  </si>
  <si>
    <t xml:space="preserve"> ASM </t>
  </si>
  <si>
    <t xml:space="preserve"> Non-COVAX </t>
  </si>
  <si>
    <t xml:space="preserve"> AND </t>
  </si>
  <si>
    <t xml:space="preserve"> AGO </t>
  </si>
  <si>
    <t xml:space="preserve"> AIA </t>
  </si>
  <si>
    <t xml:space="preserve"> ATG </t>
  </si>
  <si>
    <t>Antigua and Barbuda</t>
  </si>
  <si>
    <t xml:space="preserve"> ARG </t>
  </si>
  <si>
    <t xml:space="preserve"> ARM </t>
  </si>
  <si>
    <t xml:space="preserve"> ABW </t>
  </si>
  <si>
    <t xml:space="preserve"> AUS </t>
  </si>
  <si>
    <t xml:space="preserve"> AUT </t>
  </si>
  <si>
    <t xml:space="preserve"> AZE </t>
  </si>
  <si>
    <t xml:space="preserve"> BHS </t>
  </si>
  <si>
    <t xml:space="preserve"> BHR </t>
  </si>
  <si>
    <t xml:space="preserve"> BGD </t>
  </si>
  <si>
    <t xml:space="preserve"> AMC57 </t>
  </si>
  <si>
    <t xml:space="preserve"> BRB </t>
  </si>
  <si>
    <t xml:space="preserve"> BLR </t>
  </si>
  <si>
    <t xml:space="preserve"> BEL </t>
  </si>
  <si>
    <t xml:space="preserve"> BLZ </t>
  </si>
  <si>
    <t xml:space="preserve"> BEN </t>
  </si>
  <si>
    <t xml:space="preserve"> BMU </t>
  </si>
  <si>
    <t xml:space="preserve"> BTN </t>
  </si>
  <si>
    <t xml:space="preserve"> BOL </t>
  </si>
  <si>
    <t xml:space="preserve"> BES </t>
  </si>
  <si>
    <t>Bonaire, Sint Eustatius and Saba</t>
  </si>
  <si>
    <t xml:space="preserve"> XAA </t>
  </si>
  <si>
    <t>Bonaire, Sint Eustatius And Saba/Bonaire</t>
  </si>
  <si>
    <t>Bonaire, Sint Eustatius And Saba/Saba</t>
  </si>
  <si>
    <t xml:space="preserve"> BIH </t>
  </si>
  <si>
    <t>Bosnia and Herzegovina</t>
  </si>
  <si>
    <t xml:space="preserve"> BWA </t>
  </si>
  <si>
    <t xml:space="preserve"> BRA </t>
  </si>
  <si>
    <t xml:space="preserve"> VGB </t>
  </si>
  <si>
    <t xml:space="preserve"> BRN </t>
  </si>
  <si>
    <t>Brunei Darussalam</t>
  </si>
  <si>
    <t xml:space="preserve"> BGR </t>
  </si>
  <si>
    <t xml:space="preserve"> BFA </t>
  </si>
  <si>
    <t xml:space="preserve"> BDI </t>
  </si>
  <si>
    <t xml:space="preserve"> CPV </t>
  </si>
  <si>
    <t xml:space="preserve"> KHM </t>
  </si>
  <si>
    <t xml:space="preserve"> CMR </t>
  </si>
  <si>
    <t xml:space="preserve"> CAN </t>
  </si>
  <si>
    <t xml:space="preserve"> CYM </t>
  </si>
  <si>
    <t xml:space="preserve"> CAF </t>
  </si>
  <si>
    <t>Central African Republic</t>
  </si>
  <si>
    <t xml:space="preserve"> TCD </t>
  </si>
  <si>
    <t xml:space="preserve">                                      -  </t>
  </si>
  <si>
    <t>Channel Islands</t>
  </si>
  <si>
    <t xml:space="preserve"> CHL </t>
  </si>
  <si>
    <t xml:space="preserve"> CHN </t>
  </si>
  <si>
    <t xml:space="preserve"> COL </t>
  </si>
  <si>
    <t xml:space="preserve"> COM </t>
  </si>
  <si>
    <t xml:space="preserve"> COG </t>
  </si>
  <si>
    <t xml:space="preserve"> COD </t>
  </si>
  <si>
    <t>Congo (Democratic Republic of The)</t>
  </si>
  <si>
    <t xml:space="preserve"> High impact </t>
  </si>
  <si>
    <t xml:space="preserve"> CRI </t>
  </si>
  <si>
    <t xml:space="preserve"> CIV </t>
  </si>
  <si>
    <t>Côte d’Ivoire</t>
  </si>
  <si>
    <t xml:space="preserve"> HRV </t>
  </si>
  <si>
    <t xml:space="preserve"> CUB </t>
  </si>
  <si>
    <t xml:space="preserve"> CUW </t>
  </si>
  <si>
    <t>Curaçao</t>
  </si>
  <si>
    <t xml:space="preserve"> CYP </t>
  </si>
  <si>
    <t xml:space="preserve"> CZE </t>
  </si>
  <si>
    <t xml:space="preserve"> DNK </t>
  </si>
  <si>
    <t xml:space="preserve"> DJI </t>
  </si>
  <si>
    <t xml:space="preserve"> DMA </t>
  </si>
  <si>
    <t xml:space="preserve"> DOM </t>
  </si>
  <si>
    <t xml:space="preserve"> ECU </t>
  </si>
  <si>
    <t xml:space="preserve"> EGY </t>
  </si>
  <si>
    <t xml:space="preserve"> SLV </t>
  </si>
  <si>
    <t xml:space="preserve"> GNQ </t>
  </si>
  <si>
    <t xml:space="preserve"> ERI </t>
  </si>
  <si>
    <t xml:space="preserve"> EST </t>
  </si>
  <si>
    <t xml:space="preserve"> SWZ </t>
  </si>
  <si>
    <t xml:space="preserve"> ETH </t>
  </si>
  <si>
    <t xml:space="preserve"> FRO </t>
  </si>
  <si>
    <t>Faroe Islands</t>
  </si>
  <si>
    <t xml:space="preserve"> FJI </t>
  </si>
  <si>
    <t xml:space="preserve"> FIN </t>
  </si>
  <si>
    <t xml:space="preserve"> FRA </t>
  </si>
  <si>
    <t xml:space="preserve"> GUF </t>
  </si>
  <si>
    <t xml:space="preserve"> PYF </t>
  </si>
  <si>
    <t xml:space="preserve"> GAB </t>
  </si>
  <si>
    <t xml:space="preserve"> GMB </t>
  </si>
  <si>
    <t xml:space="preserve"> GEO </t>
  </si>
  <si>
    <t xml:space="preserve"> DEU </t>
  </si>
  <si>
    <t xml:space="preserve"> GHA </t>
  </si>
  <si>
    <t xml:space="preserve"> GIB </t>
  </si>
  <si>
    <t>Gibraltar</t>
  </si>
  <si>
    <t xml:space="preserve"> GRC </t>
  </si>
  <si>
    <t xml:space="preserve"> GRL </t>
  </si>
  <si>
    <t>Greenland</t>
  </si>
  <si>
    <t xml:space="preserve"> GRD </t>
  </si>
  <si>
    <t xml:space="preserve"> GLP </t>
  </si>
  <si>
    <t xml:space="preserve"> GUM </t>
  </si>
  <si>
    <t xml:space="preserve"> GTM </t>
  </si>
  <si>
    <t xml:space="preserve"> GIN </t>
  </si>
  <si>
    <t xml:space="preserve"> GNB </t>
  </si>
  <si>
    <t xml:space="preserve"> GUY </t>
  </si>
  <si>
    <t xml:space="preserve"> HTI </t>
  </si>
  <si>
    <t xml:space="preserve"> HND </t>
  </si>
  <si>
    <t xml:space="preserve"> HKG </t>
  </si>
  <si>
    <t xml:space="preserve"> HUN </t>
  </si>
  <si>
    <t xml:space="preserve"> ISL </t>
  </si>
  <si>
    <t xml:space="preserve"> IND </t>
  </si>
  <si>
    <t xml:space="preserve"> IDN </t>
  </si>
  <si>
    <t xml:space="preserve"> IRN </t>
  </si>
  <si>
    <t>Iran (Islamic Republic Of)</t>
  </si>
  <si>
    <t xml:space="preserve"> IRQ </t>
  </si>
  <si>
    <t xml:space="preserve"> IRL </t>
  </si>
  <si>
    <t xml:space="preserve"> IMN </t>
  </si>
  <si>
    <t>Isle of Man</t>
  </si>
  <si>
    <t xml:space="preserve"> ISR </t>
  </si>
  <si>
    <t xml:space="preserve"> ITA </t>
  </si>
  <si>
    <t xml:space="preserve"> JAM </t>
  </si>
  <si>
    <t xml:space="preserve"> JPN </t>
  </si>
  <si>
    <t xml:space="preserve"> JOR </t>
  </si>
  <si>
    <t xml:space="preserve"> KAZ </t>
  </si>
  <si>
    <t xml:space="preserve"> KEN </t>
  </si>
  <si>
    <t xml:space="preserve"> KIR </t>
  </si>
  <si>
    <t xml:space="preserve"> PRK </t>
  </si>
  <si>
    <t>Korea (Democratic People's Republic of)</t>
  </si>
  <si>
    <t xml:space="preserve"> KOR </t>
  </si>
  <si>
    <t>Korea (Republic of)</t>
  </si>
  <si>
    <t xml:space="preserve"> XKX </t>
  </si>
  <si>
    <t xml:space="preserve"> KWT </t>
  </si>
  <si>
    <t xml:space="preserve"> KGZ </t>
  </si>
  <si>
    <t xml:space="preserve"> LAO </t>
  </si>
  <si>
    <t>Lao People's Democratic Republic</t>
  </si>
  <si>
    <t xml:space="preserve"> LVA </t>
  </si>
  <si>
    <t xml:space="preserve"> LBN </t>
  </si>
  <si>
    <t xml:space="preserve"> LSO </t>
  </si>
  <si>
    <t xml:space="preserve"> LBR </t>
  </si>
  <si>
    <t xml:space="preserve"> LBY </t>
  </si>
  <si>
    <t xml:space="preserve"> LIE </t>
  </si>
  <si>
    <t>Liechtenstein</t>
  </si>
  <si>
    <t xml:space="preserve"> LTU </t>
  </si>
  <si>
    <t xml:space="preserve"> LUX </t>
  </si>
  <si>
    <t xml:space="preserve"> MAC </t>
  </si>
  <si>
    <t xml:space="preserve"> MDG </t>
  </si>
  <si>
    <t xml:space="preserve"> MWI </t>
  </si>
  <si>
    <t xml:space="preserve"> MYS </t>
  </si>
  <si>
    <t xml:space="preserve"> MDV </t>
  </si>
  <si>
    <t xml:space="preserve"> MLI </t>
  </si>
  <si>
    <t xml:space="preserve"> MLT </t>
  </si>
  <si>
    <t xml:space="preserve"> MHL </t>
  </si>
  <si>
    <t xml:space="preserve"> MTQ </t>
  </si>
  <si>
    <t xml:space="preserve"> MRT </t>
  </si>
  <si>
    <t xml:space="preserve"> MUS </t>
  </si>
  <si>
    <t xml:space="preserve"> MEX </t>
  </si>
  <si>
    <t xml:space="preserve"> FSM </t>
  </si>
  <si>
    <t xml:space="preserve"> MDA </t>
  </si>
  <si>
    <t>Moldova</t>
  </si>
  <si>
    <t xml:space="preserve"> MCO </t>
  </si>
  <si>
    <t xml:space="preserve"> MNG </t>
  </si>
  <si>
    <t xml:space="preserve"> MNE </t>
  </si>
  <si>
    <t xml:space="preserve"> MSR </t>
  </si>
  <si>
    <t xml:space="preserve"> MAR </t>
  </si>
  <si>
    <t xml:space="preserve"> MOZ </t>
  </si>
  <si>
    <t xml:space="preserve"> MMR </t>
  </si>
  <si>
    <t xml:space="preserve"> NAM </t>
  </si>
  <si>
    <t xml:space="preserve"> NRU </t>
  </si>
  <si>
    <t xml:space="preserve"> NPL </t>
  </si>
  <si>
    <t xml:space="preserve"> NLD </t>
  </si>
  <si>
    <t xml:space="preserve"> NCL </t>
  </si>
  <si>
    <t xml:space="preserve"> NZL </t>
  </si>
  <si>
    <t xml:space="preserve"> NIC </t>
  </si>
  <si>
    <t xml:space="preserve"> NER </t>
  </si>
  <si>
    <t xml:space="preserve"> NGA </t>
  </si>
  <si>
    <t xml:space="preserve"> MKD </t>
  </si>
  <si>
    <t xml:space="preserve"> MNP </t>
  </si>
  <si>
    <t>Northern Mariana Islands (Commonwealth Of The)</t>
  </si>
  <si>
    <t xml:space="preserve"> NOR </t>
  </si>
  <si>
    <t xml:space="preserve"> OMN </t>
  </si>
  <si>
    <t xml:space="preserve"> PAK </t>
  </si>
  <si>
    <t xml:space="preserve"> PLW </t>
  </si>
  <si>
    <t xml:space="preserve"> PAN </t>
  </si>
  <si>
    <t xml:space="preserve"> PNG </t>
  </si>
  <si>
    <t xml:space="preserve"> PRY </t>
  </si>
  <si>
    <t xml:space="preserve"> PER </t>
  </si>
  <si>
    <t xml:space="preserve"> PHL </t>
  </si>
  <si>
    <t xml:space="preserve"> POL </t>
  </si>
  <si>
    <t xml:space="preserve"> PRT </t>
  </si>
  <si>
    <t xml:space="preserve"> PRI </t>
  </si>
  <si>
    <t>Puerto Rico</t>
  </si>
  <si>
    <t xml:space="preserve"> QAT </t>
  </si>
  <si>
    <t xml:space="preserve"> ROU </t>
  </si>
  <si>
    <t xml:space="preserve"> RUS </t>
  </si>
  <si>
    <t xml:space="preserve"> RWA </t>
  </si>
  <si>
    <t xml:space="preserve"> KNA </t>
  </si>
  <si>
    <t>Saint Kitts And Nevis</t>
  </si>
  <si>
    <t xml:space="preserve"> LCA </t>
  </si>
  <si>
    <t xml:space="preserve"> MAF </t>
  </si>
  <si>
    <t>Saint Martin</t>
  </si>
  <si>
    <t xml:space="preserve"> VCT </t>
  </si>
  <si>
    <t>Saint Vincent And The Grenadines</t>
  </si>
  <si>
    <t xml:space="preserve"> WSM </t>
  </si>
  <si>
    <t xml:space="preserve"> SMR </t>
  </si>
  <si>
    <t xml:space="preserve"> STP </t>
  </si>
  <si>
    <t>Sao Tome And Principe</t>
  </si>
  <si>
    <t xml:space="preserve"> SAU </t>
  </si>
  <si>
    <t xml:space="preserve"> SEN </t>
  </si>
  <si>
    <t xml:space="preserve"> SRB </t>
  </si>
  <si>
    <t xml:space="preserve"> SYC </t>
  </si>
  <si>
    <t xml:space="preserve"> SLE </t>
  </si>
  <si>
    <t xml:space="preserve"> SGP </t>
  </si>
  <si>
    <t xml:space="preserve"> SXM </t>
  </si>
  <si>
    <t xml:space="preserve"> SVK </t>
  </si>
  <si>
    <t xml:space="preserve"> SVN </t>
  </si>
  <si>
    <t xml:space="preserve"> SLB </t>
  </si>
  <si>
    <t xml:space="preserve"> SOM </t>
  </si>
  <si>
    <t xml:space="preserve"> ZAF </t>
  </si>
  <si>
    <t xml:space="preserve"> SSD </t>
  </si>
  <si>
    <t xml:space="preserve"> ESP </t>
  </si>
  <si>
    <t xml:space="preserve"> LKA </t>
  </si>
  <si>
    <t xml:space="preserve"> SDN </t>
  </si>
  <si>
    <t xml:space="preserve"> SUR </t>
  </si>
  <si>
    <t xml:space="preserve"> SWE </t>
  </si>
  <si>
    <t xml:space="preserve"> CHE </t>
  </si>
  <si>
    <t xml:space="preserve"> SYR </t>
  </si>
  <si>
    <t>Syrian Arab Republic</t>
  </si>
  <si>
    <t xml:space="preserve"> TWN </t>
  </si>
  <si>
    <t>Taiwan</t>
  </si>
  <si>
    <t xml:space="preserve"> TJK </t>
  </si>
  <si>
    <t xml:space="preserve"> TZA </t>
  </si>
  <si>
    <t>Tanzania (United Republic of)</t>
  </si>
  <si>
    <t xml:space="preserve"> THA </t>
  </si>
  <si>
    <t xml:space="preserve"> TLS </t>
  </si>
  <si>
    <t xml:space="preserve"> TGO </t>
  </si>
  <si>
    <t xml:space="preserve"> TON </t>
  </si>
  <si>
    <t xml:space="preserve"> TTO </t>
  </si>
  <si>
    <t>Trinidad and Tobago</t>
  </si>
  <si>
    <t xml:space="preserve"> TUN </t>
  </si>
  <si>
    <t xml:space="preserve"> TUR </t>
  </si>
  <si>
    <t xml:space="preserve"> TKM </t>
  </si>
  <si>
    <t xml:space="preserve"> TCA </t>
  </si>
  <si>
    <t>Turks and Caicos Islands</t>
  </si>
  <si>
    <t xml:space="preserve"> TUV </t>
  </si>
  <si>
    <t xml:space="preserve"> UGA </t>
  </si>
  <si>
    <t xml:space="preserve"> UKR </t>
  </si>
  <si>
    <t xml:space="preserve"> ARE </t>
  </si>
  <si>
    <t>United Arab Emirates</t>
  </si>
  <si>
    <t xml:space="preserve"> GBR </t>
  </si>
  <si>
    <t>United Kingdom</t>
  </si>
  <si>
    <t xml:space="preserve"> USA </t>
  </si>
  <si>
    <t>United States of America</t>
  </si>
  <si>
    <t xml:space="preserve"> URY </t>
  </si>
  <si>
    <t xml:space="preserve"> UZB </t>
  </si>
  <si>
    <t xml:space="preserve"> VUT </t>
  </si>
  <si>
    <t xml:space="preserve"> VEN </t>
  </si>
  <si>
    <t>Venezuela (Bolivarian Republic of)</t>
  </si>
  <si>
    <t xml:space="preserve"> VNM </t>
  </si>
  <si>
    <t>Viet Nam</t>
  </si>
  <si>
    <t xml:space="preserve"> VIR </t>
  </si>
  <si>
    <t>Virgin Islands (U.S.)</t>
  </si>
  <si>
    <t xml:space="preserve"> WLF </t>
  </si>
  <si>
    <t>Wallis and Futuna</t>
  </si>
  <si>
    <t xml:space="preserve"> PSE </t>
  </si>
  <si>
    <t>West Bank &amp; Gaza</t>
  </si>
  <si>
    <t xml:space="preserve"> YEM </t>
  </si>
  <si>
    <t xml:space="preserve"> ZMB </t>
  </si>
  <si>
    <t xml:space="preserve"> ZWE </t>
  </si>
  <si>
    <t>WHO Region AMC</t>
  </si>
  <si>
    <t>UNICEF Region AMC</t>
  </si>
  <si>
    <t>Gavi Country Group</t>
  </si>
  <si>
    <t>Surge Support</t>
  </si>
  <si>
    <t xml:space="preserve">Up Coming Mission </t>
  </si>
  <si>
    <t xml:space="preserve"> Mission Complete </t>
  </si>
  <si>
    <t>STATUS</t>
  </si>
  <si>
    <t>AFG</t>
  </si>
  <si>
    <t>EMRO</t>
  </si>
  <si>
    <t>ROSA</t>
  </si>
  <si>
    <t>DZA</t>
  </si>
  <si>
    <t xml:space="preserve">AFRO </t>
  </si>
  <si>
    <t>MENA</t>
  </si>
  <si>
    <t>AGO</t>
  </si>
  <si>
    <t>ESARO</t>
  </si>
  <si>
    <t>BGD</t>
  </si>
  <si>
    <t>SEARO</t>
  </si>
  <si>
    <t>BEN</t>
  </si>
  <si>
    <t>WCARO</t>
  </si>
  <si>
    <t>BTN</t>
  </si>
  <si>
    <t>BOL</t>
  </si>
  <si>
    <t>AMRO</t>
  </si>
  <si>
    <t>LACRO</t>
  </si>
  <si>
    <t>BFA</t>
  </si>
  <si>
    <t>BDI</t>
  </si>
  <si>
    <t>CPV</t>
  </si>
  <si>
    <t>KHM</t>
  </si>
  <si>
    <t>CMR</t>
  </si>
  <si>
    <t>AFRO</t>
  </si>
  <si>
    <t>CAF</t>
  </si>
  <si>
    <t>TCD</t>
  </si>
  <si>
    <t>COM</t>
  </si>
  <si>
    <t>COD</t>
  </si>
  <si>
    <t>COG</t>
  </si>
  <si>
    <t>Congo-Brazzaville</t>
  </si>
  <si>
    <t>CIV</t>
  </si>
  <si>
    <t>DJI</t>
  </si>
  <si>
    <t>DMA</t>
  </si>
  <si>
    <t>PRK</t>
  </si>
  <si>
    <t>DPRK</t>
  </si>
  <si>
    <t>EAPRO</t>
  </si>
  <si>
    <t>EGY</t>
  </si>
  <si>
    <t>SLV</t>
  </si>
  <si>
    <t>ERI</t>
  </si>
  <si>
    <t>SWZ</t>
  </si>
  <si>
    <t>ETH</t>
  </si>
  <si>
    <t>FJI</t>
  </si>
  <si>
    <t>WPRO</t>
  </si>
  <si>
    <t>GMB</t>
  </si>
  <si>
    <t>GHA</t>
  </si>
  <si>
    <t>GRD</t>
  </si>
  <si>
    <t>GIN</t>
  </si>
  <si>
    <t>GNB</t>
  </si>
  <si>
    <t>GUY</t>
  </si>
  <si>
    <t>HTI</t>
  </si>
  <si>
    <t>HND</t>
  </si>
  <si>
    <t>IND</t>
  </si>
  <si>
    <t>IDN</t>
  </si>
  <si>
    <t>KEN</t>
  </si>
  <si>
    <t>KIR</t>
  </si>
  <si>
    <t>XKX</t>
  </si>
  <si>
    <t>EURO</t>
  </si>
  <si>
    <t>ECARO</t>
  </si>
  <si>
    <t>KGZ</t>
  </si>
  <si>
    <t>LAO</t>
  </si>
  <si>
    <t>WAPRO</t>
  </si>
  <si>
    <t>LSO</t>
  </si>
  <si>
    <t>LBR</t>
  </si>
  <si>
    <t>MDG</t>
  </si>
  <si>
    <t>MWI</t>
  </si>
  <si>
    <t>MDV</t>
  </si>
  <si>
    <t>MLI</t>
  </si>
  <si>
    <t>MHL</t>
  </si>
  <si>
    <t>MRT</t>
  </si>
  <si>
    <t>FSM</t>
  </si>
  <si>
    <t>MDA</t>
  </si>
  <si>
    <t>MNG</t>
  </si>
  <si>
    <t>MAR</t>
  </si>
  <si>
    <t>MOZ</t>
  </si>
  <si>
    <t>MMR</t>
  </si>
  <si>
    <t>NPL</t>
  </si>
  <si>
    <t>NIC</t>
  </si>
  <si>
    <t>NER</t>
  </si>
  <si>
    <t>NGA</t>
  </si>
  <si>
    <t>PAK</t>
  </si>
  <si>
    <t>PHL</t>
  </si>
  <si>
    <t>RWA</t>
  </si>
  <si>
    <t>LCA</t>
  </si>
  <si>
    <t>VCT</t>
  </si>
  <si>
    <t xml:space="preserve">LACRO </t>
  </si>
  <si>
    <t>WSM</t>
  </si>
  <si>
    <t>STP</t>
  </si>
  <si>
    <t>Sao Tome and Principe</t>
  </si>
  <si>
    <t>SEN</t>
  </si>
  <si>
    <t>SLE</t>
  </si>
  <si>
    <t>SLB</t>
  </si>
  <si>
    <t>SOM</t>
  </si>
  <si>
    <t>SSD</t>
  </si>
  <si>
    <t>LKA</t>
  </si>
  <si>
    <t>SDN</t>
  </si>
  <si>
    <t>SYR</t>
  </si>
  <si>
    <t>TJK</t>
  </si>
  <si>
    <t xml:space="preserve">ECARO </t>
  </si>
  <si>
    <t>TZA</t>
  </si>
  <si>
    <t>TLS</t>
  </si>
  <si>
    <t>TGO</t>
  </si>
  <si>
    <t>TON</t>
  </si>
  <si>
    <t>TUN</t>
  </si>
  <si>
    <t>TUV</t>
  </si>
  <si>
    <t>UGA</t>
  </si>
  <si>
    <t>UKR</t>
  </si>
  <si>
    <t>UZB</t>
  </si>
  <si>
    <t>VUT</t>
  </si>
  <si>
    <t>VNM</t>
  </si>
  <si>
    <t>Vietnam</t>
  </si>
  <si>
    <t>PSE</t>
  </si>
  <si>
    <t>YEM</t>
  </si>
  <si>
    <t>ZMB</t>
  </si>
  <si>
    <t>ZWE</t>
  </si>
  <si>
    <t xml:space="preserve">Zambia </t>
  </si>
  <si>
    <t xml:space="preserve">Zimbabwe </t>
  </si>
  <si>
    <t>Country where GAVI CDS3 guidance applies</t>
  </si>
  <si>
    <t>Democratic Republic of Korea</t>
  </si>
  <si>
    <t>submitted</t>
  </si>
  <si>
    <t>Republic of Congo</t>
  </si>
  <si>
    <t>Sâo Tomé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</si>
</sst>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 #,##0.00_-;_-* &quot;-&quot;??_-;_-@_-"/>
    <numFmt numFmtId="166" formatCode="#,,\ &quot;M&quot;"/>
    <numFmt numFmtId="167" formatCode="#,\ &quot;K&quot;"/>
    <numFmt numFmtId="168" formatCode="_-* #,##0_-;\-* #,##0_-;_-* &quot;-&quot;??_-;_-@_-"/>
    <numFmt numFmtId="169" formatCode="&quot;$&quot;#,##0"/>
  </numFmts>
  <fonts count="48" x14ac:knownFonts="1">
    <font>
      <sz val="11"/>
      <color theme="1"/>
      <name val="Calibri"/>
      <family val="2"/>
      <scheme val="minor"/>
    </font>
    <font>
      <b/>
      <sz val="11"/>
      <color theme="0"/>
      <name val="Calibri"/>
      <family val="2"/>
      <scheme val="minor"/>
    </font>
    <font>
      <b/>
      <sz val="11"/>
      <color rgb="FFFFFFFF"/>
      <name val="Calibri"/>
      <family val="2"/>
    </font>
    <font>
      <b/>
      <sz val="11"/>
      <color rgb="FF3F3F3F"/>
      <name val="Calibri"/>
      <family val="2"/>
    </font>
    <font>
      <sz val="11"/>
      <color theme="1"/>
      <name val="Calibri"/>
      <family val="2"/>
      <scheme val="minor"/>
    </font>
    <font>
      <b/>
      <sz val="11"/>
      <color rgb="FF3F3F3F"/>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4"/>
      <color theme="0"/>
      <name val="Calibri"/>
      <family val="2"/>
    </font>
    <font>
      <i/>
      <sz val="14"/>
      <color theme="1"/>
      <name val="Calibri"/>
      <family val="2"/>
    </font>
    <font>
      <sz val="10"/>
      <color rgb="FF000000"/>
      <name val="Calibri"/>
      <family val="2"/>
      <scheme val="minor"/>
    </font>
    <font>
      <b/>
      <sz val="14"/>
      <color rgb="FF000000"/>
      <name val="Calibri"/>
      <family val="2"/>
    </font>
    <font>
      <sz val="14"/>
      <color rgb="FF00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4"/>
      <color rgb="FF9C0006"/>
      <name val="Calibri"/>
      <family val="2"/>
      <scheme val="minor"/>
    </font>
    <font>
      <sz val="14"/>
      <color rgb="FF9C5700"/>
      <name val="Calibri"/>
      <family val="2"/>
      <scheme val="minor"/>
    </font>
    <font>
      <sz val="14"/>
      <color rgb="FF006100"/>
      <name val="Calibri"/>
      <family val="2"/>
      <scheme val="minor"/>
    </font>
    <font>
      <b/>
      <sz val="14"/>
      <color theme="0"/>
      <name val="Calibri"/>
      <family val="2"/>
      <scheme val="minor"/>
    </font>
    <font>
      <sz val="14"/>
      <name val="Calibri"/>
      <family val="2"/>
      <scheme val="minor"/>
    </font>
    <font>
      <sz val="12"/>
      <name val="Calibri"/>
      <family val="2"/>
      <scheme val="minor"/>
    </font>
    <font>
      <b/>
      <sz val="10"/>
      <color rgb="FF000000"/>
      <name val="Calibri"/>
      <family val="2"/>
      <scheme val="minor"/>
    </font>
    <font>
      <b/>
      <sz val="12"/>
      <name val="Arial"/>
      <family val="2"/>
    </font>
    <font>
      <sz val="12"/>
      <name val="Arial"/>
      <family val="2"/>
    </font>
    <font>
      <u/>
      <sz val="12"/>
      <name val="Arial"/>
      <family val="2"/>
    </font>
    <font>
      <sz val="10"/>
      <color rgb="FF000000"/>
      <name val="Calibri"/>
      <family val="2"/>
    </font>
    <font>
      <sz val="10"/>
      <color theme="1"/>
      <name val="Calibri"/>
      <family val="2"/>
    </font>
    <font>
      <sz val="10"/>
      <color theme="1"/>
      <name val="Calibri"/>
      <family val="2"/>
      <scheme val="minor"/>
    </font>
    <font>
      <b/>
      <sz val="10"/>
      <color rgb="FFFFFFFF"/>
      <name val="Calibri"/>
      <family val="2"/>
      <scheme val="minor"/>
    </font>
    <font>
      <b/>
      <sz val="10"/>
      <color rgb="FFFFFFFF"/>
      <name val="Calibri"/>
      <family val="2"/>
    </font>
    <font>
      <b/>
      <sz val="10"/>
      <color rgb="FF000000"/>
      <name val="Calibri"/>
      <family val="2"/>
    </font>
    <font>
      <i/>
      <sz val="12"/>
      <name val="Arial"/>
      <family val="2"/>
    </font>
    <font>
      <sz val="10"/>
      <color rgb="FFFF0000"/>
      <name val="Calibri"/>
      <family val="2"/>
      <scheme val="minor"/>
    </font>
    <font>
      <sz val="12"/>
      <name val="Arial"/>
    </font>
    <font>
      <b/>
      <sz val="10"/>
      <color rgb="FFFFFFFF"/>
      <name val="Calibri"/>
    </font>
    <font>
      <b/>
      <sz val="10"/>
      <color rgb="FF000000"/>
      <name val="Calibri"/>
    </font>
    <font>
      <b/>
      <sz val="10"/>
      <color rgb="FFFFFFFF"/>
      <name val="Arial"/>
    </font>
    <font>
      <b/>
      <sz val="10"/>
      <color rgb="FF000000"/>
      <name val="Arial"/>
    </font>
    <font>
      <sz val="12"/>
      <color theme="0"/>
      <name val="Arial"/>
      <family val="2"/>
    </font>
  </fonts>
  <fills count="27">
    <fill>
      <patternFill patternType="none"/>
    </fill>
    <fill>
      <patternFill patternType="gray125"/>
    </fill>
    <fill>
      <patternFill patternType="solid">
        <fgColor theme="0"/>
        <bgColor indexed="64"/>
      </patternFill>
    </fill>
    <fill>
      <patternFill patternType="solid">
        <fgColor rgb="FFA5A5A5"/>
        <bgColor rgb="FF000000"/>
      </patternFill>
    </fill>
    <fill>
      <patternFill patternType="solid">
        <fgColor rgb="FFF2F2F2"/>
        <bgColor rgb="FF000000"/>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FFFF"/>
        <bgColor indexed="64"/>
      </patternFill>
    </fill>
    <fill>
      <patternFill patternType="solid">
        <fgColor rgb="FF002060"/>
        <bgColor indexed="64"/>
      </patternFill>
    </fill>
    <fill>
      <patternFill patternType="solid">
        <fgColor rgb="FFFFF2CC"/>
        <bgColor indexed="64"/>
      </patternFill>
    </fill>
    <fill>
      <patternFill patternType="solid">
        <fgColor rgb="FFE2EFDA"/>
        <bgColor indexed="64"/>
      </patternFill>
    </fill>
    <fill>
      <patternFill patternType="solid">
        <fgColor theme="1"/>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bgColor indexed="64"/>
      </patternFill>
    </fill>
    <fill>
      <patternFill patternType="solid">
        <fgColor rgb="FF8EA9DB"/>
        <bgColor indexed="64"/>
      </patternFill>
    </fill>
    <fill>
      <patternFill patternType="solid">
        <fgColor rgb="FFC8C8C8"/>
        <bgColor indexed="64"/>
      </patternFill>
    </fill>
    <fill>
      <patternFill patternType="solid">
        <fgColor rgb="FFEBC5D0"/>
        <bgColor indexed="64"/>
      </patternFill>
    </fill>
    <fill>
      <patternFill patternType="solid">
        <fgColor rgb="FFEEE89A"/>
        <bgColor indexed="64"/>
      </patternFill>
    </fill>
    <fill>
      <patternFill patternType="solid">
        <fgColor rgb="FFC9E7CA"/>
        <bgColor indexed="64"/>
      </patternFill>
    </fill>
    <fill>
      <patternFill patternType="solid">
        <fgColor rgb="FF5B9BD5"/>
        <bgColor indexed="64"/>
      </patternFill>
    </fill>
    <fill>
      <patternFill patternType="solid">
        <fgColor rgb="FFF2F2F2"/>
        <bgColor indexed="64"/>
      </patternFill>
    </fill>
    <fill>
      <patternFill patternType="solid">
        <fgColor rgb="FFFCE4D6"/>
        <bgColor indexed="64"/>
      </patternFill>
    </fill>
  </fills>
  <borders count="32">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indexed="64"/>
      </bottom>
      <diagonal/>
    </border>
    <border>
      <left style="thick">
        <color theme="0"/>
      </left>
      <right style="thick">
        <color theme="0"/>
      </right>
      <top style="thin">
        <color indexed="64"/>
      </top>
      <bottom style="thin">
        <color theme="1"/>
      </bottom>
      <diagonal/>
    </border>
    <border>
      <left/>
      <right style="thin">
        <color theme="1"/>
      </right>
      <top style="thin">
        <color theme="1"/>
      </top>
      <bottom style="thin">
        <color indexed="64"/>
      </bottom>
      <diagonal/>
    </border>
    <border>
      <left style="thin">
        <color indexed="64"/>
      </left>
      <right style="thin">
        <color indexed="64"/>
      </right>
      <top/>
      <bottom style="thin">
        <color indexed="64"/>
      </bottom>
      <diagonal/>
    </border>
    <border>
      <left/>
      <right/>
      <top/>
      <bottom style="thin">
        <color theme="1"/>
      </bottom>
      <diagonal/>
    </border>
    <border>
      <left style="thick">
        <color theme="0"/>
      </left>
      <right style="thick">
        <color theme="0"/>
      </right>
      <top style="thin">
        <color indexed="64"/>
      </top>
      <bottom/>
      <diagonal/>
    </border>
    <border>
      <left style="thin">
        <color rgb="FF000000"/>
      </left>
      <right style="thin">
        <color rgb="FF000000"/>
      </right>
      <top/>
      <bottom style="thin">
        <color theme="1"/>
      </bottom>
      <diagonal/>
    </border>
    <border>
      <left/>
      <right/>
      <top style="thin">
        <color indexed="64"/>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rgb="FF000000"/>
      </right>
      <top style="thin">
        <color theme="1"/>
      </top>
      <bottom/>
      <diagonal/>
    </border>
    <border>
      <left style="thin">
        <color indexed="64"/>
      </left>
      <right style="thin">
        <color indexed="64"/>
      </right>
      <top style="thin">
        <color theme="1"/>
      </top>
      <bottom/>
      <diagonal/>
    </border>
    <border>
      <left/>
      <right style="thick">
        <color theme="0"/>
      </right>
      <top style="thin">
        <color indexed="64"/>
      </top>
      <bottom style="thin">
        <color theme="1"/>
      </bottom>
      <diagonal/>
    </border>
  </borders>
  <cellStyleXfs count="9">
    <xf numFmtId="0" fontId="0" fillId="0" borderId="0"/>
    <xf numFmtId="165" fontId="4" fillId="0" borderId="0" applyFont="0" applyFill="0" applyBorder="0" applyAlignment="0" applyProtection="0"/>
    <xf numFmtId="0" fontId="1" fillId="6" borderId="2" applyNumberFormat="0" applyAlignment="0" applyProtection="0"/>
    <xf numFmtId="0" fontId="15" fillId="0" borderId="0" applyNumberFormat="0" applyFill="0" applyBorder="0" applyAlignment="0" applyProtection="0"/>
    <xf numFmtId="9" fontId="4" fillId="0" borderId="0" applyFon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164" fontId="4" fillId="0" borderId="0" applyFont="0" applyFill="0" applyBorder="0" applyAlignment="0" applyProtection="0"/>
  </cellStyleXfs>
  <cellXfs count="249">
    <xf numFmtId="0" fontId="0" fillId="0" borderId="0" xfId="0"/>
    <xf numFmtId="0" fontId="0" fillId="2" borderId="0" xfId="0" applyFill="1" applyAlignment="1">
      <alignment vertical="top" wrapText="1"/>
    </xf>
    <xf numFmtId="0" fontId="2" fillId="3" borderId="2" xfId="0" applyFont="1" applyFill="1" applyBorder="1" applyAlignment="1">
      <alignment wrapText="1"/>
    </xf>
    <xf numFmtId="0" fontId="2" fillId="3" borderId="3" xfId="0" applyFont="1" applyFill="1" applyBorder="1" applyAlignment="1">
      <alignment wrapText="1"/>
    </xf>
    <xf numFmtId="0" fontId="3" fillId="4" borderId="1" xfId="0" applyFont="1" applyFill="1" applyBorder="1"/>
    <xf numFmtId="0" fontId="3" fillId="4" borderId="4" xfId="0" applyFont="1" applyFill="1" applyBorder="1"/>
    <xf numFmtId="0" fontId="3" fillId="4" borderId="5" xfId="0" applyFont="1" applyFill="1" applyBorder="1"/>
    <xf numFmtId="0" fontId="3" fillId="4" borderId="6" xfId="0" applyFont="1" applyFill="1" applyBorder="1"/>
    <xf numFmtId="0" fontId="1" fillId="6" borderId="2" xfId="2" applyAlignment="1">
      <alignment horizontal="center" vertical="top" wrapText="1"/>
    </xf>
    <xf numFmtId="166" fontId="5" fillId="5" borderId="1" xfId="1" applyNumberFormat="1" applyFont="1" applyFill="1" applyBorder="1"/>
    <xf numFmtId="167" fontId="5" fillId="5" borderId="1" xfId="1" applyNumberFormat="1" applyFont="1" applyFill="1" applyBorder="1"/>
    <xf numFmtId="168" fontId="5" fillId="5" borderId="1" xfId="1" applyNumberFormat="1" applyFont="1" applyFill="1" applyBorder="1"/>
    <xf numFmtId="0" fontId="0" fillId="8" borderId="0" xfId="0" applyFill="1" applyAlignment="1">
      <alignment vertical="top" wrapText="1"/>
    </xf>
    <xf numFmtId="0" fontId="7" fillId="2" borderId="0" xfId="0" applyFont="1" applyFill="1" applyAlignment="1">
      <alignment vertical="top" wrapText="1"/>
    </xf>
    <xf numFmtId="0" fontId="0" fillId="7" borderId="0" xfId="0" applyFill="1" applyAlignment="1">
      <alignment vertical="top" wrapText="1"/>
    </xf>
    <xf numFmtId="0" fontId="6" fillId="7" borderId="0" xfId="0" applyFont="1" applyFill="1" applyAlignment="1">
      <alignment vertical="top" wrapText="1"/>
    </xf>
    <xf numFmtId="0" fontId="6" fillId="8" borderId="0" xfId="0" applyFont="1" applyFill="1" applyAlignment="1">
      <alignment vertical="top" wrapText="1"/>
    </xf>
    <xf numFmtId="0" fontId="6" fillId="2" borderId="0" xfId="0" applyFont="1" applyFill="1" applyAlignment="1">
      <alignment horizontal="center" vertical="center" wrapText="1"/>
    </xf>
    <xf numFmtId="0" fontId="0" fillId="10" borderId="0" xfId="0" applyFill="1" applyAlignment="1">
      <alignment vertical="top" wrapText="1"/>
    </xf>
    <xf numFmtId="0" fontId="0" fillId="8" borderId="7" xfId="0" applyFill="1" applyBorder="1" applyAlignment="1">
      <alignment vertical="top" wrapText="1"/>
    </xf>
    <xf numFmtId="0" fontId="0" fillId="11" borderId="0" xfId="0" applyFill="1" applyAlignment="1">
      <alignment vertical="top" wrapText="1"/>
    </xf>
    <xf numFmtId="0" fontId="6" fillId="8" borderId="0" xfId="0" applyFont="1" applyFill="1" applyAlignment="1">
      <alignment horizontal="center" vertical="center" wrapText="1"/>
    </xf>
    <xf numFmtId="0" fontId="7" fillId="8" borderId="0" xfId="0" applyFont="1" applyFill="1" applyAlignment="1">
      <alignment vertical="top" wrapText="1"/>
    </xf>
    <xf numFmtId="0" fontId="0" fillId="8" borderId="8" xfId="0" applyFill="1" applyBorder="1" applyAlignment="1">
      <alignment vertical="top" wrapText="1"/>
    </xf>
    <xf numFmtId="0" fontId="1" fillId="9" borderId="7" xfId="0" applyFont="1" applyFill="1" applyBorder="1" applyAlignment="1">
      <alignment vertical="top" wrapText="1"/>
    </xf>
    <xf numFmtId="0" fontId="1" fillId="9" borderId="7" xfId="0" applyFont="1" applyFill="1" applyBorder="1" applyAlignment="1">
      <alignment horizontal="center" vertical="top" wrapText="1"/>
    </xf>
    <xf numFmtId="0" fontId="6" fillId="8" borderId="7" xfId="0" applyFont="1" applyFill="1" applyBorder="1" applyAlignment="1">
      <alignment horizontal="center" vertical="center" wrapText="1"/>
    </xf>
    <xf numFmtId="0" fontId="7" fillId="8" borderId="7" xfId="0" applyFont="1" applyFill="1" applyBorder="1" applyAlignment="1">
      <alignment vertical="top" wrapText="1"/>
    </xf>
    <xf numFmtId="0" fontId="8" fillId="8" borderId="7" xfId="0" applyFont="1" applyFill="1" applyBorder="1" applyAlignment="1">
      <alignment vertical="top" wrapText="1"/>
    </xf>
    <xf numFmtId="3" fontId="8" fillId="8" borderId="7" xfId="0" applyNumberFormat="1" applyFont="1" applyFill="1" applyBorder="1" applyAlignment="1">
      <alignment vertical="top" wrapText="1"/>
    </xf>
    <xf numFmtId="0" fontId="9" fillId="8" borderId="7" xfId="0" applyFont="1" applyFill="1" applyBorder="1" applyAlignment="1">
      <alignment horizontal="center" vertical="top" wrapText="1"/>
    </xf>
    <xf numFmtId="0" fontId="10" fillId="8" borderId="7" xfId="0" applyFont="1" applyFill="1" applyBorder="1" applyAlignment="1">
      <alignment vertical="top" wrapText="1"/>
    </xf>
    <xf numFmtId="0" fontId="9" fillId="8" borderId="7" xfId="0" applyFont="1" applyFill="1" applyBorder="1" applyAlignment="1">
      <alignment horizontal="center" vertical="center" wrapText="1"/>
    </xf>
    <xf numFmtId="0" fontId="11" fillId="8" borderId="7" xfId="0" applyFont="1" applyFill="1" applyBorder="1" applyAlignment="1">
      <alignment vertical="top" wrapText="1"/>
    </xf>
    <xf numFmtId="0" fontId="8" fillId="8" borderId="7" xfId="0" applyFont="1" applyFill="1" applyBorder="1" applyAlignment="1">
      <alignment vertical="center" wrapText="1"/>
    </xf>
    <xf numFmtId="0" fontId="8" fillId="8"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9" fillId="8" borderId="7" xfId="0" applyFont="1" applyFill="1" applyBorder="1" applyAlignment="1">
      <alignment vertical="top" wrapText="1"/>
    </xf>
    <xf numFmtId="15" fontId="13" fillId="2" borderId="18" xfId="0" applyNumberFormat="1" applyFont="1" applyFill="1" applyBorder="1" applyAlignment="1">
      <alignment wrapText="1"/>
    </xf>
    <xf numFmtId="0" fontId="13" fillId="2" borderId="19" xfId="0" applyFont="1" applyFill="1" applyBorder="1" applyAlignment="1">
      <alignment wrapText="1"/>
    </xf>
    <xf numFmtId="0" fontId="7" fillId="0" borderId="7" xfId="0" applyFont="1" applyBorder="1"/>
    <xf numFmtId="0" fontId="7" fillId="0" borderId="13" xfId="0" applyFont="1" applyBorder="1"/>
    <xf numFmtId="0" fontId="7" fillId="0" borderId="0" xfId="0" applyFont="1"/>
    <xf numFmtId="0" fontId="13" fillId="2" borderId="18" xfId="0" quotePrefix="1" applyFont="1" applyFill="1" applyBorder="1" applyAlignment="1">
      <alignment wrapText="1"/>
    </xf>
    <xf numFmtId="15" fontId="13" fillId="2" borderId="20" xfId="0" applyNumberFormat="1" applyFont="1" applyFill="1" applyBorder="1" applyAlignment="1">
      <alignment wrapText="1"/>
    </xf>
    <xf numFmtId="0" fontId="13" fillId="2" borderId="22" xfId="0" applyFont="1" applyFill="1" applyBorder="1" applyAlignment="1">
      <alignment wrapText="1"/>
    </xf>
    <xf numFmtId="0" fontId="13" fillId="2" borderId="18" xfId="0" quotePrefix="1" applyFont="1" applyFill="1" applyBorder="1" applyAlignment="1">
      <alignment horizontal="left" wrapText="1"/>
    </xf>
    <xf numFmtId="0" fontId="7" fillId="0" borderId="7" xfId="0" applyFont="1" applyBorder="1" applyAlignment="1">
      <alignment horizontal="left" vertical="top"/>
    </xf>
    <xf numFmtId="0" fontId="13" fillId="0" borderId="18" xfId="0" quotePrefix="1" applyFont="1" applyBorder="1" applyAlignment="1">
      <alignment horizontal="left" wrapText="1"/>
    </xf>
    <xf numFmtId="0" fontId="13" fillId="2" borderId="18" xfId="0" applyFont="1" applyFill="1" applyBorder="1" applyAlignment="1">
      <alignment horizontal="left" wrapText="1"/>
    </xf>
    <xf numFmtId="0" fontId="14" fillId="0" borderId="18" xfId="0" quotePrefix="1" applyFont="1" applyBorder="1" applyAlignment="1">
      <alignment wrapText="1"/>
    </xf>
    <xf numFmtId="0" fontId="14" fillId="2" borderId="18" xfId="0" quotePrefix="1" applyFont="1" applyFill="1" applyBorder="1" applyAlignment="1">
      <alignment wrapText="1"/>
    </xf>
    <xf numFmtId="0" fontId="13" fillId="0" borderId="18" xfId="0" quotePrefix="1" applyFont="1" applyBorder="1" applyAlignment="1">
      <alignment wrapText="1"/>
    </xf>
    <xf numFmtId="0" fontId="16" fillId="12" borderId="21" xfId="0" applyFont="1" applyFill="1" applyBorder="1" applyAlignment="1">
      <alignment horizontal="center" wrapText="1"/>
    </xf>
    <xf numFmtId="0" fontId="13" fillId="2" borderId="0" xfId="0" applyFont="1" applyFill="1" applyAlignment="1">
      <alignment wrapText="1"/>
    </xf>
    <xf numFmtId="0" fontId="13" fillId="2" borderId="18" xfId="0" applyFont="1" applyFill="1" applyBorder="1" applyAlignment="1">
      <alignment wrapText="1"/>
    </xf>
    <xf numFmtId="0" fontId="13" fillId="2" borderId="18" xfId="0" applyFont="1" applyFill="1" applyBorder="1" applyAlignment="1">
      <alignment horizontal="center" wrapText="1"/>
    </xf>
    <xf numFmtId="3" fontId="13" fillId="2" borderId="18" xfId="0" applyNumberFormat="1" applyFont="1" applyFill="1" applyBorder="1" applyAlignment="1">
      <alignment wrapText="1"/>
    </xf>
    <xf numFmtId="0" fontId="17" fillId="2" borderId="19" xfId="0" applyFont="1" applyFill="1" applyBorder="1" applyAlignment="1">
      <alignment wrapText="1"/>
    </xf>
    <xf numFmtId="0" fontId="13" fillId="0" borderId="18" xfId="0" applyFont="1" applyBorder="1" applyAlignment="1">
      <alignment wrapText="1"/>
    </xf>
    <xf numFmtId="0" fontId="13" fillId="13" borderId="18" xfId="0" applyFont="1" applyFill="1" applyBorder="1" applyAlignment="1">
      <alignment horizontal="center" wrapText="1"/>
    </xf>
    <xf numFmtId="0" fontId="14" fillId="8" borderId="18" xfId="0" quotePrefix="1" applyFont="1" applyFill="1" applyBorder="1" applyAlignment="1">
      <alignment horizontal="left" wrapText="1"/>
    </xf>
    <xf numFmtId="0" fontId="13" fillId="2" borderId="0" xfId="0" applyFont="1" applyFill="1" applyAlignment="1">
      <alignment horizontal="center" wrapText="1"/>
    </xf>
    <xf numFmtId="0" fontId="13" fillId="2" borderId="20" xfId="0" applyFont="1" applyFill="1" applyBorder="1" applyAlignment="1">
      <alignment wrapText="1"/>
    </xf>
    <xf numFmtId="0" fontId="13" fillId="2" borderId="20" xfId="0" applyFont="1" applyFill="1" applyBorder="1" applyAlignment="1">
      <alignment horizontal="center" wrapText="1"/>
    </xf>
    <xf numFmtId="3" fontId="13" fillId="2" borderId="20" xfId="0" applyNumberFormat="1" applyFont="1" applyFill="1" applyBorder="1" applyAlignment="1">
      <alignment wrapText="1"/>
    </xf>
    <xf numFmtId="0" fontId="16" fillId="12" borderId="21" xfId="0" applyFont="1" applyFill="1" applyBorder="1" applyAlignment="1">
      <alignment horizontal="left" wrapText="1"/>
    </xf>
    <xf numFmtId="0" fontId="13" fillId="0" borderId="18" xfId="0" applyFont="1" applyBorder="1" applyAlignment="1">
      <alignment horizontal="left" wrapText="1"/>
    </xf>
    <xf numFmtId="0" fontId="13" fillId="2" borderId="24" xfId="0" applyFont="1" applyFill="1" applyBorder="1" applyAlignment="1">
      <alignment horizontal="center" wrapText="1"/>
    </xf>
    <xf numFmtId="0" fontId="16" fillId="12" borderId="25" xfId="0" applyFont="1" applyFill="1" applyBorder="1" applyAlignment="1">
      <alignment horizontal="center" wrapText="1"/>
    </xf>
    <xf numFmtId="0" fontId="13" fillId="2" borderId="18" xfId="0" quotePrefix="1" applyFont="1" applyFill="1" applyBorder="1" applyAlignment="1">
      <alignment horizontal="center" wrapText="1"/>
    </xf>
    <xf numFmtId="0" fontId="13" fillId="2" borderId="0" xfId="0" applyFont="1" applyFill="1" applyAlignment="1">
      <alignment horizontal="left" wrapText="1"/>
    </xf>
    <xf numFmtId="0" fontId="13" fillId="0" borderId="20" xfId="0" quotePrefix="1" applyFont="1" applyBorder="1" applyAlignment="1">
      <alignment wrapText="1"/>
    </xf>
    <xf numFmtId="0" fontId="13" fillId="2" borderId="0" xfId="0" applyFont="1" applyFill="1" applyAlignment="1">
      <alignment vertical="top" wrapText="1"/>
    </xf>
    <xf numFmtId="15" fontId="13" fillId="2" borderId="0" xfId="0" applyNumberFormat="1" applyFont="1" applyFill="1" applyAlignment="1">
      <alignment wrapText="1"/>
    </xf>
    <xf numFmtId="3" fontId="13" fillId="2" borderId="0" xfId="0" applyNumberFormat="1" applyFont="1" applyFill="1" applyAlignment="1">
      <alignment wrapText="1"/>
    </xf>
    <xf numFmtId="0" fontId="14" fillId="2" borderId="0" xfId="0" applyFont="1" applyFill="1" applyAlignment="1">
      <alignment vertical="top" wrapText="1"/>
    </xf>
    <xf numFmtId="0" fontId="27" fillId="12" borderId="0" xfId="0" applyFont="1" applyFill="1" applyAlignment="1">
      <alignment vertical="top" wrapText="1"/>
    </xf>
    <xf numFmtId="0" fontId="25" fillId="17" borderId="0" xfId="7" applyFont="1" applyAlignment="1">
      <alignment vertical="top" wrapText="1"/>
    </xf>
    <xf numFmtId="0" fontId="26" fillId="15" borderId="0" xfId="5" applyFont="1" applyAlignment="1">
      <alignment vertical="top" wrapText="1"/>
    </xf>
    <xf numFmtId="0" fontId="14" fillId="2" borderId="0" xfId="0" applyFont="1" applyFill="1" applyAlignment="1">
      <alignment wrapText="1"/>
    </xf>
    <xf numFmtId="0" fontId="13" fillId="13" borderId="0" xfId="0" applyFont="1" applyFill="1" applyAlignment="1">
      <alignment wrapText="1"/>
    </xf>
    <xf numFmtId="0" fontId="26" fillId="15" borderId="0" xfId="5" applyFont="1" applyBorder="1" applyAlignment="1">
      <alignment wrapText="1"/>
    </xf>
    <xf numFmtId="0" fontId="24" fillId="16" borderId="0" xfId="6" applyFont="1" applyBorder="1" applyAlignment="1">
      <alignment horizontal="left" wrapText="1"/>
    </xf>
    <xf numFmtId="0" fontId="13" fillId="0" borderId="18" xfId="0" quotePrefix="1" applyFont="1" applyBorder="1" applyAlignment="1">
      <alignment horizontal="center" wrapText="1"/>
    </xf>
    <xf numFmtId="0" fontId="13" fillId="19" borderId="18" xfId="0" quotePrefix="1" applyFont="1" applyFill="1" applyBorder="1" applyAlignment="1">
      <alignment horizontal="left" wrapText="1"/>
    </xf>
    <xf numFmtId="0" fontId="13" fillId="19" borderId="18" xfId="0" applyFont="1" applyFill="1" applyBorder="1" applyAlignment="1">
      <alignment horizontal="left" wrapText="1"/>
    </xf>
    <xf numFmtId="0" fontId="14" fillId="0" borderId="18" xfId="0" quotePrefix="1" applyFont="1" applyBorder="1" applyAlignment="1">
      <alignment horizontal="left" wrapText="1"/>
    </xf>
    <xf numFmtId="0" fontId="28" fillId="0" borderId="0" xfId="6" applyFont="1" applyFill="1" applyBorder="1" applyAlignment="1">
      <alignment horizontal="left" wrapText="1"/>
    </xf>
    <xf numFmtId="0" fontId="13" fillId="0" borderId="0" xfId="0" applyFont="1" applyAlignment="1">
      <alignment wrapText="1"/>
    </xf>
    <xf numFmtId="0" fontId="13" fillId="0" borderId="20" xfId="0" applyFont="1" applyBorder="1" applyAlignment="1">
      <alignment wrapText="1"/>
    </xf>
    <xf numFmtId="0" fontId="14" fillId="0" borderId="0" xfId="0" applyFont="1" applyAlignment="1">
      <alignment vertical="top" wrapText="1"/>
    </xf>
    <xf numFmtId="0" fontId="27" fillId="0" borderId="0" xfId="0" applyFont="1" applyAlignment="1">
      <alignment vertical="top" wrapText="1"/>
    </xf>
    <xf numFmtId="0" fontId="25" fillId="0" borderId="0" xfId="7" applyFont="1" applyFill="1" applyAlignment="1">
      <alignment vertical="top" wrapText="1"/>
    </xf>
    <xf numFmtId="0" fontId="26" fillId="0" borderId="0" xfId="5" applyFont="1" applyFill="1" applyAlignment="1">
      <alignment vertical="top" wrapText="1"/>
    </xf>
    <xf numFmtId="0" fontId="13" fillId="0" borderId="0" xfId="0" applyFont="1" applyAlignment="1">
      <alignment vertical="top" wrapText="1"/>
    </xf>
    <xf numFmtId="0" fontId="29" fillId="0" borderId="0" xfId="0" applyFont="1"/>
    <xf numFmtId="0" fontId="28" fillId="0" borderId="26" xfId="0" applyFont="1" applyBorder="1"/>
    <xf numFmtId="0" fontId="13" fillId="2" borderId="27" xfId="0" applyFont="1" applyFill="1" applyBorder="1" applyAlignment="1">
      <alignment horizontal="center" wrapText="1"/>
    </xf>
    <xf numFmtId="9" fontId="13" fillId="2" borderId="24" xfId="4" applyFont="1" applyFill="1" applyBorder="1" applyAlignment="1">
      <alignment horizontal="center" wrapText="1"/>
    </xf>
    <xf numFmtId="0" fontId="20" fillId="0" borderId="18" xfId="0" quotePrefix="1" applyFont="1" applyBorder="1" applyAlignment="1">
      <alignment wrapText="1"/>
    </xf>
    <xf numFmtId="0" fontId="19" fillId="14" borderId="18" xfId="0" quotePrefix="1" applyFont="1" applyFill="1" applyBorder="1" applyAlignment="1">
      <alignment wrapText="1"/>
    </xf>
    <xf numFmtId="0" fontId="20" fillId="14" borderId="18" xfId="0" quotePrefix="1" applyFont="1" applyFill="1" applyBorder="1" applyAlignment="1">
      <alignment wrapText="1"/>
    </xf>
    <xf numFmtId="0" fontId="26" fillId="15" borderId="18" xfId="5" applyFont="1" applyBorder="1" applyAlignment="1">
      <alignment wrapText="1"/>
    </xf>
    <xf numFmtId="0" fontId="13" fillId="2" borderId="18" xfId="0" applyFont="1" applyFill="1" applyBorder="1" applyAlignment="1">
      <alignment vertical="top" wrapText="1"/>
    </xf>
    <xf numFmtId="0" fontId="7" fillId="0" borderId="7" xfId="0" applyFont="1" applyBorder="1" applyAlignment="1">
      <alignment horizontal="center"/>
    </xf>
    <xf numFmtId="0" fontId="7" fillId="0" borderId="8" xfId="0" applyFont="1" applyBorder="1" applyAlignment="1">
      <alignment horizontal="center"/>
    </xf>
    <xf numFmtId="0" fontId="7" fillId="0" borderId="15"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xf numFmtId="0" fontId="0" fillId="7" borderId="0" xfId="0" applyFill="1"/>
    <xf numFmtId="9" fontId="0" fillId="7" borderId="0" xfId="4" applyFont="1" applyFill="1"/>
    <xf numFmtId="0" fontId="28" fillId="0" borderId="15" xfId="0" applyFont="1" applyBorder="1"/>
    <xf numFmtId="0" fontId="28" fillId="0" borderId="29" xfId="0" applyFont="1" applyBorder="1"/>
    <xf numFmtId="0" fontId="16" fillId="12" borderId="10" xfId="0" applyFont="1" applyFill="1" applyBorder="1" applyAlignment="1">
      <alignment horizontal="center" wrapText="1"/>
    </xf>
    <xf numFmtId="0" fontId="28" fillId="0" borderId="10" xfId="0" applyFont="1" applyBorder="1"/>
    <xf numFmtId="0" fontId="0" fillId="0" borderId="10" xfId="0" applyBorder="1"/>
    <xf numFmtId="0" fontId="28" fillId="0" borderId="10" xfId="0" applyFont="1" applyBorder="1" applyAlignment="1">
      <alignment horizontal="left" vertical="center"/>
    </xf>
    <xf numFmtId="0" fontId="16" fillId="12" borderId="31" xfId="0" applyFont="1" applyFill="1" applyBorder="1" applyAlignment="1">
      <alignment horizontal="center" wrapText="1"/>
    </xf>
    <xf numFmtId="1" fontId="13" fillId="2" borderId="24" xfId="4" applyNumberFormat="1" applyFont="1" applyFill="1" applyBorder="1" applyAlignment="1">
      <alignment horizontal="center" wrapText="1"/>
    </xf>
    <xf numFmtId="0" fontId="0" fillId="0" borderId="0" xfId="0" applyAlignment="1">
      <alignment wrapText="1"/>
    </xf>
    <xf numFmtId="0" fontId="31" fillId="0" borderId="0" xfId="0" applyFont="1" applyAlignment="1">
      <alignment horizontal="center" wrapText="1"/>
    </xf>
    <xf numFmtId="0" fontId="31" fillId="0" borderId="0" xfId="0" applyFont="1"/>
    <xf numFmtId="0" fontId="31" fillId="0" borderId="0" xfId="0" applyFont="1" applyAlignment="1">
      <alignment readingOrder="1"/>
    </xf>
    <xf numFmtId="0" fontId="32" fillId="0" borderId="0" xfId="0" applyFont="1" applyAlignment="1">
      <alignment vertical="center"/>
    </xf>
    <xf numFmtId="0" fontId="32" fillId="0" borderId="0" xfId="0" applyFont="1" applyAlignment="1">
      <alignment horizontal="left" vertical="top"/>
    </xf>
    <xf numFmtId="0" fontId="32" fillId="0" borderId="0" xfId="0" applyFont="1" applyAlignment="1">
      <alignment vertical="top"/>
    </xf>
    <xf numFmtId="0" fontId="32" fillId="0" borderId="0" xfId="0" applyFont="1" applyAlignment="1">
      <alignment vertical="top" wrapText="1"/>
    </xf>
    <xf numFmtId="0" fontId="32" fillId="0" borderId="0" xfId="0" applyFont="1" applyAlignment="1">
      <alignment vertical="top" readingOrder="1"/>
    </xf>
    <xf numFmtId="0" fontId="32" fillId="20" borderId="0" xfId="0" applyFont="1" applyFill="1" applyAlignment="1">
      <alignment vertical="top" readingOrder="1"/>
    </xf>
    <xf numFmtId="0" fontId="32" fillId="20" borderId="0" xfId="0" applyFont="1" applyFill="1" applyAlignment="1">
      <alignment horizontal="left" vertical="top" wrapText="1" readingOrder="1"/>
    </xf>
    <xf numFmtId="0" fontId="32" fillId="20" borderId="0" xfId="0" applyFont="1" applyFill="1" applyAlignment="1">
      <alignment vertical="top" wrapText="1" readingOrder="1"/>
    </xf>
    <xf numFmtId="0" fontId="33" fillId="0" borderId="0" xfId="3" applyFont="1" applyFill="1" applyBorder="1" applyAlignment="1">
      <alignment vertical="top" wrapText="1"/>
    </xf>
    <xf numFmtId="0" fontId="0" fillId="0" borderId="0" xfId="0" applyAlignment="1">
      <alignment vertical="top"/>
    </xf>
    <xf numFmtId="0" fontId="32" fillId="21" borderId="0" xfId="0" applyFont="1" applyFill="1" applyAlignment="1">
      <alignment vertical="top" readingOrder="1"/>
    </xf>
    <xf numFmtId="0" fontId="32" fillId="0" borderId="0" xfId="0" applyFont="1" applyAlignment="1">
      <alignment horizontal="left" vertical="top" wrapText="1" readingOrder="1"/>
    </xf>
    <xf numFmtId="0" fontId="32" fillId="0" borderId="0" xfId="0" applyFont="1" applyAlignment="1">
      <alignment vertical="top" wrapText="1" readingOrder="1"/>
    </xf>
    <xf numFmtId="0" fontId="32" fillId="0" borderId="0" xfId="0" quotePrefix="1" applyFont="1" applyAlignment="1">
      <alignment vertical="top"/>
    </xf>
    <xf numFmtId="0" fontId="32" fillId="0" borderId="0" xfId="0" quotePrefix="1" applyFont="1" applyAlignment="1">
      <alignment vertical="top" readingOrder="1"/>
    </xf>
    <xf numFmtId="0" fontId="32" fillId="0" borderId="0" xfId="0" quotePrefix="1" applyFont="1" applyAlignment="1">
      <alignment vertical="top" wrapText="1"/>
    </xf>
    <xf numFmtId="0" fontId="33" fillId="0" borderId="0" xfId="3" applyFont="1" applyFill="1" applyBorder="1" applyAlignment="1">
      <alignment vertical="top"/>
    </xf>
    <xf numFmtId="0" fontId="32" fillId="23" borderId="0" xfId="0" applyFont="1" applyFill="1" applyAlignment="1">
      <alignment vertical="top" readingOrder="1"/>
    </xf>
    <xf numFmtId="0" fontId="32" fillId="23" borderId="0" xfId="0" applyFont="1" applyFill="1" applyAlignment="1">
      <alignment horizontal="left" vertical="top" wrapText="1" readingOrder="1"/>
    </xf>
    <xf numFmtId="0" fontId="32" fillId="21" borderId="0" xfId="0" applyFont="1" applyFill="1" applyAlignment="1">
      <alignment vertical="top" wrapText="1" readingOrder="1"/>
    </xf>
    <xf numFmtId="0" fontId="32" fillId="0" borderId="0" xfId="0" quotePrefix="1" applyFont="1" applyAlignment="1">
      <alignment vertical="top" wrapText="1" readingOrder="1"/>
    </xf>
    <xf numFmtId="0" fontId="32" fillId="21" borderId="0" xfId="0" applyFont="1" applyFill="1" applyAlignment="1">
      <alignment horizontal="left" vertical="top" wrapText="1" readingOrder="1"/>
    </xf>
    <xf numFmtId="0" fontId="32" fillId="22" borderId="0" xfId="0" applyFont="1" applyFill="1" applyAlignment="1">
      <alignment horizontal="left" vertical="top" wrapText="1" readingOrder="1"/>
    </xf>
    <xf numFmtId="0" fontId="7" fillId="0" borderId="13" xfId="0" applyFont="1" applyBorder="1" applyAlignment="1">
      <alignment horizontal="center"/>
    </xf>
    <xf numFmtId="0" fontId="7" fillId="0" borderId="15"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18" fillId="0" borderId="7" xfId="0" applyFont="1" applyBorder="1" applyAlignment="1">
      <alignment horizontal="left"/>
    </xf>
    <xf numFmtId="0" fontId="18" fillId="0" borderId="8" xfId="0" applyFont="1" applyBorder="1" applyAlignment="1">
      <alignment horizontal="left"/>
    </xf>
    <xf numFmtId="0" fontId="7" fillId="8" borderId="7" xfId="0" applyFont="1" applyFill="1" applyBorder="1" applyAlignment="1">
      <alignment horizontal="center"/>
    </xf>
    <xf numFmtId="0" fontId="7" fillId="8" borderId="8" xfId="0" applyFont="1" applyFill="1" applyBorder="1" applyAlignment="1">
      <alignment horizontal="center"/>
    </xf>
    <xf numFmtId="0" fontId="7" fillId="0" borderId="11" xfId="0" applyFont="1" applyBorder="1" applyAlignment="1">
      <alignment horizontal="center"/>
    </xf>
    <xf numFmtId="0" fontId="7" fillId="0" borderId="14" xfId="0" applyFont="1" applyBorder="1" applyAlignment="1">
      <alignment horizontal="center"/>
    </xf>
    <xf numFmtId="9" fontId="7" fillId="0" borderId="7" xfId="0" applyNumberFormat="1" applyFont="1" applyBorder="1" applyAlignment="1">
      <alignment horizontal="center" vertical="center"/>
    </xf>
    <xf numFmtId="0" fontId="7" fillId="0" borderId="7" xfId="0" applyFont="1" applyBorder="1" applyAlignment="1">
      <alignment horizontal="center" vertical="center"/>
    </xf>
    <xf numFmtId="9" fontId="7" fillId="0" borderId="8" xfId="0" applyNumberFormat="1" applyFont="1" applyBorder="1" applyAlignment="1">
      <alignment horizontal="center" vertical="center"/>
    </xf>
    <xf numFmtId="9" fontId="7" fillId="0" borderId="9"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12" xfId="0" applyNumberFormat="1" applyFont="1" applyBorder="1" applyAlignment="1">
      <alignment horizontal="center" vertical="center"/>
    </xf>
    <xf numFmtId="9" fontId="7" fillId="0" borderId="23" xfId="0" applyNumberFormat="1" applyFont="1" applyBorder="1" applyAlignment="1">
      <alignment horizontal="center" vertical="center"/>
    </xf>
    <xf numFmtId="0" fontId="7" fillId="0" borderId="8" xfId="0" applyFont="1" applyBorder="1" applyAlignment="1">
      <alignment horizontal="center" vertical="center"/>
    </xf>
    <xf numFmtId="9" fontId="35" fillId="0" borderId="7" xfId="0" applyNumberFormat="1" applyFont="1" applyBorder="1" applyAlignment="1">
      <alignment horizontal="center" vertical="center"/>
    </xf>
    <xf numFmtId="0" fontId="35" fillId="0" borderId="7" xfId="0" applyFont="1" applyBorder="1" applyAlignment="1">
      <alignment horizontal="center" vertical="center"/>
    </xf>
    <xf numFmtId="9" fontId="35" fillId="0" borderId="8" xfId="0" applyNumberFormat="1" applyFont="1" applyBorder="1" applyAlignment="1">
      <alignment horizontal="center" vertical="center"/>
    </xf>
    <xf numFmtId="9" fontId="35" fillId="0" borderId="9" xfId="0" applyNumberFormat="1" applyFont="1" applyBorder="1" applyAlignment="1">
      <alignment horizontal="center" vertical="center"/>
    </xf>
    <xf numFmtId="0" fontId="35" fillId="0" borderId="8" xfId="0" applyFont="1" applyBorder="1" applyAlignment="1">
      <alignment horizontal="center" vertical="center"/>
    </xf>
    <xf numFmtId="9" fontId="35" fillId="0" borderId="15" xfId="0" applyNumberFormat="1" applyFont="1" applyBorder="1" applyAlignment="1">
      <alignment horizontal="center" vertical="center"/>
    </xf>
    <xf numFmtId="9" fontId="35" fillId="0" borderId="12" xfId="0" applyNumberFormat="1" applyFont="1" applyBorder="1" applyAlignment="1">
      <alignment horizontal="center" vertical="center"/>
    </xf>
    <xf numFmtId="9" fontId="35" fillId="0" borderId="23" xfId="0" applyNumberFormat="1" applyFont="1" applyBorder="1" applyAlignment="1">
      <alignment horizontal="center" vertical="center"/>
    </xf>
    <xf numFmtId="0" fontId="36" fillId="0" borderId="7" xfId="0" applyFont="1" applyBorder="1" applyAlignment="1">
      <alignment horizontal="center" vertical="center"/>
    </xf>
    <xf numFmtId="0" fontId="7" fillId="8" borderId="9" xfId="0" applyFont="1" applyFill="1" applyBorder="1" applyAlignment="1">
      <alignment horizontal="center"/>
    </xf>
    <xf numFmtId="0" fontId="7" fillId="8" borderId="15" xfId="0" applyFont="1" applyFill="1" applyBorder="1" applyAlignment="1">
      <alignment horizontal="center"/>
    </xf>
    <xf numFmtId="0" fontId="7" fillId="0" borderId="8" xfId="0" applyFont="1" applyBorder="1" applyAlignment="1">
      <alignment horizontal="center" vertical="center" wrapText="1"/>
    </xf>
    <xf numFmtId="0" fontId="7" fillId="0" borderId="15" xfId="0" applyFont="1" applyBorder="1" applyAlignment="1">
      <alignment horizontal="center" vertical="center"/>
    </xf>
    <xf numFmtId="0" fontId="7" fillId="8" borderId="7"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4" xfId="0" applyFont="1" applyFill="1" applyBorder="1" applyAlignment="1">
      <alignment horizontal="center"/>
    </xf>
    <xf numFmtId="0" fontId="7" fillId="8" borderId="11" xfId="0" applyFont="1" applyFill="1" applyBorder="1" applyAlignment="1">
      <alignment horizontal="center"/>
    </xf>
    <xf numFmtId="0" fontId="37" fillId="24" borderId="7" xfId="0" applyFont="1" applyFill="1" applyBorder="1" applyAlignment="1">
      <alignment horizontal="center" vertical="center" wrapText="1"/>
    </xf>
    <xf numFmtId="0" fontId="38" fillId="24" borderId="7" xfId="0" applyFont="1" applyFill="1" applyBorder="1" applyAlignment="1">
      <alignment horizontal="left" vertical="center" wrapText="1" indent="2"/>
    </xf>
    <xf numFmtId="0" fontId="38"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0" fillId="25" borderId="15" xfId="0" applyFont="1" applyFill="1" applyBorder="1" applyAlignment="1">
      <alignment horizontal="left"/>
    </xf>
    <xf numFmtId="0" fontId="30" fillId="25" borderId="7" xfId="0" applyFont="1" applyFill="1" applyBorder="1" applyAlignment="1">
      <alignment horizontal="left"/>
    </xf>
    <xf numFmtId="0" fontId="30" fillId="25" borderId="8" xfId="0" applyFont="1" applyFill="1" applyBorder="1" applyAlignment="1">
      <alignment horizontal="left"/>
    </xf>
    <xf numFmtId="0" fontId="30" fillId="25" borderId="9" xfId="0" applyFont="1" applyFill="1" applyBorder="1" applyAlignment="1">
      <alignment horizontal="left"/>
    </xf>
    <xf numFmtId="0" fontId="30" fillId="25" borderId="12" xfId="0" applyFont="1" applyFill="1" applyBorder="1" applyAlignment="1">
      <alignment horizontal="left"/>
    </xf>
    <xf numFmtId="0" fontId="7" fillId="26" borderId="7" xfId="0" applyFont="1" applyFill="1" applyBorder="1" applyAlignment="1">
      <alignment horizontal="left"/>
    </xf>
    <xf numFmtId="0" fontId="30" fillId="26" borderId="7" xfId="0" applyFont="1" applyFill="1" applyBorder="1" applyAlignment="1">
      <alignment horizontal="left"/>
    </xf>
    <xf numFmtId="9" fontId="7" fillId="26" borderId="7" xfId="0" applyNumberFormat="1" applyFont="1" applyFill="1" applyBorder="1" applyAlignment="1">
      <alignment horizontal="center" vertical="center"/>
    </xf>
    <xf numFmtId="0" fontId="7" fillId="26" borderId="7" xfId="0" applyFont="1" applyFill="1" applyBorder="1" applyAlignment="1">
      <alignment horizontal="center" vertical="center"/>
    </xf>
    <xf numFmtId="0" fontId="7" fillId="26" borderId="7" xfId="0" applyFont="1" applyFill="1" applyBorder="1" applyAlignment="1">
      <alignment horizontal="center"/>
    </xf>
    <xf numFmtId="9" fontId="35" fillId="26" borderId="7" xfId="0" applyNumberFormat="1" applyFont="1" applyFill="1" applyBorder="1" applyAlignment="1">
      <alignment horizontal="center" vertical="center"/>
    </xf>
    <xf numFmtId="0" fontId="7" fillId="0" borderId="9" xfId="0" applyFont="1" applyBorder="1" applyAlignment="1">
      <alignment horizontal="center" vertical="center"/>
    </xf>
    <xf numFmtId="0" fontId="7" fillId="8" borderId="8" xfId="0" applyFont="1" applyFill="1" applyBorder="1" applyAlignment="1">
      <alignment horizontal="center" vertical="center"/>
    </xf>
    <xf numFmtId="0" fontId="42" fillId="0" borderId="0" xfId="0" applyFont="1" applyAlignment="1">
      <alignment horizontal="left" vertical="top" wrapText="1" readingOrder="1"/>
    </xf>
    <xf numFmtId="0" fontId="42" fillId="23" borderId="0" xfId="0" applyFont="1" applyFill="1" applyAlignment="1">
      <alignment horizontal="left" vertical="top" wrapText="1" readingOrder="1"/>
    </xf>
    <xf numFmtId="0" fontId="28" fillId="0" borderId="28" xfId="0" applyFont="1" applyBorder="1"/>
    <xf numFmtId="169" fontId="13" fillId="2" borderId="18" xfId="8" applyNumberFormat="1" applyFont="1" applyFill="1" applyBorder="1" applyAlignment="1">
      <alignment wrapText="1"/>
    </xf>
    <xf numFmtId="0" fontId="42" fillId="22" borderId="0" xfId="0" applyFont="1" applyFill="1" applyAlignment="1">
      <alignment vertical="top" readingOrder="1"/>
    </xf>
    <xf numFmtId="0" fontId="32" fillId="23" borderId="0" xfId="0" applyFont="1" applyFill="1" applyAlignment="1">
      <alignment vertical="top" wrapText="1" readingOrder="1"/>
    </xf>
    <xf numFmtId="0" fontId="42" fillId="0" borderId="0" xfId="0" applyFont="1" applyAlignment="1">
      <alignment vertical="top"/>
    </xf>
    <xf numFmtId="0" fontId="43" fillId="24" borderId="7" xfId="0" applyFont="1" applyFill="1" applyBorder="1" applyAlignment="1">
      <alignment horizontal="center" vertical="center" wrapText="1"/>
    </xf>
    <xf numFmtId="0" fontId="32" fillId="10" borderId="0" xfId="0" applyFont="1" applyFill="1" applyAlignment="1">
      <alignment horizontal="left" vertical="top" wrapText="1" readingOrder="1"/>
    </xf>
    <xf numFmtId="0" fontId="28" fillId="0" borderId="23" xfId="0" applyFont="1" applyBorder="1" applyAlignment="1">
      <alignment horizontal="left" vertical="top"/>
    </xf>
    <xf numFmtId="0" fontId="28" fillId="0" borderId="0" xfId="0" applyFont="1"/>
    <xf numFmtId="0" fontId="28" fillId="0" borderId="30" xfId="0" applyFont="1" applyBorder="1"/>
    <xf numFmtId="0" fontId="13" fillId="0" borderId="20" xfId="0" quotePrefix="1" applyFont="1" applyBorder="1" applyAlignment="1">
      <alignment horizontal="left" wrapText="1"/>
    </xf>
    <xf numFmtId="0" fontId="13" fillId="18" borderId="20" xfId="0" applyFont="1" applyFill="1" applyBorder="1" applyAlignment="1">
      <alignment horizontal="center" wrapText="1"/>
    </xf>
    <xf numFmtId="0" fontId="13" fillId="13" borderId="20" xfId="0" applyFont="1" applyFill="1" applyBorder="1" applyAlignment="1">
      <alignment wrapText="1"/>
    </xf>
    <xf numFmtId="0" fontId="7" fillId="26" borderId="13" xfId="0" applyFont="1" applyFill="1" applyBorder="1" applyAlignment="1">
      <alignment horizontal="center"/>
    </xf>
    <xf numFmtId="0" fontId="7" fillId="26" borderId="7" xfId="0" applyFont="1" applyFill="1" applyBorder="1"/>
    <xf numFmtId="0" fontId="7" fillId="26" borderId="9" xfId="0" applyFont="1" applyFill="1" applyBorder="1" applyAlignment="1">
      <alignment horizontal="left"/>
    </xf>
    <xf numFmtId="0" fontId="7" fillId="0" borderId="23" xfId="0" applyFont="1" applyBorder="1" applyAlignment="1">
      <alignment horizontal="left" vertical="top"/>
    </xf>
    <xf numFmtId="0" fontId="30" fillId="25" borderId="9" xfId="0" applyFont="1" applyFill="1" applyBorder="1" applyAlignment="1">
      <alignment horizontal="left" vertical="center"/>
    </xf>
    <xf numFmtId="0" fontId="30" fillId="26" borderId="9" xfId="0" applyFont="1" applyFill="1" applyBorder="1" applyAlignment="1">
      <alignment horizontal="left"/>
    </xf>
    <xf numFmtId="0" fontId="30" fillId="25" borderId="23" xfId="0" applyFont="1" applyFill="1" applyBorder="1" applyAlignment="1">
      <alignment horizontal="left" vertical="top"/>
    </xf>
    <xf numFmtId="9" fontId="34" fillId="0" borderId="15" xfId="0" applyNumberFormat="1" applyFont="1" applyBorder="1" applyAlignment="1">
      <alignment horizontal="center" vertical="center"/>
    </xf>
    <xf numFmtId="9" fontId="35" fillId="26" borderId="9" xfId="0" applyNumberFormat="1" applyFont="1" applyFill="1" applyBorder="1" applyAlignment="1">
      <alignment horizontal="center" vertical="center"/>
    </xf>
    <xf numFmtId="9" fontId="7" fillId="26" borderId="9" xfId="0" applyNumberFormat="1" applyFont="1" applyFill="1" applyBorder="1" applyAlignment="1">
      <alignment horizontal="center" vertical="center"/>
    </xf>
    <xf numFmtId="0" fontId="7" fillId="0" borderId="15" xfId="0" applyFont="1" applyBorder="1" applyAlignment="1">
      <alignment horizontal="center" vertical="center" wrapText="1"/>
    </xf>
    <xf numFmtId="16" fontId="7" fillId="0" borderId="8" xfId="0" applyNumberFormat="1" applyFont="1" applyBorder="1" applyAlignment="1">
      <alignment horizontal="center" vertical="center"/>
    </xf>
    <xf numFmtId="0" fontId="7" fillId="26" borderId="9" xfId="0" applyFont="1" applyFill="1" applyBorder="1" applyAlignment="1">
      <alignment horizontal="center" vertical="center"/>
    </xf>
    <xf numFmtId="0" fontId="7" fillId="8" borderId="12" xfId="0" applyFont="1" applyFill="1" applyBorder="1" applyAlignment="1">
      <alignment horizontal="center" vertical="center"/>
    </xf>
    <xf numFmtId="0" fontId="7" fillId="26" borderId="9" xfId="0" applyFont="1" applyFill="1" applyBorder="1" applyAlignment="1">
      <alignment horizontal="center"/>
    </xf>
    <xf numFmtId="0" fontId="7" fillId="8" borderId="12" xfId="0" applyFont="1" applyFill="1" applyBorder="1" applyAlignment="1">
      <alignment horizontal="center"/>
    </xf>
    <xf numFmtId="0" fontId="7" fillId="8" borderId="23" xfId="0" applyFont="1" applyFill="1" applyBorder="1" applyAlignment="1">
      <alignment horizontal="center" vertical="top"/>
    </xf>
    <xf numFmtId="0" fontId="7" fillId="0" borderId="16" xfId="0" applyFont="1" applyBorder="1" applyAlignment="1">
      <alignment horizontal="center"/>
    </xf>
    <xf numFmtId="0" fontId="7" fillId="26" borderId="14" xfId="0" applyFont="1" applyFill="1" applyBorder="1" applyAlignment="1">
      <alignment horizontal="center"/>
    </xf>
    <xf numFmtId="0" fontId="7" fillId="0" borderId="23" xfId="0" applyFont="1" applyBorder="1" applyAlignment="1">
      <alignment horizontal="center" vertical="top"/>
    </xf>
    <xf numFmtId="0" fontId="7" fillId="0" borderId="13" xfId="0" applyFont="1" applyBorder="1" applyAlignment="1">
      <alignment horizontal="left" vertical="top"/>
    </xf>
    <xf numFmtId="0" fontId="7" fillId="0" borderId="17" xfId="0" applyFont="1" applyBorder="1" applyAlignment="1">
      <alignment horizontal="center"/>
    </xf>
    <xf numFmtId="17" fontId="7" fillId="0" borderId="7" xfId="0" applyNumberFormat="1" applyFont="1" applyBorder="1" applyAlignment="1">
      <alignment horizontal="center" vertical="center"/>
    </xf>
    <xf numFmtId="0" fontId="7" fillId="0" borderId="9" xfId="0" applyFont="1" applyBorder="1" applyAlignment="1">
      <alignment horizontal="center"/>
    </xf>
    <xf numFmtId="17" fontId="7" fillId="0" borderId="7" xfId="0" applyNumberFormat="1" applyFont="1" applyBorder="1" applyAlignment="1">
      <alignment horizontal="center"/>
    </xf>
    <xf numFmtId="0" fontId="41" fillId="26" borderId="7" xfId="0" applyFont="1" applyFill="1" applyBorder="1" applyAlignment="1">
      <alignment horizontal="center" vertical="center"/>
    </xf>
    <xf numFmtId="0" fontId="41" fillId="26" borderId="7" xfId="0" applyFont="1" applyFill="1" applyBorder="1" applyAlignment="1">
      <alignment horizontal="center"/>
    </xf>
    <xf numFmtId="0" fontId="41" fillId="26" borderId="13" xfId="0" applyFont="1" applyFill="1" applyBorder="1"/>
    <xf numFmtId="0" fontId="7" fillId="26" borderId="0" xfId="0" applyFont="1" applyFill="1"/>
    <xf numFmtId="0" fontId="34" fillId="26" borderId="7" xfId="0" applyFont="1" applyFill="1" applyBorder="1" applyAlignment="1">
      <alignment horizontal="center" vertical="center"/>
    </xf>
    <xf numFmtId="9" fontId="18" fillId="26" borderId="7" xfId="0" applyNumberFormat="1" applyFont="1" applyFill="1" applyBorder="1" applyAlignment="1">
      <alignment horizontal="center" vertical="center"/>
    </xf>
    <xf numFmtId="0" fontId="45" fillId="24" borderId="7" xfId="0" applyFont="1" applyFill="1" applyBorder="1" applyAlignment="1">
      <alignment horizontal="center" vertical="center" wrapText="1"/>
    </xf>
    <xf numFmtId="0" fontId="47" fillId="12" borderId="0" xfId="0" applyFont="1" applyFill="1" applyAlignment="1">
      <alignment vertical="top" readingOrder="1"/>
    </xf>
  </cellXfs>
  <cellStyles count="9">
    <cellStyle name="Bad" xfId="6" builtinId="27"/>
    <cellStyle name="Check Cell" xfId="2" builtinId="23"/>
    <cellStyle name="Comma" xfId="1" builtinId="3"/>
    <cellStyle name="Currency" xfId="8" builtinId="4"/>
    <cellStyle name="Good" xfId="5" builtinId="26"/>
    <cellStyle name="Hyperlink" xfId="3" builtinId="8"/>
    <cellStyle name="Neutral" xfId="7" builtinId="28"/>
    <cellStyle name="Normal" xfId="0" builtinId="0"/>
    <cellStyle name="Percent" xfId="4" builtinId="5"/>
  </cellStyles>
  <dxfs count="155">
    <dxf>
      <fill>
        <patternFill>
          <bgColor theme="2" tint="-9.9948118533890809E-2"/>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ill>
        <patternFill>
          <bgColor theme="6" tint="0.3999450666829432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F5A6294-4B3F-490E-BD63-E194456D8AAF}"/>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twongyeired@who.int" TargetMode="External"/><Relationship Id="rId7" Type="http://schemas.openxmlformats.org/officeDocument/2006/relationships/hyperlink" Target="mailto:oabiodun@who.int" TargetMode="External"/><Relationship Id="rId2" Type="http://schemas.openxmlformats.org/officeDocument/2006/relationships/hyperlink" Target="mailto:tkassahun@who.int" TargetMode="External"/><Relationship Id="rId1" Type="http://schemas.openxmlformats.org/officeDocument/2006/relationships/hyperlink" Target="mailto:ngabog@who.int" TargetMode="External"/><Relationship Id="rId6" Type="http://schemas.openxmlformats.org/officeDocument/2006/relationships/hyperlink" Target="mailto:mulowoozam@who.int" TargetMode="External"/><Relationship Id="rId5" Type="http://schemas.openxmlformats.org/officeDocument/2006/relationships/hyperlink" Target="mailto:onuekwec@who.int" TargetMode="External"/><Relationship Id="rId4" Type="http://schemas.openxmlformats.org/officeDocument/2006/relationships/hyperlink" Target="mailto:onuekwec@who.in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8A75-388D-4700-A62B-F6EDA7361E53}">
  <dimension ref="A1:O1048576"/>
  <sheetViews>
    <sheetView showGridLines="0" workbookViewId="0">
      <pane xSplit="2" ySplit="1" topLeftCell="C2" activePane="bottomRight" state="frozen"/>
      <selection pane="topRight" activeCell="C1" sqref="C1"/>
      <selection pane="bottomLeft" activeCell="A2" sqref="A2"/>
      <selection pane="bottomRight" activeCell="J37" sqref="J37"/>
    </sheetView>
  </sheetViews>
  <sheetFormatPr defaultColWidth="8.86328125" defaultRowHeight="12.75" customHeight="1" x14ac:dyDescent="0.4"/>
  <cols>
    <col min="1" max="1" width="9" style="149" customWidth="1"/>
    <col min="2" max="2" width="15.86328125" style="153" customWidth="1"/>
    <col min="3" max="3" width="13" style="168" customWidth="1"/>
    <col min="4" max="4" width="12.1328125" style="160" customWidth="1"/>
    <col min="5" max="5" width="12.1328125" style="175" customWidth="1"/>
    <col min="6" max="7" width="15.265625" style="175" customWidth="1"/>
    <col min="8" max="8" width="15.3984375" style="160" customWidth="1"/>
    <col min="9" max="9" width="15.1328125" style="105" customWidth="1"/>
    <col min="10" max="10" width="16.1328125" style="105" customWidth="1"/>
    <col min="11" max="11" width="13.86328125" style="105" customWidth="1"/>
    <col min="12" max="12" width="14.3984375" style="105" customWidth="1"/>
    <col min="13" max="13" width="13.59765625" style="40" customWidth="1"/>
    <col min="14" max="14" width="16.1328125" style="40" customWidth="1"/>
    <col min="15" max="15" width="18.265625" style="40" customWidth="1"/>
    <col min="16" max="16" width="20.59765625" style="42" customWidth="1"/>
    <col min="17" max="18" width="16.3984375" style="42" customWidth="1"/>
    <col min="19" max="19" width="8.86328125" style="42" customWidth="1"/>
    <col min="20" max="20" width="43.1328125" style="42" customWidth="1"/>
    <col min="21" max="21" width="35.86328125" style="42" customWidth="1"/>
    <col min="22" max="16380" width="9.1328125" style="42"/>
    <col min="16381" max="16381" width="9.1328125" style="42" customWidth="1"/>
    <col min="16382" max="16383" width="9.1328125" style="42"/>
    <col min="16384" max="16384" width="9.1328125" style="42" bestFit="1" customWidth="1"/>
  </cols>
  <sheetData>
    <row r="1" spans="1:15" s="109" customFormat="1" ht="66.75" customHeight="1" x14ac:dyDescent="0.4">
      <c r="A1" s="184" t="s">
        <v>0</v>
      </c>
      <c r="B1" s="184" t="s">
        <v>1</v>
      </c>
      <c r="C1" s="185" t="s">
        <v>2</v>
      </c>
      <c r="D1" s="247" t="s">
        <v>3</v>
      </c>
      <c r="E1" s="186" t="s">
        <v>4</v>
      </c>
      <c r="F1" s="208" t="s">
        <v>5</v>
      </c>
      <c r="G1" s="208" t="s">
        <v>6</v>
      </c>
      <c r="H1" s="184" t="s">
        <v>7</v>
      </c>
      <c r="I1" s="184" t="s">
        <v>8</v>
      </c>
      <c r="J1" s="184" t="s">
        <v>9</v>
      </c>
      <c r="K1" s="184" t="s">
        <v>10</v>
      </c>
      <c r="L1" s="187" t="s">
        <v>11</v>
      </c>
      <c r="M1" s="187" t="s">
        <v>12</v>
      </c>
      <c r="N1" s="105"/>
      <c r="O1" s="105"/>
    </row>
    <row r="2" spans="1:15" s="109" customFormat="1" ht="13.15" x14ac:dyDescent="0.4">
      <c r="A2" s="148" t="s">
        <v>13</v>
      </c>
      <c r="B2" s="188" t="s">
        <v>14</v>
      </c>
      <c r="C2" s="223">
        <v>0.1</v>
      </c>
      <c r="D2" s="159">
        <v>0.27</v>
      </c>
      <c r="E2" s="223">
        <v>0.28000000000000003</v>
      </c>
      <c r="F2" s="223">
        <v>0.28000000000000003</v>
      </c>
      <c r="G2" s="223">
        <v>0.28000000000000003</v>
      </c>
      <c r="H2" s="226" t="s">
        <v>15</v>
      </c>
      <c r="I2" s="107" t="s">
        <v>16</v>
      </c>
      <c r="J2" s="107" t="s">
        <v>17</v>
      </c>
      <c r="K2" s="233" t="s">
        <v>18</v>
      </c>
      <c r="L2" s="105" t="s">
        <v>19</v>
      </c>
      <c r="M2" s="147" t="s">
        <v>20</v>
      </c>
      <c r="N2" s="105"/>
      <c r="O2" s="105"/>
    </row>
    <row r="3" spans="1:15" ht="13.15" x14ac:dyDescent="0.4">
      <c r="A3" s="149" t="s">
        <v>21</v>
      </c>
      <c r="B3" s="189" t="s">
        <v>22</v>
      </c>
      <c r="C3" s="167">
        <v>0.03</v>
      </c>
      <c r="D3" s="159">
        <v>0.12</v>
      </c>
      <c r="E3" s="159">
        <v>0.13</v>
      </c>
      <c r="F3" s="159">
        <v>0.15</v>
      </c>
      <c r="G3" s="159">
        <v>0.15</v>
      </c>
      <c r="H3" s="180" t="s">
        <v>23</v>
      </c>
      <c r="I3" s="155" t="s">
        <v>24</v>
      </c>
      <c r="J3" s="155" t="s">
        <v>25</v>
      </c>
      <c r="K3" s="155"/>
      <c r="L3" s="156"/>
      <c r="M3" s="41"/>
    </row>
    <row r="4" spans="1:15" s="244" customFormat="1" ht="13.15" x14ac:dyDescent="0.4">
      <c r="A4" s="218" t="s">
        <v>26</v>
      </c>
      <c r="B4" s="194" t="s">
        <v>27</v>
      </c>
      <c r="C4" s="245" t="s">
        <v>28</v>
      </c>
      <c r="D4" s="246">
        <v>0</v>
      </c>
      <c r="E4" s="246">
        <v>0</v>
      </c>
      <c r="F4" s="246">
        <v>0</v>
      </c>
      <c r="G4" s="246">
        <v>0</v>
      </c>
      <c r="H4" s="241"/>
      <c r="I4" s="242"/>
      <c r="J4" s="242"/>
      <c r="K4" s="242"/>
      <c r="L4" s="242"/>
      <c r="M4" s="243"/>
      <c r="N4" s="217"/>
      <c r="O4" s="217"/>
    </row>
    <row r="5" spans="1:15" ht="13.15" x14ac:dyDescent="0.4">
      <c r="A5" s="149" t="s">
        <v>29</v>
      </c>
      <c r="B5" s="189" t="s">
        <v>30</v>
      </c>
      <c r="C5" s="167">
        <v>0.02</v>
      </c>
      <c r="D5" s="159">
        <v>0.06</v>
      </c>
      <c r="E5" s="159">
        <v>0.06</v>
      </c>
      <c r="F5" s="159">
        <v>0.06</v>
      </c>
      <c r="G5" s="159">
        <v>0.06</v>
      </c>
      <c r="H5" s="180" t="s">
        <v>31</v>
      </c>
      <c r="I5" s="155" t="s">
        <v>32</v>
      </c>
      <c r="J5" s="155"/>
      <c r="K5" s="155"/>
      <c r="L5" s="155"/>
      <c r="M5" s="41"/>
    </row>
    <row r="6" spans="1:15" ht="13.15" x14ac:dyDescent="0.4">
      <c r="A6" s="150" t="s">
        <v>29</v>
      </c>
      <c r="B6" s="190" t="s">
        <v>33</v>
      </c>
      <c r="C6" s="169">
        <v>0.1</v>
      </c>
      <c r="D6" s="161">
        <v>0.27</v>
      </c>
      <c r="E6" s="161">
        <v>0.31</v>
      </c>
      <c r="F6" s="159">
        <v>0.35</v>
      </c>
      <c r="G6" s="161">
        <v>0.35</v>
      </c>
      <c r="H6" s="166" t="s">
        <v>34</v>
      </c>
      <c r="I6" s="156"/>
      <c r="J6" s="156"/>
      <c r="K6" s="156"/>
      <c r="L6" s="183"/>
    </row>
    <row r="7" spans="1:15" ht="13.15" x14ac:dyDescent="0.4">
      <c r="A7" s="149" t="s">
        <v>35</v>
      </c>
      <c r="B7" s="189" t="s">
        <v>36</v>
      </c>
      <c r="C7" s="167">
        <v>0.01</v>
      </c>
      <c r="D7" s="159">
        <v>0.23</v>
      </c>
      <c r="E7" s="159">
        <v>0.23</v>
      </c>
      <c r="F7" s="159">
        <v>0.23</v>
      </c>
      <c r="G7" s="159">
        <v>0.23</v>
      </c>
      <c r="H7" s="160" t="s">
        <v>37</v>
      </c>
      <c r="L7" s="147"/>
    </row>
    <row r="8" spans="1:15" ht="13.15" x14ac:dyDescent="0.4">
      <c r="A8" s="151" t="s">
        <v>29</v>
      </c>
      <c r="B8" s="191" t="s">
        <v>38</v>
      </c>
      <c r="C8" s="170">
        <v>0.08</v>
      </c>
      <c r="D8" s="162">
        <v>0.41</v>
      </c>
      <c r="E8" s="162">
        <v>0.41</v>
      </c>
      <c r="F8" s="161">
        <v>0.41</v>
      </c>
      <c r="G8" s="163">
        <v>0.48</v>
      </c>
      <c r="H8" s="199" t="s">
        <v>39</v>
      </c>
      <c r="I8" s="176"/>
      <c r="J8" s="176"/>
      <c r="K8" s="176"/>
      <c r="L8" s="182"/>
    </row>
    <row r="9" spans="1:15" ht="13.15" x14ac:dyDescent="0.4">
      <c r="A9" s="149" t="s">
        <v>40</v>
      </c>
      <c r="B9" s="189" t="s">
        <v>41</v>
      </c>
      <c r="C9" s="167">
        <v>7.0000000000000007E-2</v>
      </c>
      <c r="D9" s="159">
        <v>0.23</v>
      </c>
      <c r="E9" s="159">
        <v>0.23</v>
      </c>
      <c r="F9" s="159">
        <v>0.25</v>
      </c>
      <c r="G9" s="159">
        <v>0.26</v>
      </c>
      <c r="H9" s="180" t="s">
        <v>42</v>
      </c>
      <c r="I9" s="155"/>
      <c r="J9" s="155"/>
      <c r="K9" s="155"/>
      <c r="L9" s="155"/>
      <c r="M9" s="41"/>
    </row>
    <row r="10" spans="1:15" ht="13.15" x14ac:dyDescent="0.4">
      <c r="A10" s="150" t="s">
        <v>26</v>
      </c>
      <c r="B10" s="190" t="s">
        <v>43</v>
      </c>
      <c r="C10" s="171" t="s">
        <v>28</v>
      </c>
      <c r="D10" s="161">
        <v>0.04</v>
      </c>
      <c r="E10" s="161">
        <v>0.05</v>
      </c>
      <c r="F10" s="161">
        <v>0.06</v>
      </c>
      <c r="G10" s="161">
        <v>7.0000000000000007E-2</v>
      </c>
      <c r="H10" s="227" t="s">
        <v>44</v>
      </c>
      <c r="I10" s="106" t="s">
        <v>23</v>
      </c>
      <c r="J10" s="106" t="s">
        <v>24</v>
      </c>
      <c r="K10" s="106" t="s">
        <v>45</v>
      </c>
      <c r="L10" s="106"/>
      <c r="M10" s="41"/>
    </row>
    <row r="11" spans="1:15" ht="13.15" x14ac:dyDescent="0.4">
      <c r="A11" s="150" t="s">
        <v>46</v>
      </c>
      <c r="B11" s="190" t="s">
        <v>47</v>
      </c>
      <c r="C11" s="169">
        <v>0.04</v>
      </c>
      <c r="D11" s="161">
        <v>0.37</v>
      </c>
      <c r="E11" s="161">
        <v>0.37</v>
      </c>
      <c r="F11" s="161">
        <v>0.37</v>
      </c>
      <c r="G11" s="161">
        <v>0.37</v>
      </c>
      <c r="H11" s="178" t="s">
        <v>15</v>
      </c>
      <c r="I11" s="106" t="s">
        <v>48</v>
      </c>
      <c r="J11" s="106" t="s">
        <v>17</v>
      </c>
      <c r="K11" s="106" t="s">
        <v>49</v>
      </c>
      <c r="L11" s="157" t="s">
        <v>50</v>
      </c>
    </row>
    <row r="12" spans="1:15" ht="13.15" x14ac:dyDescent="0.4">
      <c r="A12" s="193" t="s">
        <v>29</v>
      </c>
      <c r="B12" s="194" t="s">
        <v>51</v>
      </c>
      <c r="C12" s="198">
        <v>0.1</v>
      </c>
      <c r="D12" s="195">
        <v>0.14000000000000001</v>
      </c>
      <c r="E12" s="195">
        <v>0.14000000000000001</v>
      </c>
      <c r="F12" s="195">
        <v>0.14000000000000001</v>
      </c>
      <c r="G12" s="195">
        <v>0.14000000000000001</v>
      </c>
      <c r="H12" s="196"/>
      <c r="I12" s="197"/>
      <c r="J12" s="197"/>
      <c r="K12" s="197"/>
      <c r="L12" s="216"/>
      <c r="M12" s="217"/>
    </row>
    <row r="13" spans="1:15" ht="13.15" x14ac:dyDescent="0.4">
      <c r="A13" s="149" t="s">
        <v>46</v>
      </c>
      <c r="B13" s="189" t="s">
        <v>52</v>
      </c>
      <c r="C13" s="167">
        <v>0.08</v>
      </c>
      <c r="D13" s="159">
        <v>0.36</v>
      </c>
      <c r="E13" s="159">
        <v>0.37</v>
      </c>
      <c r="F13" s="159">
        <v>0.38</v>
      </c>
      <c r="G13" s="159">
        <v>0.38</v>
      </c>
      <c r="H13" s="160" t="s">
        <v>53</v>
      </c>
      <c r="I13" s="105" t="s">
        <v>54</v>
      </c>
      <c r="J13" s="105" t="s">
        <v>55</v>
      </c>
      <c r="L13" s="147"/>
    </row>
    <row r="14" spans="1:15" ht="13.15" x14ac:dyDescent="0.4">
      <c r="A14" s="149" t="s">
        <v>35</v>
      </c>
      <c r="B14" s="189" t="s">
        <v>56</v>
      </c>
      <c r="C14" s="167">
        <v>0.08</v>
      </c>
      <c r="D14" s="159">
        <v>0.35</v>
      </c>
      <c r="E14" s="159">
        <v>0.39</v>
      </c>
      <c r="F14" s="159">
        <v>0.4</v>
      </c>
      <c r="G14" s="159">
        <v>0.4</v>
      </c>
      <c r="H14" s="160" t="s">
        <v>57</v>
      </c>
      <c r="I14" s="155"/>
      <c r="J14" s="155"/>
      <c r="K14" s="155"/>
      <c r="L14" s="147"/>
    </row>
    <row r="15" spans="1:15" ht="13.15" x14ac:dyDescent="0.4">
      <c r="A15" s="149" t="s">
        <v>35</v>
      </c>
      <c r="B15" s="189" t="s">
        <v>58</v>
      </c>
      <c r="C15" s="167">
        <v>0.01</v>
      </c>
      <c r="D15" s="159">
        <v>0.28000000000000003</v>
      </c>
      <c r="E15" s="159">
        <v>0.3</v>
      </c>
      <c r="F15" s="159">
        <v>0.33</v>
      </c>
      <c r="G15" s="159">
        <v>0.33</v>
      </c>
      <c r="H15" s="180" t="s">
        <v>59</v>
      </c>
      <c r="I15" s="155"/>
      <c r="J15" s="155"/>
      <c r="K15" s="155"/>
      <c r="L15" s="147"/>
    </row>
    <row r="16" spans="1:15" ht="13.15" x14ac:dyDescent="0.4">
      <c r="A16" s="218" t="s">
        <v>26</v>
      </c>
      <c r="B16" s="221" t="s">
        <v>60</v>
      </c>
      <c r="C16" s="224">
        <v>0.01</v>
      </c>
      <c r="D16" s="225">
        <v>0.02</v>
      </c>
      <c r="E16" s="225">
        <v>0.03</v>
      </c>
      <c r="F16" s="225">
        <v>0.03</v>
      </c>
      <c r="G16" s="225">
        <v>0.03</v>
      </c>
      <c r="H16" s="228"/>
      <c r="I16" s="230"/>
      <c r="J16" s="230"/>
      <c r="K16" s="230"/>
      <c r="L16" s="234"/>
      <c r="M16" s="217"/>
    </row>
    <row r="17" spans="1:13" ht="13.15" x14ac:dyDescent="0.4">
      <c r="A17" s="149" t="s">
        <v>29</v>
      </c>
      <c r="B17" s="189" t="s">
        <v>61</v>
      </c>
      <c r="C17" s="167">
        <v>0.08</v>
      </c>
      <c r="D17" s="159">
        <v>0.24</v>
      </c>
      <c r="E17" s="159">
        <v>0.25</v>
      </c>
      <c r="F17" s="159">
        <v>0.25</v>
      </c>
      <c r="G17" s="159">
        <v>0.26</v>
      </c>
      <c r="H17" s="160" t="s">
        <v>62</v>
      </c>
      <c r="I17" s="105" t="s">
        <v>63</v>
      </c>
      <c r="J17" s="105" t="s">
        <v>64</v>
      </c>
      <c r="K17" s="105" t="s">
        <v>32</v>
      </c>
      <c r="M17" s="41"/>
    </row>
    <row r="18" spans="1:13" ht="13.15" x14ac:dyDescent="0.4">
      <c r="A18" s="148" t="s">
        <v>26</v>
      </c>
      <c r="B18" s="189" t="s">
        <v>65</v>
      </c>
      <c r="C18" s="172">
        <v>0.03</v>
      </c>
      <c r="D18" s="163">
        <v>0.05</v>
      </c>
      <c r="E18" s="163">
        <v>0.05</v>
      </c>
      <c r="F18" s="163">
        <v>0.06</v>
      </c>
      <c r="G18" s="163">
        <v>0.06</v>
      </c>
      <c r="H18" s="179" t="s">
        <v>66</v>
      </c>
      <c r="I18" s="107"/>
      <c r="J18" s="107"/>
      <c r="K18" s="107"/>
      <c r="L18" s="237"/>
    </row>
    <row r="19" spans="1:13" ht="13.15" x14ac:dyDescent="0.4">
      <c r="A19" s="149" t="s">
        <v>67</v>
      </c>
      <c r="B19" s="189" t="s">
        <v>68</v>
      </c>
      <c r="C19" s="167">
        <v>0.04</v>
      </c>
      <c r="D19" s="159">
        <v>0.14000000000000001</v>
      </c>
      <c r="E19" s="159">
        <v>0.16</v>
      </c>
      <c r="F19" s="159">
        <v>0.2</v>
      </c>
      <c r="G19" s="159">
        <v>0.2</v>
      </c>
      <c r="H19" s="238" t="s">
        <v>69</v>
      </c>
      <c r="I19" s="155"/>
      <c r="J19" s="155"/>
      <c r="K19" s="155"/>
      <c r="M19" s="41"/>
    </row>
    <row r="20" spans="1:13" ht="13.15" x14ac:dyDescent="0.4">
      <c r="A20" s="149" t="s">
        <v>26</v>
      </c>
      <c r="B20" s="189" t="s">
        <v>70</v>
      </c>
      <c r="C20" s="167">
        <v>0.03</v>
      </c>
      <c r="D20" s="159">
        <v>0.11</v>
      </c>
      <c r="E20" s="159">
        <v>0.11</v>
      </c>
      <c r="F20" s="159">
        <v>0.12</v>
      </c>
      <c r="G20" s="159">
        <v>0.13</v>
      </c>
      <c r="H20" s="180" t="s">
        <v>71</v>
      </c>
      <c r="I20" s="155"/>
      <c r="J20" s="155"/>
      <c r="K20" s="155"/>
      <c r="M20" s="41"/>
    </row>
    <row r="21" spans="1:13" ht="13.15" x14ac:dyDescent="0.4">
      <c r="A21" s="149" t="s">
        <v>35</v>
      </c>
      <c r="B21" s="189" t="s">
        <v>72</v>
      </c>
      <c r="C21" s="167">
        <v>0.04</v>
      </c>
      <c r="D21" s="159">
        <v>0.15</v>
      </c>
      <c r="E21" s="159">
        <v>0.15</v>
      </c>
      <c r="F21" s="159">
        <v>0.15</v>
      </c>
      <c r="G21" s="159">
        <v>0.15</v>
      </c>
      <c r="H21" s="180" t="s">
        <v>73</v>
      </c>
      <c r="I21" s="155" t="s">
        <v>74</v>
      </c>
      <c r="J21" s="155"/>
      <c r="K21" s="155"/>
      <c r="M21" s="41"/>
    </row>
    <row r="22" spans="1:13" ht="13.15" x14ac:dyDescent="0.4">
      <c r="A22" s="149" t="s">
        <v>46</v>
      </c>
      <c r="B22" s="189" t="s">
        <v>75</v>
      </c>
      <c r="C22" s="167">
        <v>0.02</v>
      </c>
      <c r="D22" s="159">
        <v>0.2</v>
      </c>
      <c r="E22" s="159">
        <v>0.21</v>
      </c>
      <c r="F22" s="159">
        <v>0.27</v>
      </c>
      <c r="G22" s="159">
        <v>0.28000000000000003</v>
      </c>
      <c r="H22" s="160" t="s">
        <v>76</v>
      </c>
      <c r="I22" s="105" t="s">
        <v>77</v>
      </c>
      <c r="J22" s="105" t="s">
        <v>78</v>
      </c>
      <c r="K22" s="105" t="s">
        <v>79</v>
      </c>
      <c r="L22" s="105" t="s">
        <v>80</v>
      </c>
      <c r="M22" s="41"/>
    </row>
    <row r="23" spans="1:13" ht="13.15" x14ac:dyDescent="0.4">
      <c r="A23" s="149" t="s">
        <v>13</v>
      </c>
      <c r="B23" s="189" t="s">
        <v>81</v>
      </c>
      <c r="C23" s="167">
        <v>0.02</v>
      </c>
      <c r="D23" s="159">
        <v>0.04</v>
      </c>
      <c r="E23" s="159">
        <v>0.04</v>
      </c>
      <c r="F23" s="159">
        <v>0.04</v>
      </c>
      <c r="G23" s="159">
        <v>0.04</v>
      </c>
      <c r="H23" s="180" t="s">
        <v>82</v>
      </c>
      <c r="I23" s="155" t="s">
        <v>83</v>
      </c>
      <c r="J23" s="155"/>
      <c r="K23" s="155"/>
      <c r="M23" s="41"/>
    </row>
    <row r="24" spans="1:13" ht="13.15" x14ac:dyDescent="0.4">
      <c r="A24" s="149" t="s">
        <v>35</v>
      </c>
      <c r="B24" s="189" t="s">
        <v>84</v>
      </c>
      <c r="C24" s="167">
        <v>0.06</v>
      </c>
      <c r="D24" s="159">
        <v>0.09</v>
      </c>
      <c r="E24" s="159">
        <v>0.09</v>
      </c>
      <c r="F24" s="159">
        <v>0.09</v>
      </c>
      <c r="G24" s="159">
        <v>0.1</v>
      </c>
      <c r="H24" s="180" t="s">
        <v>85</v>
      </c>
      <c r="I24" s="105" t="s">
        <v>57</v>
      </c>
      <c r="J24" s="105" t="s">
        <v>86</v>
      </c>
      <c r="M24" s="41"/>
    </row>
    <row r="25" spans="1:13" ht="13.15" x14ac:dyDescent="0.4">
      <c r="A25" s="149" t="s">
        <v>13</v>
      </c>
      <c r="B25" s="189" t="s">
        <v>87</v>
      </c>
      <c r="C25" s="167">
        <v>0.05</v>
      </c>
      <c r="D25" s="159">
        <v>0.36</v>
      </c>
      <c r="E25" s="159">
        <v>0.36</v>
      </c>
      <c r="F25" s="159">
        <v>0.4</v>
      </c>
      <c r="G25" s="159">
        <v>0.43</v>
      </c>
      <c r="H25" s="160" t="s">
        <v>53</v>
      </c>
      <c r="I25" s="105" t="s">
        <v>88</v>
      </c>
      <c r="J25" s="105" t="s">
        <v>77</v>
      </c>
      <c r="K25" s="105" t="s">
        <v>89</v>
      </c>
      <c r="M25" s="41"/>
    </row>
    <row r="26" spans="1:13" ht="13.15" x14ac:dyDescent="0.4">
      <c r="A26" s="150" t="s">
        <v>13</v>
      </c>
      <c r="B26" s="190" t="s">
        <v>90</v>
      </c>
      <c r="C26" s="169">
        <v>0.09</v>
      </c>
      <c r="D26" s="161">
        <v>0.44</v>
      </c>
      <c r="E26" s="161">
        <v>0.45</v>
      </c>
      <c r="F26" s="161">
        <v>0.46</v>
      </c>
      <c r="G26" s="161">
        <v>0.46</v>
      </c>
      <c r="H26" s="200" t="s">
        <v>91</v>
      </c>
      <c r="I26" s="106" t="s">
        <v>83</v>
      </c>
      <c r="J26" s="106"/>
      <c r="K26" s="106"/>
      <c r="L26" s="157"/>
    </row>
    <row r="27" spans="1:13" ht="13.15" x14ac:dyDescent="0.4">
      <c r="A27" s="151" t="s">
        <v>40</v>
      </c>
      <c r="B27" s="220" t="s">
        <v>92</v>
      </c>
      <c r="C27" s="170">
        <v>0.05</v>
      </c>
      <c r="D27" s="162">
        <v>0.22</v>
      </c>
      <c r="E27" s="162">
        <v>0.24</v>
      </c>
      <c r="F27" s="162">
        <v>0.39</v>
      </c>
      <c r="G27" s="162">
        <v>0.44</v>
      </c>
      <c r="H27" s="199" t="s">
        <v>88</v>
      </c>
      <c r="I27" s="239" t="s">
        <v>93</v>
      </c>
      <c r="J27" s="239" t="s">
        <v>94</v>
      </c>
      <c r="K27" s="239"/>
      <c r="L27" s="158"/>
    </row>
    <row r="28" spans="1:13" ht="13.15" x14ac:dyDescent="0.4">
      <c r="A28" s="149" t="s">
        <v>67</v>
      </c>
      <c r="B28" s="189" t="s">
        <v>95</v>
      </c>
      <c r="C28" s="167">
        <v>0.02</v>
      </c>
      <c r="D28" s="159">
        <v>0.14000000000000001</v>
      </c>
      <c r="E28" s="159">
        <v>0.17</v>
      </c>
      <c r="F28" s="159">
        <v>0.19</v>
      </c>
      <c r="G28" s="159">
        <v>0.19</v>
      </c>
      <c r="H28" s="180" t="s">
        <v>96</v>
      </c>
      <c r="I28" s="240" t="s">
        <v>97</v>
      </c>
      <c r="J28" s="155"/>
      <c r="K28" s="155"/>
      <c r="M28" s="41"/>
    </row>
    <row r="29" spans="1:13" ht="13.15" x14ac:dyDescent="0.4">
      <c r="A29" s="148" t="s">
        <v>40</v>
      </c>
      <c r="B29" s="188" t="s">
        <v>98</v>
      </c>
      <c r="C29" s="172">
        <v>0.03</v>
      </c>
      <c r="D29" s="163">
        <v>0.15</v>
      </c>
      <c r="E29" s="163">
        <v>0.15</v>
      </c>
      <c r="F29" s="163">
        <v>0.15</v>
      </c>
      <c r="G29" s="163">
        <v>0.15</v>
      </c>
      <c r="H29" s="179" t="s">
        <v>99</v>
      </c>
      <c r="I29" s="107" t="s">
        <v>100</v>
      </c>
      <c r="J29" s="107" t="s">
        <v>54</v>
      </c>
      <c r="K29" s="107" t="s">
        <v>89</v>
      </c>
      <c r="L29" s="107" t="s">
        <v>101</v>
      </c>
      <c r="M29" s="41"/>
    </row>
    <row r="30" spans="1:13" ht="13.15" x14ac:dyDescent="0.4">
      <c r="A30" s="149" t="s">
        <v>40</v>
      </c>
      <c r="B30" s="189" t="s">
        <v>102</v>
      </c>
      <c r="C30" s="167">
        <v>0.05</v>
      </c>
      <c r="D30" s="159">
        <v>0.17</v>
      </c>
      <c r="E30" s="159">
        <v>0.17</v>
      </c>
      <c r="F30" s="159">
        <v>0.17</v>
      </c>
      <c r="G30" s="159">
        <v>0.17</v>
      </c>
      <c r="H30" s="160" t="s">
        <v>63</v>
      </c>
      <c r="J30" s="155"/>
      <c r="K30" s="155"/>
      <c r="M30" s="41"/>
    </row>
    <row r="31" spans="1:13" ht="13.15" x14ac:dyDescent="0.4">
      <c r="A31" s="149" t="s">
        <v>67</v>
      </c>
      <c r="B31" s="189" t="s">
        <v>103</v>
      </c>
      <c r="C31" s="167">
        <v>0.02</v>
      </c>
      <c r="D31" s="159">
        <v>0.31</v>
      </c>
      <c r="E31" s="159">
        <v>0.34</v>
      </c>
      <c r="F31" s="159">
        <v>0.4</v>
      </c>
      <c r="G31" s="159">
        <v>0.41</v>
      </c>
      <c r="H31" s="160" t="s">
        <v>49</v>
      </c>
      <c r="I31" s="155" t="s">
        <v>104</v>
      </c>
      <c r="J31" s="155"/>
      <c r="K31" s="155"/>
      <c r="M31" s="41"/>
    </row>
    <row r="32" spans="1:13" ht="13.15" x14ac:dyDescent="0.4">
      <c r="A32" s="148" t="s">
        <v>46</v>
      </c>
      <c r="B32" s="188" t="s">
        <v>105</v>
      </c>
      <c r="C32" s="172">
        <v>0.1</v>
      </c>
      <c r="D32" s="163">
        <v>0.19</v>
      </c>
      <c r="E32" s="163">
        <v>0.19</v>
      </c>
      <c r="F32" s="163">
        <v>0.19</v>
      </c>
      <c r="G32" s="163">
        <v>0.19</v>
      </c>
      <c r="H32" s="179" t="s">
        <v>106</v>
      </c>
      <c r="I32" s="177" t="s">
        <v>107</v>
      </c>
      <c r="J32" s="177" t="s">
        <v>108</v>
      </c>
      <c r="K32" s="177"/>
      <c r="L32" s="107"/>
      <c r="M32" s="41"/>
    </row>
    <row r="33" spans="1:15" ht="13.15" x14ac:dyDescent="0.4">
      <c r="A33" s="152" t="s">
        <v>67</v>
      </c>
      <c r="B33" s="192" t="s">
        <v>109</v>
      </c>
      <c r="C33" s="173">
        <v>0.03</v>
      </c>
      <c r="D33" s="164">
        <v>0.4</v>
      </c>
      <c r="E33" s="164">
        <v>0.4</v>
      </c>
      <c r="F33" s="164">
        <v>0.41</v>
      </c>
      <c r="G33" s="164">
        <v>0.41</v>
      </c>
      <c r="H33" s="229" t="s">
        <v>101</v>
      </c>
      <c r="I33" s="231"/>
      <c r="J33" s="231"/>
      <c r="K33" s="231"/>
      <c r="L33" s="108"/>
      <c r="M33" s="41"/>
    </row>
    <row r="34" spans="1:15" ht="13.15" x14ac:dyDescent="0.4">
      <c r="A34" s="149" t="s">
        <v>40</v>
      </c>
      <c r="B34" s="189" t="s">
        <v>110</v>
      </c>
      <c r="C34" s="167">
        <v>0.01</v>
      </c>
      <c r="D34" s="159">
        <v>0.02</v>
      </c>
      <c r="E34" s="159">
        <v>0.02</v>
      </c>
      <c r="F34" s="159">
        <v>0.03</v>
      </c>
      <c r="G34" s="159">
        <v>0.03</v>
      </c>
      <c r="H34" s="160" t="s">
        <v>111</v>
      </c>
      <c r="M34" s="41"/>
    </row>
    <row r="35" spans="1:15" ht="13.15" x14ac:dyDescent="0.4">
      <c r="A35" s="219" t="s">
        <v>67</v>
      </c>
      <c r="B35" s="222" t="s">
        <v>112</v>
      </c>
      <c r="C35" s="174">
        <v>0.04</v>
      </c>
      <c r="D35" s="165">
        <v>0.43</v>
      </c>
      <c r="E35" s="165">
        <v>0.43</v>
      </c>
      <c r="F35" s="165">
        <v>0.45</v>
      </c>
      <c r="G35" s="165">
        <v>0.55000000000000004</v>
      </c>
      <c r="H35" s="181" t="s">
        <v>113</v>
      </c>
      <c r="I35" s="232"/>
      <c r="J35" s="232"/>
      <c r="K35" s="232"/>
      <c r="L35" s="235"/>
      <c r="M35" s="236"/>
      <c r="N35" s="47"/>
      <c r="O35" s="47"/>
    </row>
    <row r="36" spans="1:15" ht="13.15" x14ac:dyDescent="0.4">
      <c r="A36" s="150"/>
      <c r="B36" s="154"/>
      <c r="C36" s="171"/>
      <c r="D36" s="166"/>
      <c r="E36" s="166"/>
      <c r="F36" s="166"/>
      <c r="G36" s="166"/>
      <c r="H36" s="166"/>
      <c r="I36" s="106"/>
      <c r="J36" s="106"/>
      <c r="K36" s="106"/>
      <c r="L36" s="106"/>
      <c r="M36" s="41"/>
    </row>
    <row r="37" spans="1:15" ht="13.15" x14ac:dyDescent="0.4">
      <c r="A37" s="150"/>
      <c r="B37" s="154"/>
      <c r="C37" s="171"/>
      <c r="D37" s="166"/>
      <c r="E37" s="166"/>
      <c r="F37" s="166"/>
      <c r="G37" s="166"/>
      <c r="H37" s="166"/>
      <c r="I37" s="106"/>
      <c r="J37" s="106"/>
      <c r="K37" s="106"/>
      <c r="L37" s="106"/>
    </row>
    <row r="1048576" spans="7:7" ht="15" customHeight="1" x14ac:dyDescent="0.4">
      <c r="G1048576" s="160"/>
    </row>
  </sheetData>
  <autoFilter ref="A1:M35" xr:uid="{12FC8A75-388D-4700-A62B-F6EDA7361E53}">
    <sortState xmlns:xlrd2="http://schemas.microsoft.com/office/spreadsheetml/2017/richdata2" ref="A2:M35">
      <sortCondition ref="B1:B3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25BB-A865-413B-B0C9-93F089B048C5}">
  <dimension ref="A1:B220"/>
  <sheetViews>
    <sheetView topLeftCell="B86" workbookViewId="0">
      <selection activeCell="B88" sqref="B88"/>
    </sheetView>
  </sheetViews>
  <sheetFormatPr defaultColWidth="8.86328125" defaultRowHeight="14.25" x14ac:dyDescent="0.45"/>
  <cols>
    <col min="1" max="1" width="27.3984375" bestFit="1" customWidth="1"/>
    <col min="2" max="2" width="11" bestFit="1" customWidth="1"/>
  </cols>
  <sheetData>
    <row r="1" spans="1:2" x14ac:dyDescent="0.45">
      <c r="A1" t="s">
        <v>114</v>
      </c>
      <c r="B1" s="110" t="s">
        <v>115</v>
      </c>
    </row>
    <row r="2" spans="1:2" x14ac:dyDescent="0.45">
      <c r="A2" t="s">
        <v>14</v>
      </c>
      <c r="B2" s="111">
        <v>0.21251470586497501</v>
      </c>
    </row>
    <row r="3" spans="1:2" x14ac:dyDescent="0.45">
      <c r="A3" t="s">
        <v>116</v>
      </c>
      <c r="B3">
        <v>0.43573632636041398</v>
      </c>
    </row>
    <row r="4" spans="1:2" x14ac:dyDescent="0.45">
      <c r="A4" t="s">
        <v>117</v>
      </c>
      <c r="B4" s="111">
        <v>0.14780003869463099</v>
      </c>
    </row>
    <row r="5" spans="1:2" x14ac:dyDescent="0.45">
      <c r="A5" t="s">
        <v>118</v>
      </c>
      <c r="B5">
        <v>0.74569270069025495</v>
      </c>
    </row>
    <row r="6" spans="1:2" x14ac:dyDescent="0.45">
      <c r="A6" t="s">
        <v>119</v>
      </c>
      <c r="B6">
        <v>0.69190448456610298</v>
      </c>
    </row>
    <row r="7" spans="1:2" x14ac:dyDescent="0.45">
      <c r="A7" t="s">
        <v>120</v>
      </c>
      <c r="B7" s="111">
        <v>0.23240393677749599</v>
      </c>
    </row>
    <row r="8" spans="1:2" x14ac:dyDescent="0.45">
      <c r="A8" t="s">
        <v>121</v>
      </c>
      <c r="B8">
        <v>0.68477536328489497</v>
      </c>
    </row>
    <row r="9" spans="1:2" x14ac:dyDescent="0.45">
      <c r="A9" t="s">
        <v>122</v>
      </c>
      <c r="B9">
        <v>0.63485790725934099</v>
      </c>
    </row>
    <row r="10" spans="1:2" x14ac:dyDescent="0.45">
      <c r="A10" t="s">
        <v>123</v>
      </c>
      <c r="B10">
        <v>0.83438626363606405</v>
      </c>
    </row>
    <row r="11" spans="1:2" x14ac:dyDescent="0.45">
      <c r="A11" t="s">
        <v>124</v>
      </c>
      <c r="B11">
        <v>0.33267943064908101</v>
      </c>
    </row>
    <row r="12" spans="1:2" x14ac:dyDescent="0.45">
      <c r="A12" t="s">
        <v>125</v>
      </c>
      <c r="B12">
        <v>0.77981754491130095</v>
      </c>
    </row>
    <row r="13" spans="1:2" x14ac:dyDescent="0.45">
      <c r="A13" t="s">
        <v>126</v>
      </c>
      <c r="B13">
        <v>0.851741286352518</v>
      </c>
    </row>
    <row r="14" spans="1:2" x14ac:dyDescent="0.45">
      <c r="A14" t="s">
        <v>127</v>
      </c>
      <c r="B14">
        <v>0.78344409162769701</v>
      </c>
    </row>
    <row r="15" spans="1:2" x14ac:dyDescent="0.45">
      <c r="A15" t="s">
        <v>128</v>
      </c>
      <c r="B15">
        <v>0.47941987390492802</v>
      </c>
    </row>
    <row r="16" spans="1:2" x14ac:dyDescent="0.45">
      <c r="A16" t="s">
        <v>129</v>
      </c>
      <c r="B16">
        <v>0.41306161060308599</v>
      </c>
    </row>
    <row r="17" spans="1:2" x14ac:dyDescent="0.45">
      <c r="A17" t="s">
        <v>130</v>
      </c>
      <c r="B17">
        <v>0.71965561318190496</v>
      </c>
    </row>
    <row r="18" spans="1:2" x14ac:dyDescent="0.45">
      <c r="A18" t="s">
        <v>131</v>
      </c>
      <c r="B18" s="111">
        <v>0.73341413878513295</v>
      </c>
    </row>
    <row r="19" spans="1:2" x14ac:dyDescent="0.45">
      <c r="A19" t="s">
        <v>132</v>
      </c>
      <c r="B19">
        <v>0.53600000000000003</v>
      </c>
    </row>
    <row r="20" spans="1:2" x14ac:dyDescent="0.45">
      <c r="A20" t="s">
        <v>133</v>
      </c>
      <c r="B20">
        <v>0.67018074632029101</v>
      </c>
    </row>
    <row r="21" spans="1:2" x14ac:dyDescent="0.45">
      <c r="A21" t="s">
        <v>134</v>
      </c>
      <c r="B21">
        <v>0.79355561842804101</v>
      </c>
    </row>
    <row r="22" spans="1:2" x14ac:dyDescent="0.45">
      <c r="A22" t="s">
        <v>135</v>
      </c>
      <c r="B22">
        <v>0.54972486847002699</v>
      </c>
    </row>
    <row r="23" spans="1:2" x14ac:dyDescent="0.45">
      <c r="A23" t="s">
        <v>136</v>
      </c>
      <c r="B23" s="111">
        <v>0.22189562161805401</v>
      </c>
    </row>
    <row r="24" spans="1:2" x14ac:dyDescent="0.45">
      <c r="A24" t="s">
        <v>137</v>
      </c>
      <c r="B24">
        <v>0.76529153886917201</v>
      </c>
    </row>
    <row r="25" spans="1:2" x14ac:dyDescent="0.45">
      <c r="A25" t="s">
        <v>138</v>
      </c>
      <c r="B25" s="111">
        <v>0.87283309659827202</v>
      </c>
    </row>
    <row r="26" spans="1:2" x14ac:dyDescent="0.45">
      <c r="A26" t="s">
        <v>139</v>
      </c>
      <c r="B26" s="111">
        <v>0.52348128218050805</v>
      </c>
    </row>
    <row r="27" spans="1:2" x14ac:dyDescent="0.45">
      <c r="A27" t="s">
        <v>140</v>
      </c>
      <c r="B27">
        <v>0.25788714084762399</v>
      </c>
    </row>
    <row r="28" spans="1:2" x14ac:dyDescent="0.45">
      <c r="A28" t="s">
        <v>141</v>
      </c>
      <c r="B28">
        <v>0.64320021840198205</v>
      </c>
    </row>
    <row r="29" spans="1:2" x14ac:dyDescent="0.45">
      <c r="A29" t="s">
        <v>142</v>
      </c>
      <c r="B29">
        <v>0.77859582198609401</v>
      </c>
    </row>
    <row r="30" spans="1:2" x14ac:dyDescent="0.45">
      <c r="A30" t="s">
        <v>143</v>
      </c>
      <c r="B30">
        <v>0.60148162846843201</v>
      </c>
    </row>
    <row r="31" spans="1:2" x14ac:dyDescent="0.45">
      <c r="A31" t="s">
        <v>144</v>
      </c>
      <c r="B31">
        <v>0.99668098354435297</v>
      </c>
    </row>
    <row r="32" spans="1:2" x14ac:dyDescent="0.45">
      <c r="A32" t="s">
        <v>145</v>
      </c>
      <c r="B32">
        <v>0.29696789835606202</v>
      </c>
    </row>
    <row r="33" spans="1:2" x14ac:dyDescent="0.45">
      <c r="A33" t="s">
        <v>22</v>
      </c>
      <c r="B33" s="111">
        <v>7.8473308940661998E-2</v>
      </c>
    </row>
    <row r="34" spans="1:2" x14ac:dyDescent="0.45">
      <c r="A34" t="s">
        <v>146</v>
      </c>
      <c r="B34" s="111">
        <v>1.41975499681097E-3</v>
      </c>
    </row>
    <row r="35" spans="1:2" x14ac:dyDescent="0.45">
      <c r="A35" t="s">
        <v>147</v>
      </c>
      <c r="B35" s="111">
        <v>0.55404892560437502</v>
      </c>
    </row>
    <row r="36" spans="1:2" x14ac:dyDescent="0.45">
      <c r="A36" t="s">
        <v>148</v>
      </c>
      <c r="B36" s="111">
        <v>0.86292237587673604</v>
      </c>
    </row>
    <row r="37" spans="1:2" x14ac:dyDescent="0.45">
      <c r="A37" t="s">
        <v>30</v>
      </c>
      <c r="B37" s="111">
        <v>4.6209008160706597E-2</v>
      </c>
    </row>
    <row r="38" spans="1:2" x14ac:dyDescent="0.45">
      <c r="A38" t="s">
        <v>149</v>
      </c>
      <c r="B38">
        <v>0.83124431636837603</v>
      </c>
    </row>
    <row r="39" spans="1:2" x14ac:dyDescent="0.45">
      <c r="A39" t="s">
        <v>33</v>
      </c>
      <c r="B39" s="111">
        <v>0.25787952089614202</v>
      </c>
    </row>
    <row r="40" spans="1:2" x14ac:dyDescent="0.45">
      <c r="A40" t="s">
        <v>150</v>
      </c>
      <c r="B40">
        <v>0.91348143639683499</v>
      </c>
    </row>
    <row r="41" spans="1:2" x14ac:dyDescent="0.45">
      <c r="A41" t="s">
        <v>36</v>
      </c>
      <c r="B41" s="111">
        <v>0.12745277813087899</v>
      </c>
    </row>
    <row r="42" spans="1:2" x14ac:dyDescent="0.45">
      <c r="A42" t="s">
        <v>151</v>
      </c>
      <c r="B42">
        <v>0.92202216329489295</v>
      </c>
    </row>
    <row r="43" spans="1:2" x14ac:dyDescent="0.45">
      <c r="A43" t="s">
        <v>152</v>
      </c>
      <c r="B43">
        <v>0.86120658729805699</v>
      </c>
    </row>
    <row r="44" spans="1:2" x14ac:dyDescent="0.45">
      <c r="A44" t="s">
        <v>153</v>
      </c>
      <c r="B44">
        <v>0.76348663064440403</v>
      </c>
    </row>
    <row r="45" spans="1:2" x14ac:dyDescent="0.45">
      <c r="A45" t="s">
        <v>154</v>
      </c>
      <c r="B45">
        <v>0.715317826575537</v>
      </c>
    </row>
    <row r="46" spans="1:2" x14ac:dyDescent="0.45">
      <c r="A46" t="s">
        <v>155</v>
      </c>
      <c r="B46" s="111">
        <v>0.43931872203458799</v>
      </c>
    </row>
    <row r="47" spans="1:2" x14ac:dyDescent="0.45">
      <c r="A47" t="s">
        <v>156</v>
      </c>
      <c r="B47" s="111">
        <v>0.118540900134412</v>
      </c>
    </row>
    <row r="48" spans="1:2" x14ac:dyDescent="0.45">
      <c r="A48" t="s">
        <v>157</v>
      </c>
    </row>
    <row r="49" spans="1:2" x14ac:dyDescent="0.45">
      <c r="A49" t="s">
        <v>158</v>
      </c>
      <c r="B49">
        <v>0.82179918093770099</v>
      </c>
    </row>
    <row r="50" spans="1:2" x14ac:dyDescent="0.45">
      <c r="A50" t="s">
        <v>159</v>
      </c>
      <c r="B50" s="111">
        <v>0.31728884156711701</v>
      </c>
    </row>
    <row r="51" spans="1:2" x14ac:dyDescent="0.45">
      <c r="A51" t="s">
        <v>160</v>
      </c>
      <c r="B51">
        <v>0.55221387006196099</v>
      </c>
    </row>
    <row r="52" spans="1:2" x14ac:dyDescent="0.45">
      <c r="A52" t="s">
        <v>161</v>
      </c>
      <c r="B52">
        <v>0.88105661920559497</v>
      </c>
    </row>
    <row r="53" spans="1:2" x14ac:dyDescent="0.45">
      <c r="A53" t="s">
        <v>162</v>
      </c>
      <c r="B53">
        <v>0.60774073238955895</v>
      </c>
    </row>
    <row r="54" spans="1:2" x14ac:dyDescent="0.45">
      <c r="A54" t="s">
        <v>163</v>
      </c>
      <c r="B54">
        <v>0.74313995979752301</v>
      </c>
    </row>
    <row r="55" spans="1:2" x14ac:dyDescent="0.45">
      <c r="A55" t="s">
        <v>164</v>
      </c>
      <c r="B55">
        <v>0.64280018803174399</v>
      </c>
    </row>
    <row r="56" spans="1:2" x14ac:dyDescent="0.45">
      <c r="A56" t="s">
        <v>165</v>
      </c>
      <c r="B56">
        <v>0.82110966906947702</v>
      </c>
    </row>
    <row r="57" spans="1:2" x14ac:dyDescent="0.45">
      <c r="A57" t="s">
        <v>41</v>
      </c>
      <c r="B57" s="111">
        <v>0.19298886639676099</v>
      </c>
    </row>
    <row r="58" spans="1:2" x14ac:dyDescent="0.45">
      <c r="A58" t="s">
        <v>166</v>
      </c>
      <c r="B58" s="111">
        <v>0.424580850384075</v>
      </c>
    </row>
    <row r="59" spans="1:2" x14ac:dyDescent="0.45">
      <c r="A59" t="s">
        <v>167</v>
      </c>
      <c r="B59">
        <v>0.55475792111107103</v>
      </c>
    </row>
    <row r="60" spans="1:2" x14ac:dyDescent="0.45">
      <c r="A60" t="s">
        <v>168</v>
      </c>
      <c r="B60" s="111"/>
    </row>
    <row r="61" spans="1:2" x14ac:dyDescent="0.45">
      <c r="A61" t="s">
        <v>169</v>
      </c>
      <c r="B61" s="111">
        <v>2.7592365876626501E-2</v>
      </c>
    </row>
    <row r="62" spans="1:2" x14ac:dyDescent="0.45">
      <c r="A62" t="s">
        <v>170</v>
      </c>
      <c r="B62">
        <v>0.79735345139225899</v>
      </c>
    </row>
    <row r="63" spans="1:2" x14ac:dyDescent="0.45">
      <c r="A63" t="s">
        <v>171</v>
      </c>
      <c r="B63" s="111">
        <v>0.37980236832180098</v>
      </c>
    </row>
    <row r="64" spans="1:2" x14ac:dyDescent="0.45">
      <c r="A64" t="s">
        <v>172</v>
      </c>
      <c r="B64" s="111">
        <v>0.66545460712388804</v>
      </c>
    </row>
    <row r="65" spans="1:2" x14ac:dyDescent="0.45">
      <c r="A65" t="s">
        <v>173</v>
      </c>
      <c r="B65">
        <v>0.152554731518868</v>
      </c>
    </row>
    <row r="66" spans="1:2" x14ac:dyDescent="0.45">
      <c r="A66" t="s">
        <v>174</v>
      </c>
      <c r="B66" s="111"/>
    </row>
    <row r="67" spans="1:2" x14ac:dyDescent="0.45">
      <c r="A67" t="s">
        <v>175</v>
      </c>
      <c r="B67">
        <v>0.63055841489989195</v>
      </c>
    </row>
    <row r="68" spans="1:2" x14ac:dyDescent="0.45">
      <c r="A68" t="s">
        <v>176</v>
      </c>
      <c r="B68" s="111">
        <v>0.29486176092345501</v>
      </c>
    </row>
    <row r="69" spans="1:2" x14ac:dyDescent="0.45">
      <c r="A69" t="s">
        <v>47</v>
      </c>
      <c r="B69" s="111">
        <v>0.319295505982294</v>
      </c>
    </row>
    <row r="70" spans="1:2" x14ac:dyDescent="0.45">
      <c r="A70" t="s">
        <v>177</v>
      </c>
      <c r="B70" s="111">
        <v>0.70963528158448097</v>
      </c>
    </row>
    <row r="71" spans="1:2" x14ac:dyDescent="0.45">
      <c r="A71" t="s">
        <v>178</v>
      </c>
      <c r="B71">
        <v>0.78673127139705901</v>
      </c>
    </row>
    <row r="72" spans="1:2" x14ac:dyDescent="0.45">
      <c r="A72" t="s">
        <v>179</v>
      </c>
      <c r="B72">
        <v>0.813965202209326</v>
      </c>
    </row>
    <row r="73" spans="1:2" x14ac:dyDescent="0.45">
      <c r="A73" t="s">
        <v>180</v>
      </c>
      <c r="B73">
        <v>0.30203694899592198</v>
      </c>
    </row>
    <row r="74" spans="1:2" x14ac:dyDescent="0.45">
      <c r="A74" t="s">
        <v>181</v>
      </c>
      <c r="B74">
        <v>0.65669187064804102</v>
      </c>
    </row>
    <row r="75" spans="1:2" x14ac:dyDescent="0.45">
      <c r="A75" t="s">
        <v>51</v>
      </c>
      <c r="B75">
        <v>0.11537856725017399</v>
      </c>
    </row>
    <row r="76" spans="1:2" x14ac:dyDescent="0.45">
      <c r="A76" t="s">
        <v>182</v>
      </c>
      <c r="B76" s="111">
        <v>0.147885435649414</v>
      </c>
    </row>
    <row r="77" spans="1:2" x14ac:dyDescent="0.45">
      <c r="A77" t="s">
        <v>183</v>
      </c>
      <c r="B77">
        <v>0.29404801744721598</v>
      </c>
    </row>
    <row r="78" spans="1:2" x14ac:dyDescent="0.45">
      <c r="A78" t="s">
        <v>184</v>
      </c>
      <c r="B78">
        <v>0.77878632233033696</v>
      </c>
    </row>
    <row r="79" spans="1:2" x14ac:dyDescent="0.45">
      <c r="A79" t="s">
        <v>52</v>
      </c>
      <c r="B79" s="111">
        <v>0.257806052468804</v>
      </c>
    </row>
    <row r="80" spans="1:2" x14ac:dyDescent="0.45">
      <c r="A80" t="s">
        <v>185</v>
      </c>
      <c r="B80">
        <v>0.72043104650669099</v>
      </c>
    </row>
    <row r="81" spans="1:2" x14ac:dyDescent="0.45">
      <c r="A81" t="s">
        <v>186</v>
      </c>
      <c r="B81" s="111">
        <v>0.343814153550829</v>
      </c>
    </row>
    <row r="82" spans="1:2" x14ac:dyDescent="0.45">
      <c r="A82" t="s">
        <v>187</v>
      </c>
      <c r="B82">
        <v>0.36037828273235301</v>
      </c>
    </row>
    <row r="83" spans="1:2" x14ac:dyDescent="0.45">
      <c r="A83" t="s">
        <v>188</v>
      </c>
      <c r="B83">
        <v>0.83709672641090205</v>
      </c>
    </row>
    <row r="84" spans="1:2" x14ac:dyDescent="0.45">
      <c r="A84" t="s">
        <v>189</v>
      </c>
      <c r="B84">
        <v>0.36662901226464001</v>
      </c>
    </row>
    <row r="85" spans="1:2" x14ac:dyDescent="0.45">
      <c r="A85" t="s">
        <v>56</v>
      </c>
      <c r="B85" s="111">
        <v>0.20651308422921399</v>
      </c>
    </row>
    <row r="86" spans="1:2" x14ac:dyDescent="0.45">
      <c r="A86" t="s">
        <v>190</v>
      </c>
      <c r="B86" s="111">
        <v>0.17397806200301699</v>
      </c>
    </row>
    <row r="87" spans="1:2" x14ac:dyDescent="0.45">
      <c r="A87" t="s">
        <v>191</v>
      </c>
      <c r="B87" s="111">
        <v>0.47326940876127699</v>
      </c>
    </row>
    <row r="88" spans="1:2" x14ac:dyDescent="0.45">
      <c r="A88" t="s">
        <v>60</v>
      </c>
      <c r="B88" s="111">
        <v>1.4259907978300901E-2</v>
      </c>
    </row>
    <row r="89" spans="1:2" x14ac:dyDescent="0.45">
      <c r="A89" t="s">
        <v>192</v>
      </c>
      <c r="B89" s="111">
        <v>0.55465703990072501</v>
      </c>
    </row>
    <row r="90" spans="1:2" x14ac:dyDescent="0.45">
      <c r="A90" t="s">
        <v>193</v>
      </c>
    </row>
    <row r="91" spans="1:2" x14ac:dyDescent="0.45">
      <c r="A91" t="s">
        <v>194</v>
      </c>
      <c r="B91">
        <v>0.62874432188419305</v>
      </c>
    </row>
    <row r="92" spans="1:2" x14ac:dyDescent="0.45">
      <c r="A92" t="s">
        <v>195</v>
      </c>
      <c r="B92">
        <v>0.81603750267758501</v>
      </c>
    </row>
    <row r="93" spans="1:2" x14ac:dyDescent="0.45">
      <c r="A93" t="s">
        <v>196</v>
      </c>
      <c r="B93" s="111">
        <v>0.67866948335819899</v>
      </c>
    </row>
    <row r="94" spans="1:2" x14ac:dyDescent="0.45">
      <c r="A94" t="s">
        <v>197</v>
      </c>
      <c r="B94" s="111">
        <v>0.62282172235841504</v>
      </c>
    </row>
    <row r="95" spans="1:2" x14ac:dyDescent="0.45">
      <c r="A95" t="s">
        <v>198</v>
      </c>
      <c r="B95">
        <v>0.69225484629668099</v>
      </c>
    </row>
    <row r="96" spans="1:2" x14ac:dyDescent="0.45">
      <c r="A96" t="s">
        <v>199</v>
      </c>
      <c r="B96">
        <v>0.19246099439932701</v>
      </c>
    </row>
    <row r="97" spans="1:2" x14ac:dyDescent="0.45">
      <c r="A97" t="s">
        <v>200</v>
      </c>
      <c r="B97">
        <v>0.80675242323403995</v>
      </c>
    </row>
    <row r="98" spans="1:2" x14ac:dyDescent="0.45">
      <c r="A98" t="s">
        <v>201</v>
      </c>
      <c r="B98">
        <v>0.73776220342552801</v>
      </c>
    </row>
    <row r="99" spans="1:2" x14ac:dyDescent="0.45">
      <c r="A99" t="s">
        <v>202</v>
      </c>
      <c r="B99">
        <v>0.79619541014804995</v>
      </c>
    </row>
    <row r="100" spans="1:2" x14ac:dyDescent="0.45">
      <c r="A100" t="s">
        <v>203</v>
      </c>
      <c r="B100">
        <v>0.24310077749751999</v>
      </c>
    </row>
    <row r="101" spans="1:2" x14ac:dyDescent="0.45">
      <c r="A101" t="s">
        <v>204</v>
      </c>
      <c r="B101">
        <v>0.80992940654783097</v>
      </c>
    </row>
    <row r="102" spans="1:2" x14ac:dyDescent="0.45">
      <c r="A102" t="s">
        <v>205</v>
      </c>
      <c r="B102">
        <v>0.44641097529445301</v>
      </c>
    </row>
    <row r="103" spans="1:2" x14ac:dyDescent="0.45">
      <c r="A103" t="s">
        <v>206</v>
      </c>
      <c r="B103">
        <v>0.59782676483155395</v>
      </c>
    </row>
    <row r="104" spans="1:2" x14ac:dyDescent="0.45">
      <c r="A104" t="s">
        <v>61</v>
      </c>
      <c r="B104" s="111">
        <v>0.17345339788722899</v>
      </c>
    </row>
    <row r="105" spans="1:2" x14ac:dyDescent="0.45">
      <c r="A105" t="s">
        <v>207</v>
      </c>
      <c r="B105" s="111">
        <v>0.51884067677418799</v>
      </c>
    </row>
    <row r="106" spans="1:2" x14ac:dyDescent="0.45">
      <c r="A106" t="s">
        <v>208</v>
      </c>
      <c r="B106" s="111">
        <v>0.45880859803549201</v>
      </c>
    </row>
    <row r="107" spans="1:2" x14ac:dyDescent="0.45">
      <c r="A107" t="s">
        <v>209</v>
      </c>
      <c r="B107">
        <v>0.77986761020950102</v>
      </c>
    </row>
    <row r="108" spans="1:2" x14ac:dyDescent="0.45">
      <c r="A108" t="s">
        <v>210</v>
      </c>
      <c r="B108" s="111">
        <v>0.19708083347038699</v>
      </c>
    </row>
    <row r="109" spans="1:2" x14ac:dyDescent="0.45">
      <c r="A109" t="s">
        <v>211</v>
      </c>
      <c r="B109" s="111">
        <v>0.70605946483844495</v>
      </c>
    </row>
    <row r="110" spans="1:2" x14ac:dyDescent="0.45">
      <c r="A110" t="s">
        <v>212</v>
      </c>
      <c r="B110">
        <v>0.66566579737114495</v>
      </c>
    </row>
    <row r="111" spans="1:2" x14ac:dyDescent="0.45">
      <c r="A111" t="s">
        <v>213</v>
      </c>
      <c r="B111">
        <v>0.34984297727107899</v>
      </c>
    </row>
    <row r="112" spans="1:2" x14ac:dyDescent="0.45">
      <c r="A112" t="s">
        <v>214</v>
      </c>
      <c r="B112" s="111">
        <v>0.407357408032399</v>
      </c>
    </row>
    <row r="113" spans="1:2" x14ac:dyDescent="0.45">
      <c r="A113" t="s">
        <v>215</v>
      </c>
      <c r="B113" s="111">
        <v>0.46031471735761897</v>
      </c>
    </row>
    <row r="114" spans="1:2" x14ac:dyDescent="0.45">
      <c r="A114" t="s">
        <v>216</v>
      </c>
      <c r="B114">
        <v>0.17749747791244999</v>
      </c>
    </row>
    <row r="115" spans="1:2" x14ac:dyDescent="0.45">
      <c r="A115" t="s">
        <v>217</v>
      </c>
      <c r="B115">
        <v>0.68083848408605296</v>
      </c>
    </row>
    <row r="116" spans="1:2" x14ac:dyDescent="0.45">
      <c r="A116" t="s">
        <v>218</v>
      </c>
      <c r="B116">
        <v>0.73874954480696597</v>
      </c>
    </row>
    <row r="117" spans="1:2" x14ac:dyDescent="0.45">
      <c r="A117" t="s">
        <v>219</v>
      </c>
    </row>
    <row r="118" spans="1:2" x14ac:dyDescent="0.45">
      <c r="A118" t="s">
        <v>65</v>
      </c>
      <c r="B118" s="111">
        <v>4.84589623971209E-2</v>
      </c>
    </row>
    <row r="119" spans="1:2" x14ac:dyDescent="0.45">
      <c r="A119" t="s">
        <v>68</v>
      </c>
      <c r="B119" s="111">
        <v>0.10102084939889</v>
      </c>
    </row>
    <row r="120" spans="1:2" x14ac:dyDescent="0.45">
      <c r="A120" t="s">
        <v>220</v>
      </c>
      <c r="B120">
        <v>0.84405675227265498</v>
      </c>
    </row>
    <row r="121" spans="1:2" x14ac:dyDescent="0.45">
      <c r="A121" t="s">
        <v>221</v>
      </c>
      <c r="B121" s="111">
        <v>0.71185139415107701</v>
      </c>
    </row>
    <row r="122" spans="1:2" x14ac:dyDescent="0.45">
      <c r="A122" t="s">
        <v>70</v>
      </c>
      <c r="B122" s="111">
        <v>7.3985104711494998E-2</v>
      </c>
    </row>
    <row r="123" spans="1:2" x14ac:dyDescent="0.45">
      <c r="A123" t="s">
        <v>222</v>
      </c>
      <c r="B123">
        <v>0.86387893439883001</v>
      </c>
    </row>
    <row r="124" spans="1:2" x14ac:dyDescent="0.45">
      <c r="A124" t="s">
        <v>223</v>
      </c>
      <c r="B124" s="111">
        <v>0.49121532587762201</v>
      </c>
    </row>
    <row r="125" spans="1:2" x14ac:dyDescent="0.45">
      <c r="A125" t="s">
        <v>224</v>
      </c>
    </row>
    <row r="126" spans="1:2" x14ac:dyDescent="0.45">
      <c r="A126" t="s">
        <v>225</v>
      </c>
      <c r="B126" s="111">
        <v>0.30329004842936802</v>
      </c>
    </row>
    <row r="127" spans="1:2" x14ac:dyDescent="0.45">
      <c r="A127" t="s">
        <v>226</v>
      </c>
      <c r="B127">
        <v>0.76879430839587004</v>
      </c>
    </row>
    <row r="128" spans="1:2" x14ac:dyDescent="0.45">
      <c r="A128" t="s">
        <v>227</v>
      </c>
      <c r="B128">
        <v>0.62007106914097998</v>
      </c>
    </row>
    <row r="129" spans="1:2" x14ac:dyDescent="0.45">
      <c r="A129" t="s">
        <v>228</v>
      </c>
      <c r="B129" s="111">
        <v>0.53503212400998001</v>
      </c>
    </row>
    <row r="130" spans="1:2" x14ac:dyDescent="0.45">
      <c r="A130" t="s">
        <v>229</v>
      </c>
      <c r="B130">
        <v>0.65403628580165096</v>
      </c>
    </row>
    <row r="131" spans="1:2" x14ac:dyDescent="0.45">
      <c r="A131" t="s">
        <v>230</v>
      </c>
      <c r="B131" s="111">
        <v>0.66412916489999296</v>
      </c>
    </row>
    <row r="132" spans="1:2" x14ac:dyDescent="0.45">
      <c r="A132" t="s">
        <v>231</v>
      </c>
      <c r="B132">
        <v>0.40382637382933501</v>
      </c>
    </row>
    <row r="133" spans="1:2" x14ac:dyDescent="0.45">
      <c r="A133" t="s">
        <v>232</v>
      </c>
      <c r="B133">
        <v>0.38467693538707698</v>
      </c>
    </row>
    <row r="134" spans="1:2" x14ac:dyDescent="0.45">
      <c r="A134" t="s">
        <v>233</v>
      </c>
      <c r="B134" s="111">
        <v>0.63585421082746996</v>
      </c>
    </row>
    <row r="135" spans="1:2" x14ac:dyDescent="0.45">
      <c r="A135" t="s">
        <v>234</v>
      </c>
      <c r="B135" s="111">
        <v>0.45107818848145897</v>
      </c>
    </row>
    <row r="136" spans="1:2" x14ac:dyDescent="0.45">
      <c r="A136" t="s">
        <v>235</v>
      </c>
      <c r="B136" s="111">
        <v>0.50625675889269905</v>
      </c>
    </row>
    <row r="137" spans="1:2" x14ac:dyDescent="0.45">
      <c r="A137" t="s">
        <v>236</v>
      </c>
      <c r="B137">
        <v>0.18990832006706199</v>
      </c>
    </row>
    <row r="138" spans="1:2" x14ac:dyDescent="0.45">
      <c r="A138" t="s">
        <v>237</v>
      </c>
      <c r="B138">
        <v>0.79241277459848602</v>
      </c>
    </row>
    <row r="139" spans="1:2" x14ac:dyDescent="0.45">
      <c r="A139" t="s">
        <v>238</v>
      </c>
      <c r="B139" s="111">
        <v>0.70839540830965397</v>
      </c>
    </row>
    <row r="140" spans="1:2" x14ac:dyDescent="0.45">
      <c r="A140" t="s">
        <v>239</v>
      </c>
      <c r="B140">
        <v>0.71193775586906505</v>
      </c>
    </row>
    <row r="141" spans="1:2" x14ac:dyDescent="0.45">
      <c r="A141" t="s">
        <v>240</v>
      </c>
      <c r="B141">
        <v>0.63170670197339296</v>
      </c>
    </row>
    <row r="142" spans="1:2" x14ac:dyDescent="0.45">
      <c r="A142" t="s">
        <v>241</v>
      </c>
      <c r="B142">
        <v>0.84796628449931799</v>
      </c>
    </row>
    <row r="143" spans="1:2" x14ac:dyDescent="0.45">
      <c r="A143" t="s">
        <v>242</v>
      </c>
      <c r="B143" s="111">
        <v>0.84985525063272105</v>
      </c>
    </row>
    <row r="144" spans="1:2" x14ac:dyDescent="0.45">
      <c r="A144" t="s">
        <v>72</v>
      </c>
      <c r="B144" s="111">
        <v>0.123364849749515</v>
      </c>
    </row>
    <row r="145" spans="1:2" x14ac:dyDescent="0.45">
      <c r="A145" t="s">
        <v>75</v>
      </c>
      <c r="B145" s="111">
        <v>0.119703639265527</v>
      </c>
    </row>
    <row r="146" spans="1:2" x14ac:dyDescent="0.45">
      <c r="A146" t="s">
        <v>243</v>
      </c>
    </row>
    <row r="147" spans="1:2" x14ac:dyDescent="0.45">
      <c r="A147" t="s">
        <v>244</v>
      </c>
      <c r="B147">
        <v>0.40202795457381701</v>
      </c>
    </row>
    <row r="148" spans="1:2" x14ac:dyDescent="0.45">
      <c r="A148" t="s">
        <v>245</v>
      </c>
      <c r="B148">
        <v>0.75508478681267899</v>
      </c>
    </row>
    <row r="149" spans="1:2" x14ac:dyDescent="0.45">
      <c r="A149" t="s">
        <v>246</v>
      </c>
      <c r="B149">
        <v>0.59613216241016997</v>
      </c>
    </row>
    <row r="150" spans="1:2" x14ac:dyDescent="0.45">
      <c r="A150" t="s">
        <v>247</v>
      </c>
      <c r="B150" s="111">
        <v>0.59316840955191097</v>
      </c>
    </row>
    <row r="151" spans="1:2" x14ac:dyDescent="0.45">
      <c r="A151" t="s">
        <v>248</v>
      </c>
      <c r="B151">
        <v>0.99729162060579202</v>
      </c>
    </row>
    <row r="152" spans="1:2" x14ac:dyDescent="0.45">
      <c r="A152" t="s">
        <v>249</v>
      </c>
      <c r="B152">
        <v>0.72584127949434996</v>
      </c>
    </row>
    <row r="153" spans="1:2" x14ac:dyDescent="0.45">
      <c r="A153" t="s">
        <v>250</v>
      </c>
      <c r="B153" s="111">
        <v>3.1609393246290599E-2</v>
      </c>
    </row>
    <row r="154" spans="1:2" x14ac:dyDescent="0.45">
      <c r="A154" t="s">
        <v>251</v>
      </c>
      <c r="B154">
        <v>0.48956318213797101</v>
      </c>
    </row>
    <row r="155" spans="1:2" x14ac:dyDescent="0.45">
      <c r="A155" t="s">
        <v>252</v>
      </c>
      <c r="B155">
        <v>0.84711954626512598</v>
      </c>
    </row>
    <row r="156" spans="1:2" x14ac:dyDescent="0.45">
      <c r="A156" t="s">
        <v>253</v>
      </c>
      <c r="B156" s="111">
        <v>0.65911396673794298</v>
      </c>
    </row>
    <row r="157" spans="1:2" x14ac:dyDescent="0.45">
      <c r="A157" t="s">
        <v>254</v>
      </c>
      <c r="B157">
        <v>0.59379200844888602</v>
      </c>
    </row>
    <row r="158" spans="1:2" x14ac:dyDescent="0.45">
      <c r="A158" t="s">
        <v>255</v>
      </c>
      <c r="B158">
        <v>0.86375180666418006</v>
      </c>
    </row>
    <row r="159" spans="1:2" x14ac:dyDescent="0.45">
      <c r="A159" t="s">
        <v>256</v>
      </c>
      <c r="B159">
        <v>0.95502755416162</v>
      </c>
    </row>
    <row r="160" spans="1:2" x14ac:dyDescent="0.45">
      <c r="A160" t="s">
        <v>257</v>
      </c>
      <c r="B160">
        <v>0.87076463181538699</v>
      </c>
    </row>
    <row r="161" spans="1:2" x14ac:dyDescent="0.45">
      <c r="A161" t="s">
        <v>258</v>
      </c>
      <c r="B161" s="111">
        <v>0.26463975995813499</v>
      </c>
    </row>
    <row r="162" spans="1:2" x14ac:dyDescent="0.45">
      <c r="A162" t="s">
        <v>259</v>
      </c>
    </row>
    <row r="163" spans="1:2" x14ac:dyDescent="0.45">
      <c r="A163" t="s">
        <v>260</v>
      </c>
      <c r="B163">
        <v>0.42042035843023701</v>
      </c>
    </row>
    <row r="164" spans="1:2" x14ac:dyDescent="0.45">
      <c r="A164" t="s">
        <v>261</v>
      </c>
      <c r="B164">
        <v>0.51372215993398596</v>
      </c>
    </row>
    <row r="165" spans="1:2" x14ac:dyDescent="0.45">
      <c r="A165" t="s">
        <v>262</v>
      </c>
      <c r="B165" s="111">
        <v>0.80980446746649803</v>
      </c>
    </row>
    <row r="166" spans="1:2" x14ac:dyDescent="0.45">
      <c r="A166" t="s">
        <v>263</v>
      </c>
    </row>
    <row r="167" spans="1:2" x14ac:dyDescent="0.45">
      <c r="A167" t="s">
        <v>264</v>
      </c>
      <c r="B167">
        <v>0.50654233719356201</v>
      </c>
    </row>
    <row r="168" spans="1:2" x14ac:dyDescent="0.45">
      <c r="A168" t="s">
        <v>265</v>
      </c>
      <c r="B168" s="111">
        <v>0.29739090656602701</v>
      </c>
    </row>
    <row r="169" spans="1:2" x14ac:dyDescent="0.45">
      <c r="A169" t="s">
        <v>266</v>
      </c>
      <c r="B169" s="111">
        <v>0.28093564088696499</v>
      </c>
    </row>
    <row r="170" spans="1:2" x14ac:dyDescent="0.45">
      <c r="A170" t="s">
        <v>267</v>
      </c>
      <c r="B170" s="111">
        <v>0.87758424304736504</v>
      </c>
    </row>
    <row r="171" spans="1:2" x14ac:dyDescent="0.45">
      <c r="A171" t="s">
        <v>268</v>
      </c>
      <c r="B171">
        <v>0.69635806470622896</v>
      </c>
    </row>
    <row r="172" spans="1:2" x14ac:dyDescent="0.45">
      <c r="A172" t="s">
        <v>269</v>
      </c>
      <c r="B172" s="111">
        <v>0.45916891389356501</v>
      </c>
    </row>
    <row r="173" spans="1:2" x14ac:dyDescent="0.45">
      <c r="A173" t="s">
        <v>270</v>
      </c>
      <c r="B173">
        <v>0.72046374848691697</v>
      </c>
    </row>
    <row r="174" spans="1:2" x14ac:dyDescent="0.45">
      <c r="A174" t="s">
        <v>84</v>
      </c>
      <c r="B174" s="111">
        <v>6.3984989901114495E-2</v>
      </c>
    </row>
    <row r="175" spans="1:2" x14ac:dyDescent="0.45">
      <c r="A175" t="s">
        <v>271</v>
      </c>
      <c r="B175">
        <v>0.47881149839642301</v>
      </c>
    </row>
    <row r="176" spans="1:2" x14ac:dyDescent="0.45">
      <c r="A176" t="s">
        <v>272</v>
      </c>
      <c r="B176">
        <v>0.82411258096332296</v>
      </c>
    </row>
    <row r="177" spans="1:2" x14ac:dyDescent="0.45">
      <c r="A177" t="s">
        <v>87</v>
      </c>
      <c r="B177" s="111">
        <v>0.27207391566460598</v>
      </c>
    </row>
    <row r="178" spans="1:2" x14ac:dyDescent="0.45">
      <c r="A178" t="s">
        <v>273</v>
      </c>
      <c r="B178">
        <v>0.854634310267673</v>
      </c>
    </row>
    <row r="179" spans="1:2" x14ac:dyDescent="0.45">
      <c r="A179" t="s">
        <v>274</v>
      </c>
      <c r="B179">
        <v>0.61832470500443004</v>
      </c>
    </row>
    <row r="180" spans="1:2" x14ac:dyDescent="0.45">
      <c r="A180" t="s">
        <v>275</v>
      </c>
      <c r="B180">
        <v>0.50802373012343804</v>
      </c>
    </row>
    <row r="181" spans="1:2" x14ac:dyDescent="0.45">
      <c r="A181" t="s">
        <v>276</v>
      </c>
      <c r="B181">
        <v>0.57625958973424196</v>
      </c>
    </row>
    <row r="182" spans="1:2" x14ac:dyDescent="0.45">
      <c r="A182" t="s">
        <v>90</v>
      </c>
      <c r="B182" s="111">
        <v>0.27958578158757502</v>
      </c>
    </row>
    <row r="183" spans="1:2" x14ac:dyDescent="0.45">
      <c r="A183" t="s">
        <v>92</v>
      </c>
      <c r="B183" s="111">
        <v>0.128388441311648</v>
      </c>
    </row>
    <row r="184" spans="1:2" x14ac:dyDescent="0.45">
      <c r="A184" t="s">
        <v>277</v>
      </c>
      <c r="B184">
        <v>0.34734992460632602</v>
      </c>
    </row>
    <row r="185" spans="1:2" x14ac:dyDescent="0.45">
      <c r="A185" t="s">
        <v>95</v>
      </c>
      <c r="B185" s="111">
        <v>0.13143319136391099</v>
      </c>
    </row>
    <row r="186" spans="1:2" x14ac:dyDescent="0.45">
      <c r="A186" t="s">
        <v>278</v>
      </c>
      <c r="B186">
        <v>0.79076327793770196</v>
      </c>
    </row>
    <row r="187" spans="1:2" x14ac:dyDescent="0.45">
      <c r="A187" t="s">
        <v>279</v>
      </c>
      <c r="B187" s="111">
        <v>0.67989299521992197</v>
      </c>
    </row>
    <row r="188" spans="1:2" x14ac:dyDescent="0.45">
      <c r="A188" t="s">
        <v>98</v>
      </c>
      <c r="B188" s="111">
        <v>0.103467287703372</v>
      </c>
    </row>
    <row r="189" spans="1:2" x14ac:dyDescent="0.45">
      <c r="A189" t="s">
        <v>280</v>
      </c>
      <c r="B189">
        <v>0.405499529517653</v>
      </c>
    </row>
    <row r="190" spans="1:2" x14ac:dyDescent="0.45">
      <c r="A190" t="s">
        <v>281</v>
      </c>
      <c r="B190">
        <v>0.71647574278953197</v>
      </c>
    </row>
    <row r="191" spans="1:2" x14ac:dyDescent="0.45">
      <c r="A191" t="s">
        <v>282</v>
      </c>
      <c r="B191">
        <v>0.67364036171209396</v>
      </c>
    </row>
    <row r="192" spans="1:2" x14ac:dyDescent="0.45">
      <c r="A192" t="s">
        <v>102</v>
      </c>
      <c r="B192" s="111">
        <v>0.10941211467591599</v>
      </c>
    </row>
    <row r="193" spans="1:2" x14ac:dyDescent="0.45">
      <c r="A193" t="s">
        <v>283</v>
      </c>
      <c r="B193" s="111">
        <v>0.52788928332600404</v>
      </c>
    </row>
    <row r="194" spans="1:2" x14ac:dyDescent="0.45">
      <c r="A194" t="s">
        <v>103</v>
      </c>
      <c r="B194" s="111">
        <v>0.24734873067225799</v>
      </c>
    </row>
    <row r="195" spans="1:2" x14ac:dyDescent="0.45">
      <c r="A195" t="s">
        <v>284</v>
      </c>
      <c r="B195">
        <v>0.76277072752085895</v>
      </c>
    </row>
    <row r="196" spans="1:2" x14ac:dyDescent="0.45">
      <c r="A196" t="s">
        <v>285</v>
      </c>
      <c r="B196" s="111">
        <v>0.55806802710769099</v>
      </c>
    </row>
    <row r="197" spans="1:2" x14ac:dyDescent="0.45">
      <c r="A197" t="s">
        <v>286</v>
      </c>
      <c r="B197" s="111">
        <v>0.188137447268443</v>
      </c>
    </row>
    <row r="198" spans="1:2" x14ac:dyDescent="0.45">
      <c r="A198" t="s">
        <v>287</v>
      </c>
      <c r="B198" s="111">
        <v>0.72436728322058697</v>
      </c>
    </row>
    <row r="199" spans="1:2" x14ac:dyDescent="0.45">
      <c r="A199" t="s">
        <v>288</v>
      </c>
      <c r="B199">
        <v>0.51134200507614203</v>
      </c>
    </row>
    <row r="200" spans="1:2" x14ac:dyDescent="0.45">
      <c r="A200" t="s">
        <v>289</v>
      </c>
      <c r="B200" s="111">
        <v>0.53976619434131801</v>
      </c>
    </row>
    <row r="201" spans="1:2" x14ac:dyDescent="0.45">
      <c r="A201" t="s">
        <v>290</v>
      </c>
      <c r="B201">
        <v>0.62966232481561601</v>
      </c>
    </row>
    <row r="202" spans="1:2" x14ac:dyDescent="0.45">
      <c r="A202" t="s">
        <v>291</v>
      </c>
      <c r="B202">
        <v>0.48415013495685</v>
      </c>
    </row>
    <row r="203" spans="1:2" x14ac:dyDescent="0.45">
      <c r="A203" t="s">
        <v>292</v>
      </c>
      <c r="B203">
        <v>0.778165194483186</v>
      </c>
    </row>
    <row r="204" spans="1:2" x14ac:dyDescent="0.45">
      <c r="A204" t="s">
        <v>293</v>
      </c>
      <c r="B204" s="111">
        <v>0.59252035278154602</v>
      </c>
    </row>
    <row r="205" spans="1:2" x14ac:dyDescent="0.45">
      <c r="A205" t="s">
        <v>294</v>
      </c>
      <c r="B205">
        <v>0.990077653062029</v>
      </c>
    </row>
    <row r="206" spans="1:2" x14ac:dyDescent="0.45">
      <c r="A206" t="s">
        <v>109</v>
      </c>
      <c r="B206" s="111">
        <v>0.27185203858760698</v>
      </c>
    </row>
    <row r="207" spans="1:2" x14ac:dyDescent="0.45">
      <c r="A207" t="s">
        <v>295</v>
      </c>
      <c r="B207">
        <v>0.74322745524983302</v>
      </c>
    </row>
    <row r="208" spans="1:2" x14ac:dyDescent="0.45">
      <c r="A208" t="s">
        <v>296</v>
      </c>
      <c r="B208" s="111">
        <v>0.34649610155852301</v>
      </c>
    </row>
    <row r="209" spans="1:2" x14ac:dyDescent="0.45">
      <c r="A209" t="s">
        <v>297</v>
      </c>
      <c r="B209">
        <v>0.83206524398845005</v>
      </c>
    </row>
    <row r="210" spans="1:2" x14ac:dyDescent="0.45">
      <c r="A210" t="s">
        <v>298</v>
      </c>
    </row>
    <row r="211" spans="1:2" x14ac:dyDescent="0.45">
      <c r="A211" t="s">
        <v>299</v>
      </c>
      <c r="B211">
        <v>0.66634194419185999</v>
      </c>
    </row>
    <row r="212" spans="1:2" x14ac:dyDescent="0.45">
      <c r="A212" t="s">
        <v>300</v>
      </c>
      <c r="B212" s="111">
        <v>0.47190056744411402</v>
      </c>
    </row>
    <row r="213" spans="1:2" x14ac:dyDescent="0.45">
      <c r="A213" t="s">
        <v>301</v>
      </c>
      <c r="B213" s="111">
        <v>0.42522912630842102</v>
      </c>
    </row>
    <row r="214" spans="1:2" x14ac:dyDescent="0.45">
      <c r="A214" t="s">
        <v>302</v>
      </c>
      <c r="B214">
        <v>0.50244057344332504</v>
      </c>
    </row>
    <row r="215" spans="1:2" x14ac:dyDescent="0.45">
      <c r="A215" t="s">
        <v>303</v>
      </c>
      <c r="B215" s="111">
        <v>0.83256441415689797</v>
      </c>
    </row>
    <row r="216" spans="1:2" x14ac:dyDescent="0.45">
      <c r="A216" t="s">
        <v>304</v>
      </c>
      <c r="B216">
        <v>0.58980971011915295</v>
      </c>
    </row>
    <row r="217" spans="1:2" x14ac:dyDescent="0.45">
      <c r="A217" t="s">
        <v>305</v>
      </c>
      <c r="B217" s="111">
        <v>0.34763087253847602</v>
      </c>
    </row>
    <row r="218" spans="1:2" x14ac:dyDescent="0.45">
      <c r="A218" t="s">
        <v>110</v>
      </c>
      <c r="B218" s="111">
        <v>1.5182845389339301E-2</v>
      </c>
    </row>
    <row r="219" spans="1:2" x14ac:dyDescent="0.45">
      <c r="A219" t="s">
        <v>112</v>
      </c>
      <c r="B219" s="111">
        <v>0.29375833437364202</v>
      </c>
    </row>
    <row r="220" spans="1:2" x14ac:dyDescent="0.45">
      <c r="A220" t="s">
        <v>306</v>
      </c>
      <c r="B220" s="111">
        <v>0.316388820934561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3465-3509-43FC-8B1D-55C3E4001FB1}">
  <dimension ref="A1:X69"/>
  <sheetViews>
    <sheetView tabSelected="1" zoomScale="50" zoomScaleNormal="50" workbookViewId="0">
      <pane xSplit="6" ySplit="1" topLeftCell="K2" activePane="bottomRight" state="frozen"/>
      <selection pane="topRight" activeCell="H1" sqref="H1"/>
      <selection pane="bottomLeft" activeCell="A4" sqref="A4"/>
      <selection pane="bottomRight" activeCell="O1" sqref="O1"/>
    </sheetView>
  </sheetViews>
  <sheetFormatPr defaultColWidth="9.1328125" defaultRowHeight="18" outlineLevelCol="1" x14ac:dyDescent="0.55000000000000004"/>
  <cols>
    <col min="1" max="1" width="23.86328125" style="54" customWidth="1"/>
    <col min="2" max="3" width="21" style="54" customWidth="1"/>
    <col min="4" max="4" width="24.86328125" style="54" bestFit="1" customWidth="1"/>
    <col min="5" max="5" width="20" style="71" customWidth="1"/>
    <col min="6" max="6" width="61.1328125" style="71" customWidth="1"/>
    <col min="7" max="7" width="32.3984375" style="62" customWidth="1"/>
    <col min="8" max="8" width="42.86328125" style="54" customWidth="1" outlineLevel="1"/>
    <col min="9" max="9" width="25.3984375" style="54" customWidth="1"/>
    <col min="10" max="10" width="35.1328125" style="54" customWidth="1" outlineLevel="1"/>
    <col min="11" max="11" width="35.1328125" style="62" customWidth="1" outlineLevel="1"/>
    <col min="12" max="12" width="35.1328125" style="54" customWidth="1" outlineLevel="1"/>
    <col min="13" max="14" width="25.86328125" style="54" customWidth="1" outlineLevel="1"/>
    <col min="15" max="15" width="78.59765625" style="54" customWidth="1"/>
    <col min="16" max="16" width="75.59765625" style="54" customWidth="1"/>
    <col min="17" max="17" width="27" style="74" customWidth="1"/>
    <col min="18" max="18" width="31.3984375" style="75" customWidth="1"/>
    <col min="19" max="19" width="23.86328125" style="75" customWidth="1"/>
    <col min="20" max="21" width="23.86328125" style="74" customWidth="1"/>
    <col min="22" max="22" width="43.3984375" style="54" customWidth="1"/>
    <col min="23" max="23" width="36.59765625" style="54" bestFit="1" customWidth="1"/>
    <col min="24" max="24" width="61.3984375" style="54" bestFit="1" customWidth="1"/>
    <col min="25" max="26" width="8.59765625" style="54" bestFit="1" customWidth="1"/>
    <col min="27" max="16384" width="9.1328125" style="54"/>
  </cols>
  <sheetData>
    <row r="1" spans="1:24" s="62" customFormat="1" ht="93" customHeight="1" x14ac:dyDescent="0.55000000000000004">
      <c r="A1" s="114" t="s">
        <v>1</v>
      </c>
      <c r="B1" s="118" t="s">
        <v>307</v>
      </c>
      <c r="C1" s="53" t="s">
        <v>308</v>
      </c>
      <c r="D1" s="53" t="s">
        <v>309</v>
      </c>
      <c r="E1" s="53" t="s">
        <v>310</v>
      </c>
      <c r="F1" s="66" t="s">
        <v>311</v>
      </c>
      <c r="G1" s="53" t="s">
        <v>312</v>
      </c>
      <c r="H1" s="69" t="s">
        <v>313</v>
      </c>
      <c r="I1" s="69" t="s">
        <v>314</v>
      </c>
      <c r="J1" s="69" t="s">
        <v>315</v>
      </c>
      <c r="K1" s="69" t="s">
        <v>316</v>
      </c>
      <c r="L1" s="69" t="s">
        <v>317</v>
      </c>
      <c r="M1" s="69" t="s">
        <v>318</v>
      </c>
      <c r="N1" s="69" t="s">
        <v>319</v>
      </c>
      <c r="O1" s="53" t="s">
        <v>320</v>
      </c>
      <c r="P1" s="53" t="s">
        <v>321</v>
      </c>
      <c r="Q1" s="53" t="s">
        <v>322</v>
      </c>
      <c r="R1" s="53" t="s">
        <v>323</v>
      </c>
      <c r="S1" s="53" t="s">
        <v>324</v>
      </c>
      <c r="T1" s="53" t="s">
        <v>325</v>
      </c>
      <c r="U1" s="53" t="s">
        <v>326</v>
      </c>
      <c r="V1" s="53" t="s">
        <v>327</v>
      </c>
      <c r="W1" s="53" t="s">
        <v>328</v>
      </c>
      <c r="X1" s="53" t="s">
        <v>320</v>
      </c>
    </row>
    <row r="2" spans="1:24" ht="54" x14ac:dyDescent="0.55000000000000004">
      <c r="A2" s="112" t="s">
        <v>14</v>
      </c>
      <c r="B2" s="55" t="s">
        <v>13</v>
      </c>
      <c r="C2" s="59"/>
      <c r="D2" s="56" t="s">
        <v>329</v>
      </c>
      <c r="E2" s="49" t="s">
        <v>330</v>
      </c>
      <c r="F2" s="48" t="s">
        <v>331</v>
      </c>
      <c r="G2" s="56"/>
      <c r="H2" s="98"/>
      <c r="I2" s="68"/>
      <c r="J2" s="68"/>
      <c r="K2" s="98"/>
      <c r="L2" s="68">
        <f t="shared" ref="L2:L35" si="0">IF(OR(G2=$B$60,G2=$B$59, I2=$B$60, I2=$B$59),1,0)</f>
        <v>0</v>
      </c>
      <c r="M2" s="99">
        <f>INDEX('Data Reference'!$B$2:$B$220,MATCH(A2,'Data Reference'!$A$2:$A$220, 0))</f>
        <v>0.21251470586497501</v>
      </c>
      <c r="N2" s="119">
        <f t="shared" ref="N2:N35" si="1">IF(M2&lt;0.121, 1, 0)</f>
        <v>0</v>
      </c>
      <c r="O2" s="52" t="s">
        <v>332</v>
      </c>
      <c r="P2" s="50" t="s">
        <v>333</v>
      </c>
      <c r="Q2" s="38"/>
      <c r="R2" s="57"/>
      <c r="S2" s="57"/>
      <c r="T2" s="38"/>
      <c r="U2" s="38"/>
      <c r="V2" s="55"/>
      <c r="W2" s="56" t="s">
        <v>334</v>
      </c>
      <c r="X2" s="58"/>
    </row>
    <row r="3" spans="1:24" x14ac:dyDescent="0.55000000000000004">
      <c r="A3" s="115" t="s">
        <v>22</v>
      </c>
      <c r="B3" s="55" t="s">
        <v>21</v>
      </c>
      <c r="C3" s="59" t="s">
        <v>335</v>
      </c>
      <c r="D3" s="56" t="s">
        <v>336</v>
      </c>
      <c r="F3" s="67" t="s">
        <v>331</v>
      </c>
      <c r="G3" s="56"/>
      <c r="H3" s="56"/>
      <c r="I3" s="56"/>
      <c r="J3" s="56"/>
      <c r="K3" s="56"/>
      <c r="L3" s="56">
        <f t="shared" si="0"/>
        <v>0</v>
      </c>
      <c r="M3" s="99">
        <f>INDEX('Data Reference'!$B$2:$B$220,MATCH(A3,'Data Reference'!$A$2:$A$220, 0))</f>
        <v>7.8473308940661998E-2</v>
      </c>
      <c r="N3" s="119">
        <f t="shared" si="1"/>
        <v>1</v>
      </c>
      <c r="O3" s="59"/>
      <c r="P3" s="50" t="s">
        <v>333</v>
      </c>
      <c r="Q3" s="38"/>
      <c r="R3" s="57"/>
      <c r="S3" s="57"/>
      <c r="T3" s="38"/>
      <c r="U3" s="38"/>
      <c r="V3" s="55"/>
      <c r="W3" s="56" t="s">
        <v>334</v>
      </c>
      <c r="X3" s="39"/>
    </row>
    <row r="4" spans="1:24" ht="54" x14ac:dyDescent="0.55000000000000004">
      <c r="A4" s="116" t="s">
        <v>146</v>
      </c>
      <c r="B4" s="55" t="s">
        <v>26</v>
      </c>
      <c r="C4" s="59" t="s">
        <v>335</v>
      </c>
      <c r="D4" s="56" t="s">
        <v>336</v>
      </c>
      <c r="F4" s="48" t="s">
        <v>331</v>
      </c>
      <c r="G4" s="56"/>
      <c r="H4" s="56"/>
      <c r="I4" s="56"/>
      <c r="J4" s="56"/>
      <c r="K4" s="56"/>
      <c r="L4" s="56">
        <f t="shared" si="0"/>
        <v>0</v>
      </c>
      <c r="M4" s="99">
        <f>INDEX('Data Reference'!$B$2:$B$220,MATCH(A4,'Data Reference'!$A$2:$A$220, 0))</f>
        <v>1.41975499681097E-3</v>
      </c>
      <c r="N4" s="119">
        <f t="shared" si="1"/>
        <v>1</v>
      </c>
      <c r="O4" s="100" t="s">
        <v>337</v>
      </c>
      <c r="P4" s="101" t="s">
        <v>338</v>
      </c>
      <c r="Q4" s="38"/>
      <c r="R4" s="57"/>
      <c r="S4" s="57"/>
      <c r="T4" s="38"/>
      <c r="U4" s="38"/>
      <c r="V4" s="55"/>
      <c r="W4" s="56" t="s">
        <v>334</v>
      </c>
      <c r="X4" s="39"/>
    </row>
    <row r="5" spans="1:24" ht="72" x14ac:dyDescent="0.55000000000000004">
      <c r="A5" s="116" t="s">
        <v>159</v>
      </c>
      <c r="B5" s="55" t="s">
        <v>29</v>
      </c>
      <c r="C5" s="59" t="s">
        <v>335</v>
      </c>
      <c r="D5" s="56" t="s">
        <v>329</v>
      </c>
      <c r="E5" s="71" t="s">
        <v>339</v>
      </c>
      <c r="F5" s="85" t="s">
        <v>340</v>
      </c>
      <c r="G5" s="56" t="s">
        <v>341</v>
      </c>
      <c r="H5" s="56"/>
      <c r="I5" s="56" t="s">
        <v>342</v>
      </c>
      <c r="J5" s="70" t="s">
        <v>343</v>
      </c>
      <c r="K5" s="56"/>
      <c r="L5" s="56">
        <f t="shared" si="0"/>
        <v>1</v>
      </c>
      <c r="M5" s="99">
        <f>INDEX('Data Reference'!$B$2:$B$220,MATCH(A5,'Data Reference'!$A$2:$A$220, 0))</f>
        <v>0.31728884156711701</v>
      </c>
      <c r="N5" s="119">
        <f t="shared" si="1"/>
        <v>0</v>
      </c>
      <c r="O5" s="52" t="s">
        <v>344</v>
      </c>
      <c r="P5" s="50" t="s">
        <v>345</v>
      </c>
      <c r="Q5" s="38"/>
      <c r="R5" s="57"/>
      <c r="S5" s="57"/>
      <c r="T5" s="38"/>
      <c r="U5" s="38"/>
      <c r="V5" s="55"/>
      <c r="W5" s="56" t="s">
        <v>334</v>
      </c>
      <c r="X5" s="39"/>
    </row>
    <row r="6" spans="1:24" ht="194.45" customHeight="1" x14ac:dyDescent="0.55000000000000004">
      <c r="A6" s="112" t="s">
        <v>30</v>
      </c>
      <c r="B6" s="55" t="s">
        <v>29</v>
      </c>
      <c r="C6" s="59" t="s">
        <v>335</v>
      </c>
      <c r="D6" s="56" t="s">
        <v>329</v>
      </c>
      <c r="E6" s="71" t="s">
        <v>339</v>
      </c>
      <c r="F6" s="48" t="s">
        <v>346</v>
      </c>
      <c r="G6" s="56"/>
      <c r="H6" s="46"/>
      <c r="I6" s="56" t="s">
        <v>342</v>
      </c>
      <c r="J6" s="46" t="s">
        <v>347</v>
      </c>
      <c r="K6" s="70"/>
      <c r="L6" s="56">
        <f t="shared" si="0"/>
        <v>1</v>
      </c>
      <c r="M6" s="99">
        <f>INDEX('Data Reference'!$B$2:$B$220,MATCH(A6,'Data Reference'!$A$2:$A$220, 0))</f>
        <v>4.6209008160706597E-2</v>
      </c>
      <c r="N6" s="119">
        <f t="shared" si="1"/>
        <v>1</v>
      </c>
      <c r="O6" s="52" t="s">
        <v>348</v>
      </c>
      <c r="P6" s="50" t="s">
        <v>349</v>
      </c>
      <c r="Q6" s="38"/>
      <c r="R6" s="57"/>
      <c r="S6" s="57"/>
      <c r="T6" s="38"/>
      <c r="U6" s="38"/>
      <c r="V6" s="55"/>
      <c r="W6" s="56" t="s">
        <v>334</v>
      </c>
      <c r="X6" s="39"/>
    </row>
    <row r="7" spans="1:24" ht="180" x14ac:dyDescent="0.55000000000000004">
      <c r="A7" s="115" t="s">
        <v>33</v>
      </c>
      <c r="B7" s="55" t="s">
        <v>29</v>
      </c>
      <c r="C7" s="59" t="s">
        <v>335</v>
      </c>
      <c r="D7" s="56" t="s">
        <v>329</v>
      </c>
      <c r="E7" s="49" t="s">
        <v>330</v>
      </c>
      <c r="F7" s="48" t="s">
        <v>346</v>
      </c>
      <c r="G7" s="56" t="s">
        <v>341</v>
      </c>
      <c r="H7" s="60"/>
      <c r="I7" s="56" t="s">
        <v>334</v>
      </c>
      <c r="J7" s="56"/>
      <c r="K7" s="56"/>
      <c r="L7" s="56">
        <f t="shared" si="0"/>
        <v>1</v>
      </c>
      <c r="M7" s="99">
        <f>INDEX('Data Reference'!$B$2:$B$220,MATCH(A7,'Data Reference'!$A$2:$A$220, 0))</f>
        <v>0.25787952089614202</v>
      </c>
      <c r="N7" s="119">
        <f t="shared" si="1"/>
        <v>0</v>
      </c>
      <c r="O7" s="52" t="s">
        <v>350</v>
      </c>
      <c r="P7" s="48" t="s">
        <v>351</v>
      </c>
      <c r="Q7" s="38"/>
      <c r="R7" s="57"/>
      <c r="S7" s="57"/>
      <c r="T7" s="38"/>
      <c r="U7" s="38"/>
      <c r="V7" s="55"/>
      <c r="W7" s="56" t="s">
        <v>334</v>
      </c>
      <c r="X7" s="39"/>
    </row>
    <row r="8" spans="1:24" ht="100.5" customHeight="1" x14ac:dyDescent="0.55000000000000004">
      <c r="A8" s="211" t="s">
        <v>36</v>
      </c>
      <c r="B8" s="55" t="s">
        <v>35</v>
      </c>
      <c r="C8" s="59" t="s">
        <v>335</v>
      </c>
      <c r="D8" s="56" t="s">
        <v>329</v>
      </c>
      <c r="E8" s="73" t="s">
        <v>352</v>
      </c>
      <c r="F8" s="85" t="s">
        <v>340</v>
      </c>
      <c r="G8" s="56" t="s">
        <v>341</v>
      </c>
      <c r="H8" s="56"/>
      <c r="I8" s="56"/>
      <c r="J8" s="56"/>
      <c r="K8" s="56"/>
      <c r="L8" s="56">
        <f t="shared" si="0"/>
        <v>1</v>
      </c>
      <c r="M8" s="99">
        <f>INDEX('Data Reference'!$B$2:$B$220,MATCH(A8,'Data Reference'!$A$2:$A$220, 0))</f>
        <v>0.12745277813087899</v>
      </c>
      <c r="N8" s="119">
        <f t="shared" si="1"/>
        <v>0</v>
      </c>
      <c r="O8" s="52" t="s">
        <v>353</v>
      </c>
      <c r="P8" s="51" t="s">
        <v>354</v>
      </c>
      <c r="Q8" s="38"/>
      <c r="R8" s="57"/>
      <c r="S8" s="57"/>
      <c r="T8" s="38"/>
      <c r="U8" s="38"/>
      <c r="V8" s="55"/>
      <c r="W8" s="56" t="s">
        <v>334</v>
      </c>
      <c r="X8" s="39"/>
    </row>
    <row r="9" spans="1:24" ht="36" x14ac:dyDescent="0.55000000000000004">
      <c r="A9" s="113" t="s">
        <v>41</v>
      </c>
      <c r="B9" s="55" t="s">
        <v>40</v>
      </c>
      <c r="C9" s="59" t="s">
        <v>335</v>
      </c>
      <c r="D9" s="56" t="s">
        <v>329</v>
      </c>
      <c r="E9" s="49" t="s">
        <v>330</v>
      </c>
      <c r="F9" s="85" t="s">
        <v>340</v>
      </c>
      <c r="G9" s="56" t="s">
        <v>341</v>
      </c>
      <c r="H9" s="56"/>
      <c r="I9" s="56"/>
      <c r="J9" s="56"/>
      <c r="K9" s="56" t="s">
        <v>335</v>
      </c>
      <c r="L9" s="56">
        <f t="shared" si="0"/>
        <v>1</v>
      </c>
      <c r="M9" s="99">
        <f>INDEX('Data Reference'!$B$2:$B$220,MATCH(A9,'Data Reference'!$A$2:$A$220, 0))</f>
        <v>0.19298886639676099</v>
      </c>
      <c r="N9" s="119">
        <f t="shared" si="1"/>
        <v>0</v>
      </c>
      <c r="O9" s="52" t="s">
        <v>355</v>
      </c>
      <c r="P9" s="87" t="s">
        <v>356</v>
      </c>
      <c r="Q9" s="38"/>
      <c r="R9" s="57"/>
      <c r="S9" s="57"/>
      <c r="T9" s="38"/>
      <c r="U9" s="38"/>
      <c r="V9" s="55"/>
      <c r="W9" s="56" t="s">
        <v>334</v>
      </c>
      <c r="X9" s="39"/>
    </row>
    <row r="10" spans="1:24" ht="72" x14ac:dyDescent="0.55000000000000004">
      <c r="A10" s="116" t="s">
        <v>169</v>
      </c>
      <c r="B10" s="55" t="s">
        <v>26</v>
      </c>
      <c r="C10" s="59" t="s">
        <v>335</v>
      </c>
      <c r="D10" s="56" t="s">
        <v>329</v>
      </c>
      <c r="E10" s="49" t="s">
        <v>330</v>
      </c>
      <c r="F10" s="48" t="s">
        <v>346</v>
      </c>
      <c r="G10" s="56" t="s">
        <v>341</v>
      </c>
      <c r="H10" s="56"/>
      <c r="I10" s="56" t="s">
        <v>341</v>
      </c>
      <c r="J10" s="56"/>
      <c r="K10" s="56"/>
      <c r="L10" s="56">
        <f t="shared" si="0"/>
        <v>1</v>
      </c>
      <c r="M10" s="99">
        <f>INDEX('Data Reference'!$B$2:$B$220,MATCH(A10,'Data Reference'!$A$2:$A$220, 0))</f>
        <v>2.7592365876626501E-2</v>
      </c>
      <c r="N10" s="119">
        <f t="shared" si="1"/>
        <v>1</v>
      </c>
      <c r="O10" s="52" t="s">
        <v>357</v>
      </c>
      <c r="P10" s="102" t="s">
        <v>358</v>
      </c>
      <c r="Q10" s="38"/>
      <c r="R10" s="57"/>
      <c r="S10" s="57"/>
      <c r="T10" s="38"/>
      <c r="U10" s="38"/>
      <c r="V10" s="55"/>
      <c r="W10" s="56" t="s">
        <v>334</v>
      </c>
      <c r="X10" s="39"/>
    </row>
    <row r="11" spans="1:24" ht="108" x14ac:dyDescent="0.55000000000000004">
      <c r="A11" s="112" t="s">
        <v>47</v>
      </c>
      <c r="B11" s="55" t="s">
        <v>46</v>
      </c>
      <c r="C11" s="59"/>
      <c r="D11" s="56" t="s">
        <v>359</v>
      </c>
      <c r="F11" s="85" t="s">
        <v>340</v>
      </c>
      <c r="G11" s="56" t="s">
        <v>341</v>
      </c>
      <c r="H11" s="56"/>
      <c r="I11" s="56"/>
      <c r="J11" s="56"/>
      <c r="K11" s="56"/>
      <c r="L11" s="56">
        <f t="shared" si="0"/>
        <v>1</v>
      </c>
      <c r="M11" s="99">
        <f>INDEX('Data Reference'!$B$2:$B$220,MATCH(A11,'Data Reference'!$A$2:$A$220, 0))</f>
        <v>0.319295505982294</v>
      </c>
      <c r="N11" s="119">
        <f t="shared" si="1"/>
        <v>0</v>
      </c>
      <c r="O11" s="52" t="s">
        <v>360</v>
      </c>
      <c r="P11" s="51" t="s">
        <v>361</v>
      </c>
      <c r="Q11" s="38"/>
      <c r="R11" s="57"/>
      <c r="S11" s="57"/>
      <c r="T11" s="38"/>
      <c r="U11" s="38"/>
      <c r="V11" s="55"/>
      <c r="W11" s="56" t="s">
        <v>334</v>
      </c>
      <c r="X11" s="39"/>
    </row>
    <row r="12" spans="1:24" x14ac:dyDescent="0.55000000000000004">
      <c r="A12" s="115" t="s">
        <v>51</v>
      </c>
      <c r="B12" s="55" t="s">
        <v>29</v>
      </c>
      <c r="C12" s="59" t="s">
        <v>335</v>
      </c>
      <c r="D12" s="56" t="s">
        <v>336</v>
      </c>
      <c r="E12" s="104"/>
      <c r="F12" s="48" t="s">
        <v>331</v>
      </c>
      <c r="G12" s="56"/>
      <c r="H12" s="56"/>
      <c r="I12" s="56"/>
      <c r="J12" s="56"/>
      <c r="K12" s="56"/>
      <c r="L12" s="56">
        <f t="shared" si="0"/>
        <v>0</v>
      </c>
      <c r="M12" s="99">
        <f>INDEX('Data Reference'!$B$2:$B$220,MATCH(A12,'Data Reference'!$A$2:$A$220, 0))</f>
        <v>0.11537856725017399</v>
      </c>
      <c r="N12" s="119">
        <f t="shared" si="1"/>
        <v>1</v>
      </c>
      <c r="O12" s="52" t="s">
        <v>362</v>
      </c>
      <c r="P12" s="61" t="s">
        <v>363</v>
      </c>
      <c r="Q12" s="38"/>
      <c r="R12" s="57"/>
      <c r="S12" s="57"/>
      <c r="T12" s="38"/>
      <c r="U12" s="38"/>
      <c r="V12" s="55"/>
      <c r="W12" s="56" t="s">
        <v>334</v>
      </c>
      <c r="X12" s="39"/>
    </row>
    <row r="13" spans="1:24" ht="90" x14ac:dyDescent="0.55000000000000004">
      <c r="A13" s="116" t="s">
        <v>182</v>
      </c>
      <c r="B13" s="55" t="s">
        <v>46</v>
      </c>
      <c r="C13" s="59"/>
      <c r="D13" s="56" t="s">
        <v>336</v>
      </c>
      <c r="E13" s="49"/>
      <c r="F13" s="48" t="s">
        <v>331</v>
      </c>
      <c r="G13" s="56" t="s">
        <v>341</v>
      </c>
      <c r="H13" s="56"/>
      <c r="I13" s="56"/>
      <c r="J13" s="56"/>
      <c r="K13" s="56"/>
      <c r="L13" s="56">
        <f t="shared" si="0"/>
        <v>1</v>
      </c>
      <c r="M13" s="99">
        <f>INDEX('Data Reference'!$B$2:$B$220,MATCH(A13,'Data Reference'!$A$2:$A$220, 0))</f>
        <v>0.147885435649414</v>
      </c>
      <c r="N13" s="119">
        <f t="shared" si="1"/>
        <v>0</v>
      </c>
      <c r="O13" s="52" t="s">
        <v>364</v>
      </c>
      <c r="P13" s="51" t="s">
        <v>365</v>
      </c>
      <c r="Q13" s="38"/>
      <c r="R13" s="57"/>
      <c r="S13" s="57"/>
      <c r="T13" s="38"/>
      <c r="U13" s="38"/>
      <c r="V13" s="55"/>
      <c r="W13" s="56" t="s">
        <v>334</v>
      </c>
      <c r="X13" s="39"/>
    </row>
    <row r="14" spans="1:24" ht="54" x14ac:dyDescent="0.55000000000000004">
      <c r="A14" s="97" t="s">
        <v>52</v>
      </c>
      <c r="B14" s="55" t="s">
        <v>46</v>
      </c>
      <c r="C14" s="59"/>
      <c r="D14" s="56" t="s">
        <v>329</v>
      </c>
      <c r="E14" s="71" t="s">
        <v>339</v>
      </c>
      <c r="F14" s="48" t="s">
        <v>346</v>
      </c>
      <c r="G14" s="56" t="s">
        <v>341</v>
      </c>
      <c r="H14" s="56"/>
      <c r="I14" s="56" t="s">
        <v>341</v>
      </c>
      <c r="J14" s="70"/>
      <c r="K14" s="70"/>
      <c r="L14" s="56">
        <f t="shared" si="0"/>
        <v>1</v>
      </c>
      <c r="M14" s="99">
        <f>INDEX('Data Reference'!$B$2:$B$220,MATCH(A14,'Data Reference'!$A$2:$A$220, 0))</f>
        <v>0.257806052468804</v>
      </c>
      <c r="N14" s="119">
        <f t="shared" si="1"/>
        <v>0</v>
      </c>
      <c r="O14" s="52" t="s">
        <v>366</v>
      </c>
      <c r="P14" s="50" t="s">
        <v>367</v>
      </c>
      <c r="Q14" s="38"/>
      <c r="R14" s="57"/>
      <c r="S14" s="57"/>
      <c r="T14" s="38"/>
      <c r="U14" s="38"/>
      <c r="V14" s="55"/>
      <c r="W14" s="56" t="s">
        <v>334</v>
      </c>
      <c r="X14" s="39"/>
    </row>
    <row r="15" spans="1:24" ht="72" x14ac:dyDescent="0.55000000000000004">
      <c r="A15" s="203" t="s">
        <v>56</v>
      </c>
      <c r="B15" s="55" t="s">
        <v>35</v>
      </c>
      <c r="C15" s="59" t="s">
        <v>335</v>
      </c>
      <c r="D15" s="56" t="s">
        <v>329</v>
      </c>
      <c r="E15" s="73" t="s">
        <v>352</v>
      </c>
      <c r="F15" s="67" t="s">
        <v>346</v>
      </c>
      <c r="G15" s="56" t="s">
        <v>341</v>
      </c>
      <c r="H15" s="56"/>
      <c r="I15" s="56"/>
      <c r="J15" s="56"/>
      <c r="K15" s="56"/>
      <c r="L15" s="56">
        <f t="shared" si="0"/>
        <v>1</v>
      </c>
      <c r="M15" s="99">
        <f>INDEX('Data Reference'!$B$2:$B$220,MATCH(A15,'Data Reference'!$A$2:$A$220, 0))</f>
        <v>0.20651308422921399</v>
      </c>
      <c r="N15" s="119">
        <f t="shared" si="1"/>
        <v>0</v>
      </c>
      <c r="O15" s="52" t="s">
        <v>368</v>
      </c>
      <c r="P15" s="50" t="s">
        <v>369</v>
      </c>
      <c r="Q15" s="38"/>
      <c r="R15" s="57"/>
      <c r="S15" s="57"/>
      <c r="T15" s="38"/>
      <c r="U15" s="38"/>
      <c r="V15" s="55"/>
      <c r="W15" s="56" t="s">
        <v>334</v>
      </c>
      <c r="X15" s="39"/>
    </row>
    <row r="16" spans="1:24" ht="54" x14ac:dyDescent="0.55000000000000004">
      <c r="A16" t="s">
        <v>190</v>
      </c>
      <c r="B16" s="55" t="s">
        <v>35</v>
      </c>
      <c r="C16" s="59" t="s">
        <v>335</v>
      </c>
      <c r="D16" s="56" t="s">
        <v>329</v>
      </c>
      <c r="E16" s="73" t="s">
        <v>352</v>
      </c>
      <c r="F16" s="67" t="s">
        <v>346</v>
      </c>
      <c r="G16" s="56" t="s">
        <v>341</v>
      </c>
      <c r="H16" s="56"/>
      <c r="I16" s="56"/>
      <c r="J16" s="56"/>
      <c r="K16" s="56"/>
      <c r="L16" s="56">
        <f t="shared" si="0"/>
        <v>1</v>
      </c>
      <c r="M16" s="99">
        <f>INDEX('Data Reference'!$B$2:$B$220,MATCH(A16,'Data Reference'!$A$2:$A$220, 0))</f>
        <v>0.17397806200301699</v>
      </c>
      <c r="N16" s="119">
        <f t="shared" si="1"/>
        <v>0</v>
      </c>
      <c r="O16" s="52" t="s">
        <v>370</v>
      </c>
      <c r="P16" s="50" t="s">
        <v>369</v>
      </c>
      <c r="Q16" s="38"/>
      <c r="R16" s="57"/>
      <c r="S16" s="57"/>
      <c r="T16" s="38"/>
      <c r="U16" s="38"/>
      <c r="V16" s="55"/>
      <c r="W16" s="56" t="s">
        <v>334</v>
      </c>
      <c r="X16" s="39"/>
    </row>
    <row r="17" spans="1:24" ht="180" x14ac:dyDescent="0.55000000000000004">
      <c r="A17" s="115" t="s">
        <v>60</v>
      </c>
      <c r="B17" s="55" t="s">
        <v>26</v>
      </c>
      <c r="C17" s="59" t="s">
        <v>335</v>
      </c>
      <c r="D17" s="56" t="s">
        <v>329</v>
      </c>
      <c r="E17" s="49" t="s">
        <v>330</v>
      </c>
      <c r="F17" s="85" t="s">
        <v>340</v>
      </c>
      <c r="G17" s="56" t="s">
        <v>341</v>
      </c>
      <c r="H17" s="46" t="s">
        <v>371</v>
      </c>
      <c r="I17" s="56" t="s">
        <v>341</v>
      </c>
      <c r="J17" s="46"/>
      <c r="K17" s="70" t="s">
        <v>335</v>
      </c>
      <c r="L17" s="56">
        <f t="shared" si="0"/>
        <v>1</v>
      </c>
      <c r="M17" s="99">
        <f>INDEX('Data Reference'!$B$2:$B$220,MATCH(A17,'Data Reference'!$A$2:$A$220, 0))</f>
        <v>1.4259907978300901E-2</v>
      </c>
      <c r="N17" s="119">
        <f t="shared" si="1"/>
        <v>1</v>
      </c>
      <c r="O17" s="52" t="s">
        <v>372</v>
      </c>
      <c r="P17" s="43" t="s">
        <v>373</v>
      </c>
      <c r="Q17" s="38"/>
      <c r="R17" s="57"/>
      <c r="S17" s="57"/>
      <c r="T17" s="38"/>
      <c r="U17" s="38"/>
      <c r="V17" s="55"/>
      <c r="W17" s="56" t="s">
        <v>334</v>
      </c>
      <c r="X17" s="39"/>
    </row>
    <row r="18" spans="1:24" ht="180" x14ac:dyDescent="0.55000000000000004">
      <c r="A18" s="112" t="s">
        <v>61</v>
      </c>
      <c r="B18" s="55" t="s">
        <v>29</v>
      </c>
      <c r="C18" s="59"/>
      <c r="D18" s="56" t="s">
        <v>329</v>
      </c>
      <c r="E18" s="49" t="s">
        <v>330</v>
      </c>
      <c r="F18" s="85" t="s">
        <v>340</v>
      </c>
      <c r="G18" s="56" t="s">
        <v>341</v>
      </c>
      <c r="H18" s="56"/>
      <c r="I18" s="56"/>
      <c r="J18" s="56"/>
      <c r="K18" s="56"/>
      <c r="L18" s="56">
        <f t="shared" si="0"/>
        <v>1</v>
      </c>
      <c r="M18" s="99">
        <f>INDEX('Data Reference'!$B$2:$B$220,MATCH(A18,'Data Reference'!$A$2:$A$220, 0))</f>
        <v>0.17345339788722899</v>
      </c>
      <c r="N18" s="119">
        <f t="shared" si="1"/>
        <v>0</v>
      </c>
      <c r="O18" s="52" t="s">
        <v>374</v>
      </c>
      <c r="P18" s="50" t="s">
        <v>375</v>
      </c>
      <c r="Q18" s="38"/>
      <c r="R18" s="57"/>
      <c r="S18" s="57"/>
      <c r="T18" s="38"/>
      <c r="U18" s="38"/>
      <c r="V18" s="55"/>
      <c r="W18" s="56" t="s">
        <v>334</v>
      </c>
      <c r="X18" s="39"/>
    </row>
    <row r="19" spans="1:24" x14ac:dyDescent="0.55000000000000004">
      <c r="A19" s="115" t="s">
        <v>65</v>
      </c>
      <c r="B19" s="55" t="s">
        <v>26</v>
      </c>
      <c r="C19" s="59" t="s">
        <v>335</v>
      </c>
      <c r="D19" s="56" t="s">
        <v>336</v>
      </c>
      <c r="E19" s="104"/>
      <c r="F19" s="48" t="s">
        <v>331</v>
      </c>
      <c r="G19" s="56"/>
      <c r="H19" s="56"/>
      <c r="I19" s="56"/>
      <c r="J19" s="56"/>
      <c r="K19" s="56"/>
      <c r="L19" s="56">
        <f t="shared" si="0"/>
        <v>0</v>
      </c>
      <c r="M19" s="99">
        <f>INDEX('Data Reference'!$B$2:$B$220,MATCH(A19,'Data Reference'!$A$2:$A$220, 0))</f>
        <v>4.84589623971209E-2</v>
      </c>
      <c r="N19" s="119">
        <f t="shared" si="1"/>
        <v>1</v>
      </c>
      <c r="O19" s="59"/>
      <c r="P19" s="56"/>
      <c r="Q19" s="38"/>
      <c r="R19" s="57"/>
      <c r="S19" s="57"/>
      <c r="T19" s="38"/>
      <c r="U19" s="38"/>
      <c r="V19" s="55"/>
      <c r="W19" s="56" t="s">
        <v>334</v>
      </c>
      <c r="X19" s="39"/>
    </row>
    <row r="20" spans="1:24" ht="72" x14ac:dyDescent="0.55000000000000004">
      <c r="A20" s="115" t="s">
        <v>68</v>
      </c>
      <c r="B20" s="55" t="s">
        <v>376</v>
      </c>
      <c r="C20" s="59"/>
      <c r="D20" s="56" t="s">
        <v>329</v>
      </c>
      <c r="E20" s="73" t="s">
        <v>352</v>
      </c>
      <c r="F20" s="67" t="s">
        <v>377</v>
      </c>
      <c r="G20" s="56"/>
      <c r="H20" s="46" t="s">
        <v>378</v>
      </c>
      <c r="I20" s="56"/>
      <c r="J20" s="70" t="s">
        <v>379</v>
      </c>
      <c r="K20" s="70"/>
      <c r="L20" s="56">
        <f t="shared" si="0"/>
        <v>0</v>
      </c>
      <c r="M20" s="99">
        <f>INDEX('Data Reference'!$B$2:$B$220,MATCH(A20,'Data Reference'!$A$2:$A$220, 0))</f>
        <v>0.10102084939889</v>
      </c>
      <c r="N20" s="119">
        <f t="shared" si="1"/>
        <v>1</v>
      </c>
      <c r="O20" s="52" t="s">
        <v>380</v>
      </c>
      <c r="P20" s="43" t="s">
        <v>381</v>
      </c>
      <c r="Q20" s="38"/>
      <c r="R20" s="57"/>
      <c r="S20" s="57"/>
      <c r="T20" s="38"/>
      <c r="U20" s="38"/>
      <c r="V20" s="55"/>
      <c r="W20" s="56" t="s">
        <v>334</v>
      </c>
      <c r="X20" s="39"/>
    </row>
    <row r="21" spans="1:24" x14ac:dyDescent="0.55000000000000004">
      <c r="A21" s="115" t="s">
        <v>70</v>
      </c>
      <c r="B21" s="55" t="s">
        <v>26</v>
      </c>
      <c r="C21" s="59" t="s">
        <v>335</v>
      </c>
      <c r="D21" s="56" t="s">
        <v>329</v>
      </c>
      <c r="E21" s="71" t="s">
        <v>339</v>
      </c>
      <c r="F21" s="48" t="s">
        <v>331</v>
      </c>
      <c r="G21" s="56" t="s">
        <v>341</v>
      </c>
      <c r="H21" s="56"/>
      <c r="I21" s="56" t="s">
        <v>341</v>
      </c>
      <c r="J21" s="56"/>
      <c r="K21" s="56"/>
      <c r="L21" s="56">
        <f t="shared" si="0"/>
        <v>1</v>
      </c>
      <c r="M21" s="99">
        <f>INDEX('Data Reference'!$B$2:$B$220,MATCH(A21,'Data Reference'!$A$2:$A$220, 0))</f>
        <v>7.3985104711494998E-2</v>
      </c>
      <c r="N21" s="119">
        <f t="shared" si="1"/>
        <v>1</v>
      </c>
      <c r="O21" s="59"/>
      <c r="P21" s="60"/>
      <c r="Q21" s="38"/>
      <c r="R21" s="57"/>
      <c r="S21" s="57"/>
      <c r="T21" s="38"/>
      <c r="U21" s="38"/>
      <c r="V21" s="55"/>
      <c r="W21" s="56" t="s">
        <v>334</v>
      </c>
      <c r="X21" s="39"/>
    </row>
    <row r="22" spans="1:24" ht="162" x14ac:dyDescent="0.55000000000000004">
      <c r="A22" s="115" t="s">
        <v>72</v>
      </c>
      <c r="B22" s="55" t="s">
        <v>35</v>
      </c>
      <c r="C22" s="59" t="s">
        <v>335</v>
      </c>
      <c r="D22" s="56" t="s">
        <v>329</v>
      </c>
      <c r="E22" s="49" t="s">
        <v>330</v>
      </c>
      <c r="F22" s="48" t="s">
        <v>346</v>
      </c>
      <c r="G22" s="56" t="s">
        <v>341</v>
      </c>
      <c r="H22" s="46" t="s">
        <v>382</v>
      </c>
      <c r="I22" s="56"/>
      <c r="J22" s="56"/>
      <c r="K22" s="56"/>
      <c r="L22" s="56">
        <f t="shared" si="0"/>
        <v>1</v>
      </c>
      <c r="M22" s="99">
        <f>INDEX('Data Reference'!$B$2:$B$220,MATCH(A22,'Data Reference'!$A$2:$A$220, 0))</f>
        <v>0.123364849749515</v>
      </c>
      <c r="N22" s="119">
        <f t="shared" si="1"/>
        <v>0</v>
      </c>
      <c r="O22" s="52" t="s">
        <v>383</v>
      </c>
      <c r="P22" s="50" t="s">
        <v>384</v>
      </c>
      <c r="Q22" s="38"/>
      <c r="R22" s="57"/>
      <c r="S22" s="57"/>
      <c r="T22" s="38"/>
      <c r="U22" s="38"/>
      <c r="V22" s="55"/>
      <c r="W22" s="56" t="s">
        <v>334</v>
      </c>
      <c r="X22" s="39"/>
    </row>
    <row r="23" spans="1:24" ht="180" x14ac:dyDescent="0.55000000000000004">
      <c r="A23" s="115" t="s">
        <v>75</v>
      </c>
      <c r="B23" s="55" t="s">
        <v>46</v>
      </c>
      <c r="C23" s="59"/>
      <c r="D23" s="56" t="s">
        <v>329</v>
      </c>
      <c r="E23" s="73" t="s">
        <v>352</v>
      </c>
      <c r="F23" s="67" t="s">
        <v>377</v>
      </c>
      <c r="G23" s="56" t="s">
        <v>385</v>
      </c>
      <c r="H23" s="46"/>
      <c r="I23" s="56" t="s">
        <v>342</v>
      </c>
      <c r="J23" s="46" t="s">
        <v>386</v>
      </c>
      <c r="K23" s="70"/>
      <c r="L23" s="56">
        <f t="shared" si="0"/>
        <v>1</v>
      </c>
      <c r="M23" s="99">
        <f>INDEX('Data Reference'!$B$2:$B$220,MATCH(A23,'Data Reference'!$A$2:$A$220, 0))</f>
        <v>0.119703639265527</v>
      </c>
      <c r="N23" s="119">
        <f t="shared" si="1"/>
        <v>1</v>
      </c>
      <c r="O23" s="52" t="s">
        <v>387</v>
      </c>
      <c r="P23" s="43" t="s">
        <v>388</v>
      </c>
      <c r="Q23" s="38"/>
      <c r="R23" s="57"/>
      <c r="S23" s="57"/>
      <c r="T23" s="38"/>
      <c r="U23" s="38"/>
      <c r="V23" s="55"/>
      <c r="W23" s="56" t="s">
        <v>334</v>
      </c>
      <c r="X23" s="39"/>
    </row>
    <row r="24" spans="1:24" ht="72.599999999999994" customHeight="1" x14ac:dyDescent="0.55000000000000004">
      <c r="A24" s="116" t="s">
        <v>250</v>
      </c>
      <c r="B24" s="55" t="s">
        <v>13</v>
      </c>
      <c r="C24" s="59"/>
      <c r="D24" s="56" t="s">
        <v>336</v>
      </c>
      <c r="E24" s="49"/>
      <c r="F24" s="48" t="s">
        <v>331</v>
      </c>
      <c r="G24" s="56" t="s">
        <v>341</v>
      </c>
      <c r="H24" s="56"/>
      <c r="I24" s="56"/>
      <c r="J24" s="56"/>
      <c r="K24" s="56"/>
      <c r="L24" s="56">
        <f t="shared" si="0"/>
        <v>1</v>
      </c>
      <c r="M24" s="99">
        <f>INDEX('Data Reference'!$B$2:$B$220,MATCH(A24,'Data Reference'!$A$2:$A$220, 0))</f>
        <v>3.1609393246290599E-2</v>
      </c>
      <c r="N24" s="119">
        <f t="shared" si="1"/>
        <v>1</v>
      </c>
      <c r="O24" s="52" t="s">
        <v>389</v>
      </c>
      <c r="P24" s="50" t="s">
        <v>333</v>
      </c>
      <c r="Q24" s="38"/>
      <c r="R24" s="57"/>
      <c r="S24" s="57"/>
      <c r="T24" s="38"/>
      <c r="U24" s="38"/>
      <c r="V24" s="55"/>
      <c r="W24" s="56" t="s">
        <v>334</v>
      </c>
      <c r="X24" s="39"/>
    </row>
    <row r="25" spans="1:24" ht="126" x14ac:dyDescent="0.55000000000000004">
      <c r="A25" s="115" t="s">
        <v>84</v>
      </c>
      <c r="B25" s="55" t="s">
        <v>35</v>
      </c>
      <c r="C25" s="59" t="s">
        <v>335</v>
      </c>
      <c r="D25" s="56" t="s">
        <v>329</v>
      </c>
      <c r="E25" s="104" t="s">
        <v>330</v>
      </c>
      <c r="F25" s="48" t="s">
        <v>331</v>
      </c>
      <c r="G25" s="56"/>
      <c r="H25" s="56"/>
      <c r="I25" s="56"/>
      <c r="J25" s="56"/>
      <c r="K25" s="56"/>
      <c r="L25" s="56">
        <f t="shared" si="0"/>
        <v>0</v>
      </c>
      <c r="M25" s="99">
        <f>INDEX('Data Reference'!$B$2:$B$220,MATCH(A25,'Data Reference'!$A$2:$A$220, 0))</f>
        <v>6.3984989901114495E-2</v>
      </c>
      <c r="N25" s="119">
        <f t="shared" si="1"/>
        <v>1</v>
      </c>
      <c r="O25" s="52" t="s">
        <v>390</v>
      </c>
      <c r="P25" s="43" t="s">
        <v>391</v>
      </c>
      <c r="Q25" s="38"/>
      <c r="R25" s="57"/>
      <c r="S25" s="57"/>
      <c r="T25" s="38"/>
      <c r="U25" s="38"/>
      <c r="V25" s="55"/>
      <c r="W25" s="56" t="s">
        <v>334</v>
      </c>
      <c r="X25" s="39"/>
    </row>
    <row r="26" spans="1:24" ht="36" x14ac:dyDescent="0.55000000000000004">
      <c r="A26" s="97" t="s">
        <v>87</v>
      </c>
      <c r="B26" s="55" t="s">
        <v>13</v>
      </c>
      <c r="C26" s="59"/>
      <c r="D26" s="56" t="s">
        <v>329</v>
      </c>
      <c r="E26" s="73" t="s">
        <v>352</v>
      </c>
      <c r="F26" s="67" t="s">
        <v>377</v>
      </c>
      <c r="G26" s="56" t="s">
        <v>342</v>
      </c>
      <c r="H26" s="46" t="s">
        <v>392</v>
      </c>
      <c r="I26" s="56"/>
      <c r="J26" s="56"/>
      <c r="K26" s="56"/>
      <c r="L26" s="56">
        <f t="shared" si="0"/>
        <v>1</v>
      </c>
      <c r="M26" s="99">
        <f>INDEX('Data Reference'!$B$2:$B$220,MATCH(A26,'Data Reference'!$A$2:$A$220, 0))</f>
        <v>0.27207391566460598</v>
      </c>
      <c r="N26" s="119">
        <f t="shared" si="1"/>
        <v>0</v>
      </c>
      <c r="O26" s="52" t="s">
        <v>393</v>
      </c>
      <c r="P26" s="43" t="s">
        <v>394</v>
      </c>
      <c r="Q26" s="38"/>
      <c r="R26" s="57"/>
      <c r="S26" s="57"/>
      <c r="T26" s="38"/>
      <c r="U26" s="38"/>
      <c r="V26" s="55"/>
      <c r="W26" s="56" t="s">
        <v>334</v>
      </c>
      <c r="X26" s="39"/>
    </row>
    <row r="27" spans="1:24" ht="36" x14ac:dyDescent="0.55000000000000004">
      <c r="A27" s="113" t="s">
        <v>90</v>
      </c>
      <c r="B27" s="55" t="s">
        <v>13</v>
      </c>
      <c r="C27" s="59"/>
      <c r="D27" s="56" t="s">
        <v>359</v>
      </c>
      <c r="E27" s="73"/>
      <c r="F27" s="86" t="s">
        <v>340</v>
      </c>
      <c r="G27" s="56" t="s">
        <v>341</v>
      </c>
      <c r="H27" s="56"/>
      <c r="I27" s="56"/>
      <c r="J27" s="56"/>
      <c r="K27" s="56" t="s">
        <v>335</v>
      </c>
      <c r="L27" s="56">
        <f t="shared" si="0"/>
        <v>1</v>
      </c>
      <c r="M27" s="99">
        <f>INDEX('Data Reference'!$B$2:$B$220,MATCH(A27,'Data Reference'!$A$2:$A$220, 0))</f>
        <v>0.27958578158757502</v>
      </c>
      <c r="N27" s="119">
        <f t="shared" si="1"/>
        <v>0</v>
      </c>
      <c r="O27" s="52" t="s">
        <v>395</v>
      </c>
      <c r="P27" s="50" t="s">
        <v>396</v>
      </c>
      <c r="Q27" s="38"/>
      <c r="R27" s="57"/>
      <c r="S27" s="57"/>
      <c r="T27" s="38"/>
      <c r="U27" s="38"/>
      <c r="V27" s="55"/>
      <c r="W27" s="56" t="s">
        <v>334</v>
      </c>
      <c r="X27" s="39"/>
    </row>
    <row r="28" spans="1:24" ht="72" x14ac:dyDescent="0.55000000000000004">
      <c r="A28" s="117" t="s">
        <v>92</v>
      </c>
      <c r="B28" s="55" t="s">
        <v>40</v>
      </c>
      <c r="C28" s="59"/>
      <c r="D28" s="56" t="s">
        <v>359</v>
      </c>
      <c r="F28" s="86" t="s">
        <v>340</v>
      </c>
      <c r="G28" s="56"/>
      <c r="H28" s="56"/>
      <c r="I28" s="56"/>
      <c r="J28" s="56"/>
      <c r="K28" s="56"/>
      <c r="L28" s="56">
        <f t="shared" si="0"/>
        <v>0</v>
      </c>
      <c r="M28" s="99">
        <f>INDEX('Data Reference'!$B$2:$B$220,MATCH(A28,'Data Reference'!$A$2:$A$220, 0))</f>
        <v>0.128388441311648</v>
      </c>
      <c r="N28" s="119">
        <f t="shared" si="1"/>
        <v>0</v>
      </c>
      <c r="O28" s="52" t="s">
        <v>397</v>
      </c>
      <c r="P28" s="55"/>
      <c r="Q28" s="38"/>
      <c r="R28" s="57"/>
      <c r="S28" s="57"/>
      <c r="T28" s="38"/>
      <c r="U28" s="38"/>
      <c r="V28" s="55"/>
      <c r="W28" s="56" t="s">
        <v>334</v>
      </c>
      <c r="X28" s="39"/>
    </row>
    <row r="29" spans="1:24" ht="126" x14ac:dyDescent="0.55000000000000004">
      <c r="A29" s="115" t="s">
        <v>95</v>
      </c>
      <c r="B29" s="55" t="s">
        <v>376</v>
      </c>
      <c r="C29" s="59"/>
      <c r="D29" s="56" t="s">
        <v>329</v>
      </c>
      <c r="E29" s="73" t="s">
        <v>352</v>
      </c>
      <c r="F29" s="67" t="s">
        <v>377</v>
      </c>
      <c r="G29" s="56" t="s">
        <v>385</v>
      </c>
      <c r="H29" s="56" t="s">
        <v>398</v>
      </c>
      <c r="I29" s="56" t="s">
        <v>342</v>
      </c>
      <c r="J29" s="70" t="s">
        <v>399</v>
      </c>
      <c r="K29" s="70"/>
      <c r="L29" s="56">
        <f t="shared" si="0"/>
        <v>1</v>
      </c>
      <c r="M29" s="99">
        <f>INDEX('Data Reference'!$B$2:$B$220,MATCH(A29,'Data Reference'!$A$2:$A$220, 0))</f>
        <v>0.13143319136391099</v>
      </c>
      <c r="N29" s="119">
        <f t="shared" si="1"/>
        <v>0</v>
      </c>
      <c r="O29" s="52" t="s">
        <v>400</v>
      </c>
      <c r="P29" s="43" t="s">
        <v>401</v>
      </c>
      <c r="Q29" s="38"/>
      <c r="R29" s="57"/>
      <c r="S29" s="57"/>
      <c r="T29" s="38"/>
      <c r="U29" s="38"/>
      <c r="V29" s="55"/>
      <c r="W29" s="56" t="s">
        <v>334</v>
      </c>
      <c r="X29" s="39"/>
    </row>
    <row r="30" spans="1:24" ht="144" x14ac:dyDescent="0.55000000000000004">
      <c r="A30" s="115" t="s">
        <v>98</v>
      </c>
      <c r="B30" s="55" t="s">
        <v>40</v>
      </c>
      <c r="C30" s="59"/>
      <c r="D30" s="56" t="s">
        <v>329</v>
      </c>
      <c r="E30" s="71" t="s">
        <v>402</v>
      </c>
      <c r="F30" s="67" t="s">
        <v>377</v>
      </c>
      <c r="G30" s="56"/>
      <c r="H30" s="46" t="s">
        <v>403</v>
      </c>
      <c r="I30" s="103" t="s">
        <v>342</v>
      </c>
      <c r="J30" s="46" t="s">
        <v>404</v>
      </c>
      <c r="K30" s="70"/>
      <c r="L30" s="56">
        <f t="shared" si="0"/>
        <v>1</v>
      </c>
      <c r="M30" s="99">
        <f>INDEX('Data Reference'!$B$2:$B$220,MATCH(A30,'Data Reference'!$A$2:$A$220, 0))</f>
        <v>0.103467287703372</v>
      </c>
      <c r="N30" s="119">
        <f t="shared" si="1"/>
        <v>1</v>
      </c>
      <c r="O30" s="52" t="s">
        <v>405</v>
      </c>
      <c r="P30" s="43" t="s">
        <v>406</v>
      </c>
      <c r="Q30" s="38">
        <v>44825</v>
      </c>
      <c r="R30" s="204">
        <v>22122557.629999999</v>
      </c>
      <c r="S30" s="204">
        <v>-228945.61</v>
      </c>
      <c r="T30" s="38">
        <v>44743</v>
      </c>
      <c r="U30" s="38">
        <v>44926</v>
      </c>
      <c r="V30" s="55" t="s">
        <v>407</v>
      </c>
      <c r="W30" s="56" t="s">
        <v>335</v>
      </c>
      <c r="X30" s="39" t="s">
        <v>408</v>
      </c>
    </row>
    <row r="31" spans="1:24" x14ac:dyDescent="0.55000000000000004">
      <c r="A31" s="115" t="s">
        <v>102</v>
      </c>
      <c r="B31" s="55" t="s">
        <v>40</v>
      </c>
      <c r="C31" s="59"/>
      <c r="D31" s="56" t="s">
        <v>359</v>
      </c>
      <c r="F31" s="86" t="s">
        <v>340</v>
      </c>
      <c r="G31" s="56"/>
      <c r="H31" s="56"/>
      <c r="I31" s="56"/>
      <c r="J31" s="56"/>
      <c r="K31" s="56"/>
      <c r="L31" s="56">
        <f t="shared" si="0"/>
        <v>0</v>
      </c>
      <c r="M31" s="99">
        <f>INDEX('Data Reference'!$B$2:$B$220,MATCH(A31,'Data Reference'!$A$2:$A$220, 0))</f>
        <v>0.10941211467591599</v>
      </c>
      <c r="N31" s="119">
        <f t="shared" si="1"/>
        <v>1</v>
      </c>
      <c r="O31" s="84" t="s">
        <v>409</v>
      </c>
      <c r="P31" s="84"/>
      <c r="Q31" s="38"/>
      <c r="R31" s="57"/>
      <c r="S31" s="57"/>
      <c r="T31" s="38"/>
      <c r="U31" s="38"/>
      <c r="V31" s="55"/>
      <c r="W31" s="56" t="s">
        <v>334</v>
      </c>
      <c r="X31" s="39"/>
    </row>
    <row r="32" spans="1:24" ht="132.6" customHeight="1" x14ac:dyDescent="0.55000000000000004">
      <c r="A32" s="97" t="s">
        <v>103</v>
      </c>
      <c r="B32" s="55" t="s">
        <v>376</v>
      </c>
      <c r="C32" s="59"/>
      <c r="D32" s="56" t="s">
        <v>329</v>
      </c>
      <c r="E32" s="73" t="s">
        <v>352</v>
      </c>
      <c r="F32" s="48" t="s">
        <v>377</v>
      </c>
      <c r="G32" s="56" t="s">
        <v>385</v>
      </c>
      <c r="H32" s="46" t="s">
        <v>410</v>
      </c>
      <c r="I32" s="103" t="s">
        <v>342</v>
      </c>
      <c r="J32" s="46" t="s">
        <v>411</v>
      </c>
      <c r="K32" s="70"/>
      <c r="L32" s="56">
        <f t="shared" si="0"/>
        <v>1</v>
      </c>
      <c r="M32" s="99">
        <f>INDEX('Data Reference'!$B$2:$B$220,MATCH(A32,'Data Reference'!$A$2:$A$220, 0))</f>
        <v>0.24734873067225799</v>
      </c>
      <c r="N32" s="119">
        <f t="shared" si="1"/>
        <v>0</v>
      </c>
      <c r="O32" s="52" t="s">
        <v>412</v>
      </c>
      <c r="P32" s="50" t="s">
        <v>333</v>
      </c>
      <c r="Q32" s="38"/>
      <c r="R32" s="57"/>
      <c r="S32" s="57"/>
      <c r="T32" s="38"/>
      <c r="U32" s="38"/>
      <c r="V32" s="55"/>
      <c r="W32" s="56" t="s">
        <v>334</v>
      </c>
      <c r="X32" s="39"/>
    </row>
    <row r="33" spans="1:24" ht="192.95" customHeight="1" x14ac:dyDescent="0.55000000000000004">
      <c r="A33" s="212" t="s">
        <v>109</v>
      </c>
      <c r="B33" s="55" t="s">
        <v>376</v>
      </c>
      <c r="C33" s="59"/>
      <c r="D33" s="56" t="s">
        <v>359</v>
      </c>
      <c r="E33" s="104"/>
      <c r="F33" s="48" t="s">
        <v>377</v>
      </c>
      <c r="G33" s="56" t="s">
        <v>341</v>
      </c>
      <c r="H33" s="56" t="s">
        <v>413</v>
      </c>
      <c r="I33" s="56" t="s">
        <v>414</v>
      </c>
      <c r="J33" s="46"/>
      <c r="K33" s="70"/>
      <c r="L33" s="56">
        <f t="shared" si="0"/>
        <v>1</v>
      </c>
      <c r="M33" s="99">
        <f>INDEX('Data Reference'!$B$2:$B$220,MATCH(A33,'Data Reference'!$A$2:$A$220, 0))</f>
        <v>0.27185203858760698</v>
      </c>
      <c r="N33" s="119">
        <f t="shared" si="1"/>
        <v>0</v>
      </c>
      <c r="O33" s="52" t="s">
        <v>415</v>
      </c>
      <c r="P33" s="43" t="s">
        <v>401</v>
      </c>
      <c r="Q33" s="38"/>
      <c r="R33" s="57"/>
      <c r="S33" s="57"/>
      <c r="T33" s="38"/>
      <c r="U33" s="38"/>
      <c r="V33" s="55"/>
      <c r="W33" s="56" t="s">
        <v>334</v>
      </c>
      <c r="X33" s="39"/>
    </row>
    <row r="34" spans="1:24" x14ac:dyDescent="0.55000000000000004">
      <c r="A34" s="115" t="s">
        <v>110</v>
      </c>
      <c r="B34" s="55" t="s">
        <v>40</v>
      </c>
      <c r="C34" s="59"/>
      <c r="D34" s="56" t="s">
        <v>359</v>
      </c>
      <c r="E34" s="49"/>
      <c r="F34" s="86" t="s">
        <v>340</v>
      </c>
      <c r="G34" s="56"/>
      <c r="H34" s="56"/>
      <c r="I34" s="56"/>
      <c r="J34" s="56"/>
      <c r="K34" s="56"/>
      <c r="L34" s="56">
        <f t="shared" si="0"/>
        <v>0</v>
      </c>
      <c r="M34" s="99">
        <f>INDEX('Data Reference'!$B$2:$B$220,MATCH(A34,'Data Reference'!$A$2:$A$220, 0))</f>
        <v>1.5182845389339301E-2</v>
      </c>
      <c r="N34" s="119">
        <f t="shared" si="1"/>
        <v>1</v>
      </c>
      <c r="O34" s="52" t="s">
        <v>416</v>
      </c>
      <c r="P34" s="48" t="s">
        <v>417</v>
      </c>
      <c r="Q34" s="38"/>
      <c r="R34" s="57"/>
      <c r="S34" s="57"/>
      <c r="T34" s="38"/>
      <c r="U34" s="38"/>
      <c r="V34" s="55"/>
      <c r="W34" s="56" t="s">
        <v>334</v>
      </c>
      <c r="X34" s="39"/>
    </row>
    <row r="35" spans="1:24" ht="54" x14ac:dyDescent="0.55000000000000004">
      <c r="A35" s="210" t="s">
        <v>112</v>
      </c>
      <c r="B35" s="63" t="s">
        <v>376</v>
      </c>
      <c r="C35" s="90"/>
      <c r="D35" s="64" t="s">
        <v>329</v>
      </c>
      <c r="E35" s="71" t="s">
        <v>339</v>
      </c>
      <c r="F35" s="213" t="s">
        <v>346</v>
      </c>
      <c r="G35" s="214" t="s">
        <v>385</v>
      </c>
      <c r="H35" s="56" t="s">
        <v>418</v>
      </c>
      <c r="I35" s="64" t="s">
        <v>414</v>
      </c>
      <c r="J35" s="64"/>
      <c r="K35" s="64"/>
      <c r="L35" s="64">
        <f t="shared" si="0"/>
        <v>0</v>
      </c>
      <c r="M35" s="99">
        <f>INDEX('Data Reference'!$B$2:$B$220,MATCH(A35,'Data Reference'!$A$2:$A$220, 0))</f>
        <v>0.29375833437364202</v>
      </c>
      <c r="N35" s="119">
        <f t="shared" si="1"/>
        <v>0</v>
      </c>
      <c r="O35" s="72" t="s">
        <v>419</v>
      </c>
      <c r="P35" s="215"/>
      <c r="Q35" s="44"/>
      <c r="R35" s="65"/>
      <c r="S35" s="65"/>
      <c r="T35" s="44"/>
      <c r="U35" s="44"/>
      <c r="V35" s="63"/>
      <c r="W35" s="64" t="s">
        <v>334</v>
      </c>
      <c r="X35" s="45"/>
    </row>
    <row r="36" spans="1:24" x14ac:dyDescent="0.55000000000000004">
      <c r="C36" s="89"/>
    </row>
    <row r="37" spans="1:24" x14ac:dyDescent="0.55000000000000004">
      <c r="C37" s="89"/>
    </row>
    <row r="38" spans="1:24" x14ac:dyDescent="0.55000000000000004">
      <c r="C38" s="89"/>
    </row>
    <row r="39" spans="1:24" x14ac:dyDescent="0.55000000000000004">
      <c r="C39" s="89"/>
    </row>
    <row r="40" spans="1:24" x14ac:dyDescent="0.55000000000000004">
      <c r="B40" s="76" t="s">
        <v>420</v>
      </c>
      <c r="C40" s="91"/>
      <c r="D40" s="76"/>
    </row>
    <row r="41" spans="1:24" x14ac:dyDescent="0.55000000000000004">
      <c r="B41" s="77" t="s">
        <v>336</v>
      </c>
      <c r="C41" s="92"/>
      <c r="D41" s="76"/>
    </row>
    <row r="42" spans="1:24" x14ac:dyDescent="0.55000000000000004">
      <c r="B42" s="71" t="s">
        <v>359</v>
      </c>
      <c r="C42" s="94"/>
      <c r="D42" s="73"/>
    </row>
    <row r="43" spans="1:24" x14ac:dyDescent="0.55000000000000004">
      <c r="B43" s="78" t="s">
        <v>329</v>
      </c>
      <c r="C43" s="93"/>
      <c r="D43" s="73"/>
    </row>
    <row r="44" spans="1:24" x14ac:dyDescent="0.55000000000000004">
      <c r="B44" s="79" t="s">
        <v>421</v>
      </c>
      <c r="C44" s="94"/>
      <c r="D44" s="73"/>
    </row>
    <row r="45" spans="1:24" x14ac:dyDescent="0.55000000000000004">
      <c r="B45" s="73"/>
      <c r="C45" s="95"/>
      <c r="D45" s="73"/>
    </row>
    <row r="46" spans="1:24" x14ac:dyDescent="0.55000000000000004">
      <c r="B46" s="76" t="s">
        <v>422</v>
      </c>
      <c r="C46" s="91"/>
      <c r="D46" s="76"/>
    </row>
    <row r="47" spans="1:24" ht="51" customHeight="1" x14ac:dyDescent="0.55000000000000004">
      <c r="B47" s="73" t="s">
        <v>330</v>
      </c>
      <c r="C47" s="95"/>
      <c r="D47" s="73"/>
    </row>
    <row r="48" spans="1:24" ht="93" customHeight="1" x14ac:dyDescent="0.55000000000000004">
      <c r="B48" s="73" t="s">
        <v>339</v>
      </c>
      <c r="C48" s="95"/>
      <c r="D48" s="73" t="s">
        <v>423</v>
      </c>
    </row>
    <row r="49" spans="2:4" ht="72" x14ac:dyDescent="0.55000000000000004">
      <c r="B49" s="73" t="s">
        <v>352</v>
      </c>
      <c r="C49" s="95"/>
      <c r="D49" s="73" t="s">
        <v>424</v>
      </c>
    </row>
    <row r="50" spans="2:4" ht="64.5" customHeight="1" x14ac:dyDescent="0.55000000000000004">
      <c r="B50" s="73" t="s">
        <v>402</v>
      </c>
      <c r="C50" s="95"/>
      <c r="D50" s="73" t="s">
        <v>425</v>
      </c>
    </row>
    <row r="51" spans="2:4" ht="69.95" customHeight="1" x14ac:dyDescent="0.55000000000000004">
      <c r="B51" s="73"/>
      <c r="C51" s="95"/>
      <c r="D51" s="73"/>
    </row>
    <row r="52" spans="2:4" ht="67.5" customHeight="1" x14ac:dyDescent="0.55000000000000004">
      <c r="B52" s="73"/>
      <c r="C52" s="95"/>
      <c r="D52" s="73"/>
    </row>
    <row r="53" spans="2:4" x14ac:dyDescent="0.55000000000000004">
      <c r="B53" s="73"/>
      <c r="C53" s="95"/>
      <c r="D53" s="73"/>
    </row>
    <row r="54" spans="2:4" x14ac:dyDescent="0.55000000000000004">
      <c r="C54" s="80"/>
    </row>
    <row r="55" spans="2:4" x14ac:dyDescent="0.55000000000000004">
      <c r="C55" s="80"/>
    </row>
    <row r="56" spans="2:4" x14ac:dyDescent="0.55000000000000004">
      <c r="C56" s="80"/>
    </row>
    <row r="57" spans="2:4" x14ac:dyDescent="0.55000000000000004">
      <c r="B57" s="80" t="s">
        <v>426</v>
      </c>
      <c r="C57" s="80"/>
    </row>
    <row r="58" spans="2:4" x14ac:dyDescent="0.55000000000000004">
      <c r="B58" s="81" t="s">
        <v>385</v>
      </c>
      <c r="C58" s="80"/>
    </row>
    <row r="59" spans="2:4" ht="36" x14ac:dyDescent="0.55000000000000004">
      <c r="B59" s="82" t="s">
        <v>342</v>
      </c>
      <c r="C59" s="80"/>
    </row>
    <row r="60" spans="2:4" ht="42.6" customHeight="1" x14ac:dyDescent="0.55000000000000004">
      <c r="B60" s="83" t="s">
        <v>341</v>
      </c>
      <c r="C60" s="80"/>
    </row>
    <row r="61" spans="2:4" ht="42.6" customHeight="1" x14ac:dyDescent="0.55000000000000004">
      <c r="B61" s="88" t="s">
        <v>335</v>
      </c>
      <c r="C61" s="80"/>
    </row>
    <row r="62" spans="2:4" ht="42.6" customHeight="1" x14ac:dyDescent="0.55000000000000004">
      <c r="B62" s="88" t="s">
        <v>385</v>
      </c>
      <c r="C62" s="80"/>
    </row>
    <row r="63" spans="2:4" ht="48.95" customHeight="1" x14ac:dyDescent="0.55000000000000004">
      <c r="C63" s="89"/>
    </row>
    <row r="64" spans="2:4" x14ac:dyDescent="0.55000000000000004">
      <c r="B64" s="80" t="s">
        <v>427</v>
      </c>
      <c r="C64" s="80"/>
    </row>
    <row r="65" spans="2:2" x14ac:dyDescent="0.55000000000000004">
      <c r="B65" s="54" t="s">
        <v>331</v>
      </c>
    </row>
    <row r="66" spans="2:2" ht="36" x14ac:dyDescent="0.55000000000000004">
      <c r="B66" s="54" t="s">
        <v>340</v>
      </c>
    </row>
    <row r="67" spans="2:2" ht="36" x14ac:dyDescent="0.55000000000000004">
      <c r="B67" s="54" t="s">
        <v>346</v>
      </c>
    </row>
    <row r="68" spans="2:2" x14ac:dyDescent="0.55000000000000004">
      <c r="B68" s="54" t="s">
        <v>428</v>
      </c>
    </row>
    <row r="69" spans="2:2" x14ac:dyDescent="0.55000000000000004">
      <c r="B69" s="54" t="s">
        <v>377</v>
      </c>
    </row>
  </sheetData>
  <autoFilter ref="A1:X35" xr:uid="{1A186435-F3E8-415E-AF75-175B7DA327D8}"/>
  <dataConsolidate/>
  <conditionalFormatting sqref="V15:V17 V26 V19 V28:V32 V2:V8 V34:V35">
    <cfRule type="cellIs" dxfId="154" priority="166" operator="equal">
      <formula>"Delayed"</formula>
    </cfRule>
    <cfRule type="cellIs" dxfId="153" priority="167" operator="equal">
      <formula>"Ongoing"</formula>
    </cfRule>
    <cfRule type="cellIs" dxfId="152" priority="168" operator="equal">
      <formula>"Done"</formula>
    </cfRule>
  </conditionalFormatting>
  <conditionalFormatting sqref="V4">
    <cfRule type="cellIs" dxfId="151" priority="163" operator="equal">
      <formula>"Delayed"</formula>
    </cfRule>
    <cfRule type="cellIs" dxfId="150" priority="164" operator="equal">
      <formula>"Ongoing"</formula>
    </cfRule>
    <cfRule type="cellIs" dxfId="149" priority="165" operator="equal">
      <formula>"Done"</formula>
    </cfRule>
  </conditionalFormatting>
  <conditionalFormatting sqref="V22 V25">
    <cfRule type="cellIs" dxfId="148" priority="160" operator="equal">
      <formula>"Delayed"</formula>
    </cfRule>
    <cfRule type="cellIs" dxfId="147" priority="161" operator="equal">
      <formula>"Ongoing"</formula>
    </cfRule>
    <cfRule type="cellIs" dxfId="146" priority="162" operator="equal">
      <formula>"Done"</formula>
    </cfRule>
  </conditionalFormatting>
  <conditionalFormatting sqref="V22 V25">
    <cfRule type="cellIs" dxfId="145" priority="157" operator="equal">
      <formula>"Delayed"</formula>
    </cfRule>
    <cfRule type="cellIs" dxfId="144" priority="158" operator="equal">
      <formula>"Ongoing"</formula>
    </cfRule>
    <cfRule type="cellIs" dxfId="143" priority="159" operator="equal">
      <formula>"Done"</formula>
    </cfRule>
  </conditionalFormatting>
  <conditionalFormatting sqref="V17">
    <cfRule type="cellIs" dxfId="142" priority="154" operator="equal">
      <formula>"Delayed"</formula>
    </cfRule>
    <cfRule type="cellIs" dxfId="141" priority="155" operator="equal">
      <formula>"Ongoing"</formula>
    </cfRule>
    <cfRule type="cellIs" dxfId="140" priority="156" operator="equal">
      <formula>"Done"</formula>
    </cfRule>
  </conditionalFormatting>
  <conditionalFormatting sqref="V15">
    <cfRule type="cellIs" dxfId="139" priority="151" operator="equal">
      <formula>"Delayed"</formula>
    </cfRule>
    <cfRule type="cellIs" dxfId="138" priority="152" operator="equal">
      <formula>"Ongoing"</formula>
    </cfRule>
    <cfRule type="cellIs" dxfId="137" priority="153" operator="equal">
      <formula>"Done"</formula>
    </cfRule>
  </conditionalFormatting>
  <conditionalFormatting sqref="V19">
    <cfRule type="cellIs" dxfId="136" priority="148" operator="equal">
      <formula>"Delayed"</formula>
    </cfRule>
    <cfRule type="cellIs" dxfId="135" priority="149" operator="equal">
      <formula>"Ongoing"</formula>
    </cfRule>
    <cfRule type="cellIs" dxfId="134" priority="150" operator="equal">
      <formula>"Done"</formula>
    </cfRule>
  </conditionalFormatting>
  <conditionalFormatting sqref="V18">
    <cfRule type="cellIs" dxfId="133" priority="145" operator="equal">
      <formula>"Delayed"</formula>
    </cfRule>
    <cfRule type="cellIs" dxfId="132" priority="146" operator="equal">
      <formula>"Ongoing"</formula>
    </cfRule>
    <cfRule type="cellIs" dxfId="131" priority="147" operator="equal">
      <formula>"Done"</formula>
    </cfRule>
  </conditionalFormatting>
  <conditionalFormatting sqref="V25">
    <cfRule type="cellIs" dxfId="130" priority="142" operator="equal">
      <formula>"Delayed"</formula>
    </cfRule>
    <cfRule type="cellIs" dxfId="129" priority="143" operator="equal">
      <formula>"Ongoing"</formula>
    </cfRule>
    <cfRule type="cellIs" dxfId="128" priority="144" operator="equal">
      <formula>"Done"</formula>
    </cfRule>
  </conditionalFormatting>
  <conditionalFormatting sqref="V25">
    <cfRule type="cellIs" dxfId="127" priority="139" operator="equal">
      <formula>"Delayed"</formula>
    </cfRule>
    <cfRule type="cellIs" dxfId="126" priority="140" operator="equal">
      <formula>"Ongoing"</formula>
    </cfRule>
    <cfRule type="cellIs" dxfId="125" priority="141" operator="equal">
      <formula>"Done"</formula>
    </cfRule>
  </conditionalFormatting>
  <conditionalFormatting sqref="V27">
    <cfRule type="cellIs" dxfId="124" priority="136" operator="equal">
      <formula>"Delayed"</formula>
    </cfRule>
    <cfRule type="cellIs" dxfId="123" priority="137" operator="equal">
      <formula>"Ongoing"</formula>
    </cfRule>
    <cfRule type="cellIs" dxfId="122" priority="138" operator="equal">
      <formula>"Done"</formula>
    </cfRule>
  </conditionalFormatting>
  <conditionalFormatting sqref="V11">
    <cfRule type="cellIs" dxfId="121" priority="133" operator="equal">
      <formula>"Delayed"</formula>
    </cfRule>
    <cfRule type="cellIs" dxfId="120" priority="134" operator="equal">
      <formula>"Ongoing"</formula>
    </cfRule>
    <cfRule type="cellIs" dxfId="119" priority="135" operator="equal">
      <formula>"Done"</formula>
    </cfRule>
  </conditionalFormatting>
  <conditionalFormatting sqref="V11">
    <cfRule type="cellIs" dxfId="118" priority="130" operator="equal">
      <formula>"Delayed"</formula>
    </cfRule>
    <cfRule type="cellIs" dxfId="117" priority="131" operator="equal">
      <formula>"Ongoing"</formula>
    </cfRule>
    <cfRule type="cellIs" dxfId="116" priority="132" operator="equal">
      <formula>"Done"</formula>
    </cfRule>
  </conditionalFormatting>
  <conditionalFormatting sqref="V31">
    <cfRule type="cellIs" dxfId="115" priority="127" operator="equal">
      <formula>"Delayed"</formula>
    </cfRule>
    <cfRule type="cellIs" dxfId="114" priority="128" operator="equal">
      <formula>"Ongoing"</formula>
    </cfRule>
    <cfRule type="cellIs" dxfId="113" priority="129" operator="equal">
      <formula>"Done"</formula>
    </cfRule>
  </conditionalFormatting>
  <conditionalFormatting sqref="V23">
    <cfRule type="cellIs" dxfId="112" priority="124" operator="equal">
      <formula>"Delayed"</formula>
    </cfRule>
    <cfRule type="cellIs" dxfId="111" priority="125" operator="equal">
      <formula>"Ongoing"</formula>
    </cfRule>
    <cfRule type="cellIs" dxfId="110" priority="126" operator="equal">
      <formula>"Done"</formula>
    </cfRule>
  </conditionalFormatting>
  <conditionalFormatting sqref="V20">
    <cfRule type="cellIs" dxfId="109" priority="121" operator="equal">
      <formula>"Delayed"</formula>
    </cfRule>
    <cfRule type="cellIs" dxfId="108" priority="122" operator="equal">
      <formula>"Ongoing"</formula>
    </cfRule>
    <cfRule type="cellIs" dxfId="107" priority="123" operator="equal">
      <formula>"Done"</formula>
    </cfRule>
  </conditionalFormatting>
  <conditionalFormatting sqref="V21">
    <cfRule type="cellIs" dxfId="106" priority="118" operator="equal">
      <formula>"Delayed"</formula>
    </cfRule>
    <cfRule type="cellIs" dxfId="105" priority="119" operator="equal">
      <formula>"Ongoing"</formula>
    </cfRule>
    <cfRule type="cellIs" dxfId="104" priority="120" operator="equal">
      <formula>"Done"</formula>
    </cfRule>
  </conditionalFormatting>
  <conditionalFormatting sqref="V35">
    <cfRule type="cellIs" dxfId="103" priority="115" operator="equal">
      <formula>"Delayed"</formula>
    </cfRule>
    <cfRule type="cellIs" dxfId="102" priority="116" operator="equal">
      <formula>"Ongoing"</formula>
    </cfRule>
    <cfRule type="cellIs" dxfId="101" priority="117" operator="equal">
      <formula>"Done"</formula>
    </cfRule>
  </conditionalFormatting>
  <conditionalFormatting sqref="V9">
    <cfRule type="cellIs" dxfId="100" priority="112" operator="equal">
      <formula>"Delayed"</formula>
    </cfRule>
    <cfRule type="cellIs" dxfId="99" priority="113" operator="equal">
      <formula>"Ongoing"</formula>
    </cfRule>
    <cfRule type="cellIs" dxfId="98" priority="114" operator="equal">
      <formula>"Done"</formula>
    </cfRule>
  </conditionalFormatting>
  <conditionalFormatting sqref="V10">
    <cfRule type="cellIs" dxfId="97" priority="109" operator="equal">
      <formula>"Delayed"</formula>
    </cfRule>
    <cfRule type="cellIs" dxfId="96" priority="110" operator="equal">
      <formula>"Ongoing"</formula>
    </cfRule>
    <cfRule type="cellIs" dxfId="95" priority="111" operator="equal">
      <formula>"Done"</formula>
    </cfRule>
  </conditionalFormatting>
  <conditionalFormatting sqref="V12">
    <cfRule type="cellIs" dxfId="94" priority="106" operator="equal">
      <formula>"Delayed"</formula>
    </cfRule>
    <cfRule type="cellIs" dxfId="93" priority="107" operator="equal">
      <formula>"Ongoing"</formula>
    </cfRule>
    <cfRule type="cellIs" dxfId="92" priority="108" operator="equal">
      <formula>"Done"</formula>
    </cfRule>
  </conditionalFormatting>
  <conditionalFormatting sqref="V13">
    <cfRule type="cellIs" dxfId="91" priority="103" operator="equal">
      <formula>"Delayed"</formula>
    </cfRule>
    <cfRule type="cellIs" dxfId="90" priority="104" operator="equal">
      <formula>"Ongoing"</formula>
    </cfRule>
    <cfRule type="cellIs" dxfId="89" priority="105" operator="equal">
      <formula>"Done"</formula>
    </cfRule>
  </conditionalFormatting>
  <conditionalFormatting sqref="V14">
    <cfRule type="cellIs" dxfId="88" priority="100" operator="equal">
      <formula>"Delayed"</formula>
    </cfRule>
    <cfRule type="cellIs" dxfId="87" priority="101" operator="equal">
      <formula>"Ongoing"</formula>
    </cfRule>
    <cfRule type="cellIs" dxfId="86" priority="102" operator="equal">
      <formula>"Done"</formula>
    </cfRule>
  </conditionalFormatting>
  <conditionalFormatting sqref="V33">
    <cfRule type="cellIs" dxfId="85" priority="97" operator="equal">
      <formula>"Delayed"</formula>
    </cfRule>
    <cfRule type="cellIs" dxfId="84" priority="98" operator="equal">
      <formula>"Ongoing"</formula>
    </cfRule>
    <cfRule type="cellIs" dxfId="83" priority="99" operator="equal">
      <formula>"Done"</formula>
    </cfRule>
  </conditionalFormatting>
  <conditionalFormatting sqref="V24">
    <cfRule type="cellIs" dxfId="82" priority="94" operator="equal">
      <formula>"Delayed"</formula>
    </cfRule>
    <cfRule type="cellIs" dxfId="81" priority="95" operator="equal">
      <formula>"Ongoing"</formula>
    </cfRule>
    <cfRule type="cellIs" dxfId="80" priority="96" operator="equal">
      <formula>"Done"</formula>
    </cfRule>
  </conditionalFormatting>
  <conditionalFormatting sqref="V24">
    <cfRule type="cellIs" dxfId="79" priority="91" operator="equal">
      <formula>"Delayed"</formula>
    </cfRule>
    <cfRule type="cellIs" dxfId="78" priority="92" operator="equal">
      <formula>"Ongoing"</formula>
    </cfRule>
    <cfRule type="cellIs" dxfId="77" priority="93" operator="equal">
      <formula>"Done"</formula>
    </cfRule>
  </conditionalFormatting>
  <conditionalFormatting sqref="W2:W35">
    <cfRule type="expression" dxfId="76" priority="90">
      <formula>No</formula>
    </cfRule>
  </conditionalFormatting>
  <conditionalFormatting sqref="W2:W35">
    <cfRule type="containsText" dxfId="75" priority="89" operator="containsText" text="No">
      <formula>NOT(ISERROR(SEARCH("No",W2)))</formula>
    </cfRule>
  </conditionalFormatting>
  <conditionalFormatting sqref="E2 E24:E25 E12:E13 E34 E6:E7 E17:E19">
    <cfRule type="containsText" dxfId="74" priority="87" operator="containsText" text="No">
      <formula>NOT(ISERROR(SEARCH("No",E2)))</formula>
    </cfRule>
  </conditionalFormatting>
  <conditionalFormatting sqref="G2:G4 G24:G35 G6:G22">
    <cfRule type="cellIs" dxfId="73" priority="86" operator="equal">
      <formula>"Yes"</formula>
    </cfRule>
  </conditionalFormatting>
  <conditionalFormatting sqref="D2:D35">
    <cfRule type="cellIs" dxfId="72" priority="64" operator="equal">
      <formula>$B$41</formula>
    </cfRule>
    <cfRule type="cellIs" dxfId="71" priority="79" operator="equal">
      <formula>"Complete"</formula>
    </cfRule>
    <cfRule type="cellIs" dxfId="70" priority="80" operator="equal">
      <formula>"In progress"</formula>
    </cfRule>
    <cfRule type="containsText" dxfId="69" priority="84" operator="containsText" text="No">
      <formula>NOT(ISERROR(SEARCH("No",D2)))</formula>
    </cfRule>
  </conditionalFormatting>
  <conditionalFormatting sqref="P5:P9 P29:P35 P11:P27 G32:G33 H5 H23 O2:P3 G2:N4 G34:H34 H32 I33:O35 G35 G14:H14 L2:N35 G30:H30 D2:E2 D3:D5 D24:E25 D8:D11 D12:E13 D34:E34 J5:O5 J23:O23 J32:O32 G24:O29 G15:O22 J14:O14 G31:O31 J30:O30 G6:O13 D6:E7 D17:E19 D14:D16 D20:D23 D26:D35">
    <cfRule type="containsBlanks" dxfId="68" priority="83">
      <formula>LEN(TRIM(D2))=0</formula>
    </cfRule>
  </conditionalFormatting>
  <conditionalFormatting sqref="P19">
    <cfRule type="cellIs" dxfId="67" priority="82" operator="equal">
      <formula>"Yes"</formula>
    </cfRule>
  </conditionalFormatting>
  <conditionalFormatting sqref="B60:B62">
    <cfRule type="containsBlanks" dxfId="66" priority="77">
      <formula>LEN(TRIM(B60))=0</formula>
    </cfRule>
  </conditionalFormatting>
  <conditionalFormatting sqref="B42">
    <cfRule type="cellIs" dxfId="65" priority="67" operator="equal">
      <formula>"Complete"</formula>
    </cfRule>
    <cfRule type="cellIs" dxfId="64" priority="68" operator="equal">
      <formula>"In progress"</formula>
    </cfRule>
    <cfRule type="containsText" dxfId="63" priority="70" operator="containsText" text="No">
      <formula>NOT(ISERROR(SEARCH("No",B42)))</formula>
    </cfRule>
  </conditionalFormatting>
  <conditionalFormatting sqref="B42">
    <cfRule type="containsBlanks" dxfId="62" priority="69">
      <formula>LEN(TRIM(B42))=0</formula>
    </cfRule>
  </conditionalFormatting>
  <conditionalFormatting sqref="G2:G35">
    <cfRule type="cellIs" dxfId="61" priority="169" operator="equal">
      <formula>#REF!</formula>
    </cfRule>
    <cfRule type="cellIs" dxfId="60" priority="170" operator="equal">
      <formula>$B$60</formula>
    </cfRule>
    <cfRule type="cellIs" dxfId="59" priority="171" operator="equal">
      <formula>$B$60</formula>
    </cfRule>
    <cfRule type="cellIs" dxfId="58" priority="172" operator="equal">
      <formula>$B$60</formula>
    </cfRule>
    <cfRule type="cellIs" dxfId="57" priority="173" operator="equal">
      <formula>$B$59</formula>
    </cfRule>
    <cfRule type="cellIs" dxfId="56" priority="174" operator="equal">
      <formula>$B$58</formula>
    </cfRule>
  </conditionalFormatting>
  <conditionalFormatting sqref="G5">
    <cfRule type="containsBlanks" dxfId="55" priority="56">
      <formula>LEN(TRIM(G5))=0</formula>
    </cfRule>
  </conditionalFormatting>
  <conditionalFormatting sqref="I5">
    <cfRule type="cellIs" dxfId="54" priority="58" operator="equal">
      <formula>#REF!</formula>
    </cfRule>
    <cfRule type="cellIs" dxfId="53" priority="59" operator="equal">
      <formula>$B$60</formula>
    </cfRule>
    <cfRule type="cellIs" dxfId="52" priority="60" operator="equal">
      <formula>$B$60</formula>
    </cfRule>
    <cfRule type="cellIs" dxfId="51" priority="61" operator="equal">
      <formula>$B$60</formula>
    </cfRule>
    <cfRule type="cellIs" dxfId="50" priority="62" operator="equal">
      <formula>$B$59</formula>
    </cfRule>
    <cfRule type="cellIs" dxfId="49" priority="63" operator="equal">
      <formula>$B$58</formula>
    </cfRule>
  </conditionalFormatting>
  <conditionalFormatting sqref="G5">
    <cfRule type="cellIs" dxfId="48" priority="57" operator="equal">
      <formula>"Yes"</formula>
    </cfRule>
  </conditionalFormatting>
  <conditionalFormatting sqref="I23">
    <cfRule type="cellIs" dxfId="47" priority="50" operator="equal">
      <formula>#REF!</formula>
    </cfRule>
    <cfRule type="cellIs" dxfId="46" priority="51" operator="equal">
      <formula>$B$60</formula>
    </cfRule>
    <cfRule type="cellIs" dxfId="45" priority="52" operator="equal">
      <formula>$B$60</formula>
    </cfRule>
    <cfRule type="cellIs" dxfId="44" priority="53" operator="equal">
      <formula>$B$60</formula>
    </cfRule>
    <cfRule type="cellIs" dxfId="43" priority="54" operator="equal">
      <formula>$B$59</formula>
    </cfRule>
    <cfRule type="cellIs" dxfId="42" priority="55" operator="equal">
      <formula>$B$58</formula>
    </cfRule>
  </conditionalFormatting>
  <conditionalFormatting sqref="F2:F35">
    <cfRule type="cellIs" dxfId="41" priority="49" operator="equal">
      <formula>$B$39</formula>
    </cfRule>
  </conditionalFormatting>
  <conditionalFormatting sqref="H33">
    <cfRule type="containsBlanks" dxfId="40" priority="46">
      <formula>LEN(TRIM(H33))=0</formula>
    </cfRule>
  </conditionalFormatting>
  <conditionalFormatting sqref="I10">
    <cfRule type="cellIs" dxfId="39" priority="39" operator="equal">
      <formula>"Yes"</formula>
    </cfRule>
  </conditionalFormatting>
  <conditionalFormatting sqref="I10">
    <cfRule type="cellIs" dxfId="38" priority="40" operator="equal">
      <formula>#REF!</formula>
    </cfRule>
    <cfRule type="cellIs" dxfId="37" priority="41" operator="equal">
      <formula>$B$60</formula>
    </cfRule>
    <cfRule type="cellIs" dxfId="36" priority="42" operator="equal">
      <formula>$B$60</formula>
    </cfRule>
    <cfRule type="cellIs" dxfId="35" priority="43" operator="equal">
      <formula>$B$60</formula>
    </cfRule>
    <cfRule type="cellIs" dxfId="34" priority="44" operator="equal">
      <formula>$B$59</formula>
    </cfRule>
    <cfRule type="cellIs" dxfId="33" priority="45" operator="equal">
      <formula>$B$58</formula>
    </cfRule>
  </conditionalFormatting>
  <conditionalFormatting sqref="H35">
    <cfRule type="containsBlanks" dxfId="32" priority="38">
      <formula>LEN(TRIM(H35))=0</formula>
    </cfRule>
  </conditionalFormatting>
  <conditionalFormatting sqref="I17">
    <cfRule type="cellIs" dxfId="31" priority="31" operator="equal">
      <formula>"Yes"</formula>
    </cfRule>
  </conditionalFormatting>
  <conditionalFormatting sqref="I17">
    <cfRule type="cellIs" dxfId="30" priority="32" operator="equal">
      <formula>#REF!</formula>
    </cfRule>
    <cfRule type="cellIs" dxfId="29" priority="33" operator="equal">
      <formula>$B$60</formula>
    </cfRule>
    <cfRule type="cellIs" dxfId="28" priority="34" operator="equal">
      <formula>$B$60</formula>
    </cfRule>
    <cfRule type="cellIs" dxfId="27" priority="35" operator="equal">
      <formula>$B$60</formula>
    </cfRule>
    <cfRule type="cellIs" dxfId="26" priority="36" operator="equal">
      <formula>$B$59</formula>
    </cfRule>
    <cfRule type="cellIs" dxfId="25" priority="37" operator="equal">
      <formula>$B$58</formula>
    </cfRule>
  </conditionalFormatting>
  <conditionalFormatting sqref="I14">
    <cfRule type="cellIs" dxfId="24" priority="18" operator="equal">
      <formula>"Yes"</formula>
    </cfRule>
  </conditionalFormatting>
  <conditionalFormatting sqref="I14">
    <cfRule type="containsBlanks" dxfId="23" priority="17">
      <formula>LEN(TRIM(I14))=0</formula>
    </cfRule>
  </conditionalFormatting>
  <conditionalFormatting sqref="I14">
    <cfRule type="cellIs" dxfId="22" priority="19" operator="equal">
      <formula>#REF!</formula>
    </cfRule>
    <cfRule type="cellIs" dxfId="21" priority="20" operator="equal">
      <formula>$B$60</formula>
    </cfRule>
    <cfRule type="cellIs" dxfId="20" priority="21" operator="equal">
      <formula>$B$60</formula>
    </cfRule>
    <cfRule type="cellIs" dxfId="19" priority="22" operator="equal">
      <formula>$B$60</formula>
    </cfRule>
    <cfRule type="cellIs" dxfId="18" priority="23" operator="equal">
      <formula>$B$59</formula>
    </cfRule>
    <cfRule type="cellIs" dxfId="17" priority="24" operator="equal">
      <formula>$B$58</formula>
    </cfRule>
  </conditionalFormatting>
  <conditionalFormatting sqref="K9">
    <cfRule type="cellIs" dxfId="16" priority="10" operator="equal">
      <formula>"Yes"</formula>
    </cfRule>
  </conditionalFormatting>
  <conditionalFormatting sqref="K9">
    <cfRule type="cellIs" dxfId="15" priority="11" operator="equal">
      <formula>#REF!</formula>
    </cfRule>
    <cfRule type="cellIs" dxfId="14" priority="12" operator="equal">
      <formula>$B$60</formula>
    </cfRule>
    <cfRule type="cellIs" dxfId="13" priority="13" operator="equal">
      <formula>$B$60</formula>
    </cfRule>
    <cfRule type="cellIs" dxfId="12" priority="14" operator="equal">
      <formula>$B$60</formula>
    </cfRule>
    <cfRule type="cellIs" dxfId="11" priority="15" operator="equal">
      <formula>$B$59</formula>
    </cfRule>
    <cfRule type="cellIs" dxfId="10" priority="16" operator="equal">
      <formula>$B$58</formula>
    </cfRule>
  </conditionalFormatting>
  <conditionalFormatting sqref="I8">
    <cfRule type="cellIs" dxfId="9" priority="3" operator="equal">
      <formula>"Yes"</formula>
    </cfRule>
  </conditionalFormatting>
  <conditionalFormatting sqref="I8">
    <cfRule type="cellIs" dxfId="8" priority="4" operator="equal">
      <formula>#REF!</formula>
    </cfRule>
    <cfRule type="cellIs" dxfId="7" priority="5" operator="equal">
      <formula>$B$60</formula>
    </cfRule>
    <cfRule type="cellIs" dxfId="6" priority="6" operator="equal">
      <formula>$B$60</formula>
    </cfRule>
    <cfRule type="cellIs" dxfId="5" priority="7" operator="equal">
      <formula>$B$60</formula>
    </cfRule>
    <cfRule type="cellIs" dxfId="4" priority="8" operator="equal">
      <formula>$B$59</formula>
    </cfRule>
    <cfRule type="cellIs" dxfId="3" priority="9" operator="equal">
      <formula>$B$58</formula>
    </cfRule>
  </conditionalFormatting>
  <conditionalFormatting sqref="E22 E9:E10">
    <cfRule type="containsText" dxfId="2" priority="2" operator="containsText" text="No">
      <formula>NOT(ISERROR(SEARCH("No",E9)))</formula>
    </cfRule>
  </conditionalFormatting>
  <conditionalFormatting sqref="E22 E9:E10">
    <cfRule type="containsBlanks" dxfId="1" priority="1">
      <formula>LEN(TRIM(E9))=0</formula>
    </cfRule>
  </conditionalFormatting>
  <dataValidations count="5">
    <dataValidation type="list" allowBlank="1" showInputMessage="1" showErrorMessage="1" sqref="W2:W35 P19" xr:uid="{B7A8975D-CB84-425B-8A6F-95987CF249BC}">
      <formula1>"Yes, No"</formula1>
    </dataValidation>
    <dataValidation type="list" allowBlank="1" showInputMessage="1" showErrorMessage="1" sqref="D2:D35" xr:uid="{16FF1F92-0DCB-4700-AEDD-B4D1B4D0DA6F}">
      <formula1>$B$41:$B$44</formula1>
    </dataValidation>
    <dataValidation type="list" allowBlank="1" showInputMessage="1" showErrorMessage="1" sqref="I5 I23 I10 G2:G35 I17 I14 I8" xr:uid="{77E1CF57-F98E-469D-9A79-8E9013ADF3DA}">
      <formula1>$B$58:$B$60</formula1>
    </dataValidation>
    <dataValidation type="list" allowBlank="1" showInputMessage="1" showErrorMessage="1" sqref="F2:F35" xr:uid="{2D1D7843-7087-49EA-92ED-E28CAA0086D4}">
      <formula1>$B$65:$B$69</formula1>
    </dataValidation>
    <dataValidation type="list" allowBlank="1" showInputMessage="1" showErrorMessage="1" sqref="E2:E35" xr:uid="{7A5FC86F-CF90-4DB9-A7BB-16619C3427D5}">
      <formula1>$B$47:$B$50</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691B4-AA68-48E3-AD22-997914FE3569}">
  <dimension ref="A1:N36"/>
  <sheetViews>
    <sheetView zoomScale="80" zoomScaleNormal="80" workbookViewId="0">
      <pane xSplit="2" ySplit="1" topLeftCell="J2" activePane="bottomRight" state="frozen"/>
      <selection pane="topRight" activeCell="C1" sqref="C1"/>
      <selection pane="bottomLeft" activeCell="A2" sqref="A2"/>
      <selection pane="bottomRight" activeCell="Y9" sqref="Y9"/>
    </sheetView>
  </sheetViews>
  <sheetFormatPr defaultColWidth="8.59765625" defaultRowHeight="14.25" outlineLevelCol="1" x14ac:dyDescent="0.45"/>
  <cols>
    <col min="1" max="1" width="18.3984375" customWidth="1"/>
    <col min="2" max="2" width="11.59765625" customWidth="1"/>
    <col min="3" max="4" width="26.3984375" customWidth="1"/>
    <col min="5" max="5" width="37.1328125" customWidth="1" outlineLevel="1"/>
    <col min="6" max="6" width="28.59765625" customWidth="1" outlineLevel="1"/>
    <col min="7" max="7" width="31.1328125" bestFit="1" customWidth="1"/>
    <col min="8" max="8" width="20.59765625" customWidth="1"/>
    <col min="9" max="9" width="33.3984375" bestFit="1" customWidth="1"/>
    <col min="10" max="10" width="29.3984375" bestFit="1" customWidth="1"/>
    <col min="11" max="11" width="47" style="120" customWidth="1"/>
    <col min="12" max="12" width="45.3984375" hidden="1" customWidth="1"/>
    <col min="13" max="13" width="34.86328125" hidden="1" customWidth="1"/>
    <col min="14" max="14" width="23.86328125" hidden="1" customWidth="1"/>
  </cols>
  <sheetData>
    <row r="1" spans="1:14" s="96" customFormat="1" ht="40.5" customHeight="1" x14ac:dyDescent="0.5">
      <c r="A1" s="121" t="s">
        <v>1</v>
      </c>
      <c r="B1" s="121" t="s">
        <v>307</v>
      </c>
      <c r="C1" s="122" t="s">
        <v>429</v>
      </c>
      <c r="D1" s="123" t="s">
        <v>309</v>
      </c>
      <c r="E1" s="121" t="s">
        <v>430</v>
      </c>
      <c r="F1" s="121" t="s">
        <v>431</v>
      </c>
      <c r="G1" s="121" t="s">
        <v>432</v>
      </c>
      <c r="H1" s="121" t="s">
        <v>433</v>
      </c>
      <c r="I1" s="121" t="s">
        <v>434</v>
      </c>
      <c r="J1" s="121" t="s">
        <v>435</v>
      </c>
      <c r="K1" s="121" t="s">
        <v>320</v>
      </c>
      <c r="L1" s="122" t="s">
        <v>436</v>
      </c>
      <c r="M1" s="124" t="s">
        <v>437</v>
      </c>
      <c r="N1" s="124" t="s">
        <v>438</v>
      </c>
    </row>
    <row r="2" spans="1:14" s="133" customFormat="1" ht="30" x14ac:dyDescent="0.45">
      <c r="A2" s="126" t="s">
        <v>14</v>
      </c>
      <c r="B2" s="127" t="s">
        <v>13</v>
      </c>
      <c r="C2" s="126" t="s">
        <v>439</v>
      </c>
      <c r="D2" s="128"/>
      <c r="E2" s="126" t="s">
        <v>440</v>
      </c>
      <c r="F2" s="126"/>
      <c r="G2" s="141" t="s">
        <v>441</v>
      </c>
      <c r="H2" s="135" t="s">
        <v>335</v>
      </c>
      <c r="I2" s="146" t="s">
        <v>442</v>
      </c>
      <c r="J2" s="142" t="s">
        <v>441</v>
      </c>
      <c r="K2" s="136" t="s">
        <v>443</v>
      </c>
      <c r="L2" s="126">
        <f>IFERROR(MATCH(A2, 'CDS3 guidelines'!$A$2:$A$62, 0), "No")</f>
        <v>1</v>
      </c>
      <c r="M2" s="127"/>
      <c r="N2" s="132"/>
    </row>
    <row r="3" spans="1:14" s="133" customFormat="1" ht="15" x14ac:dyDescent="0.45">
      <c r="A3" s="126" t="s">
        <v>22</v>
      </c>
      <c r="B3" s="127" t="s">
        <v>21</v>
      </c>
      <c r="C3" s="126" t="s">
        <v>444</v>
      </c>
      <c r="D3" s="128"/>
      <c r="E3" s="126"/>
      <c r="F3" s="126"/>
      <c r="G3" s="138" t="s">
        <v>445</v>
      </c>
      <c r="H3" s="135" t="s">
        <v>335</v>
      </c>
      <c r="I3" s="135" t="s">
        <v>446</v>
      </c>
      <c r="J3" s="135" t="s">
        <v>445</v>
      </c>
      <c r="K3" s="144" t="s">
        <v>445</v>
      </c>
      <c r="L3" s="126">
        <f>IFERROR(MATCH(A3, 'CDS3 guidelines'!$A$2:$A$62, 0), "No")</f>
        <v>4</v>
      </c>
      <c r="M3" s="126"/>
      <c r="N3" s="126"/>
    </row>
    <row r="4" spans="1:14" s="133" customFormat="1" ht="15" x14ac:dyDescent="0.45">
      <c r="A4" s="126" t="s">
        <v>27</v>
      </c>
      <c r="B4" s="127" t="s">
        <v>26</v>
      </c>
      <c r="C4" s="126" t="s">
        <v>444</v>
      </c>
      <c r="D4" s="128"/>
      <c r="E4" s="126" t="s">
        <v>377</v>
      </c>
      <c r="F4" s="126" t="s">
        <v>377</v>
      </c>
      <c r="G4" s="129" t="s">
        <v>447</v>
      </c>
      <c r="H4" s="130" t="s">
        <v>334</v>
      </c>
      <c r="I4" s="130" t="s">
        <v>377</v>
      </c>
      <c r="J4" s="130" t="s">
        <v>377</v>
      </c>
      <c r="K4" s="131"/>
      <c r="L4" s="126">
        <f>IFERROR(MATCH(A4, 'CDS3 guidelines'!$A$2:$A$62, 0), "No")</f>
        <v>5</v>
      </c>
      <c r="M4" s="126"/>
      <c r="N4" s="126"/>
    </row>
    <row r="5" spans="1:14" s="133" customFormat="1" ht="15" x14ac:dyDescent="0.45">
      <c r="A5" s="126" t="s">
        <v>30</v>
      </c>
      <c r="B5" s="127" t="s">
        <v>29</v>
      </c>
      <c r="C5" s="126" t="s">
        <v>444</v>
      </c>
      <c r="D5" s="128"/>
      <c r="E5" s="126" t="s">
        <v>448</v>
      </c>
      <c r="F5" s="137" t="s">
        <v>449</v>
      </c>
      <c r="G5" s="141" t="s">
        <v>441</v>
      </c>
      <c r="H5" s="135" t="s">
        <v>335</v>
      </c>
      <c r="I5" s="135" t="s">
        <v>446</v>
      </c>
      <c r="J5" s="135" t="s">
        <v>334</v>
      </c>
      <c r="K5" s="136"/>
      <c r="L5" s="126">
        <f>IFERROR(MATCH(A5, 'CDS3 guidelines'!$A$2:$A$62, 0), "No")</f>
        <v>7</v>
      </c>
      <c r="M5" s="126"/>
      <c r="N5" s="126"/>
    </row>
    <row r="6" spans="1:14" s="133" customFormat="1" ht="34.5" customHeight="1" x14ac:dyDescent="0.45">
      <c r="A6" s="126" t="s">
        <v>33</v>
      </c>
      <c r="B6" s="127" t="s">
        <v>29</v>
      </c>
      <c r="C6" s="126" t="s">
        <v>444</v>
      </c>
      <c r="D6" s="128"/>
      <c r="E6" s="126" t="s">
        <v>450</v>
      </c>
      <c r="F6" s="126"/>
      <c r="G6" s="134" t="s">
        <v>451</v>
      </c>
      <c r="H6" s="135" t="s">
        <v>335</v>
      </c>
      <c r="I6" s="135" t="s">
        <v>452</v>
      </c>
      <c r="J6" s="135" t="s">
        <v>334</v>
      </c>
      <c r="K6" s="136" t="s">
        <v>453</v>
      </c>
      <c r="L6" s="126">
        <f>IFERROR(MATCH(A6, 'CDS3 guidelines'!$A$2:$A$62, 0), "No")</f>
        <v>8</v>
      </c>
      <c r="M6" s="126"/>
      <c r="N6" s="140"/>
    </row>
    <row r="7" spans="1:14" s="133" customFormat="1" ht="30" x14ac:dyDescent="0.45">
      <c r="A7" s="126" t="s">
        <v>36</v>
      </c>
      <c r="B7" s="127" t="s">
        <v>35</v>
      </c>
      <c r="C7" s="126" t="s">
        <v>444</v>
      </c>
      <c r="D7" s="128"/>
      <c r="E7" s="126" t="s">
        <v>454</v>
      </c>
      <c r="F7" s="126"/>
      <c r="G7" s="134" t="s">
        <v>451</v>
      </c>
      <c r="H7" s="135" t="s">
        <v>335</v>
      </c>
      <c r="I7" s="135" t="s">
        <v>455</v>
      </c>
      <c r="J7" s="135" t="s">
        <v>456</v>
      </c>
      <c r="K7" s="127"/>
      <c r="L7" s="126">
        <f>IFERROR(MATCH(A7, 'CDS3 guidelines'!$A$2:$A$62, 0), "No")</f>
        <v>9</v>
      </c>
      <c r="M7" s="126"/>
      <c r="N7" s="140"/>
    </row>
    <row r="8" spans="1:14" s="133" customFormat="1" ht="45" x14ac:dyDescent="0.45">
      <c r="A8" s="126" t="s">
        <v>38</v>
      </c>
      <c r="B8" s="127" t="s">
        <v>29</v>
      </c>
      <c r="C8" s="126" t="s">
        <v>444</v>
      </c>
      <c r="D8" s="128"/>
      <c r="E8" s="126" t="s">
        <v>440</v>
      </c>
      <c r="F8" s="139" t="s">
        <v>457</v>
      </c>
      <c r="G8" s="206" t="s">
        <v>458</v>
      </c>
      <c r="H8" s="209" t="s">
        <v>335</v>
      </c>
      <c r="I8" s="135" t="s">
        <v>459</v>
      </c>
      <c r="J8" s="142" t="s">
        <v>441</v>
      </c>
      <c r="K8" s="143"/>
      <c r="L8" s="126">
        <f>IFERROR(MATCH(A8, 'CDS3 guidelines'!$A$2:$A$62, 0), "No")</f>
        <v>11</v>
      </c>
      <c r="M8" s="127"/>
      <c r="N8" s="132"/>
    </row>
    <row r="9" spans="1:14" s="133" customFormat="1" ht="30" x14ac:dyDescent="0.45">
      <c r="A9" s="126" t="s">
        <v>41</v>
      </c>
      <c r="B9" s="127" t="s">
        <v>40</v>
      </c>
      <c r="C9" s="126" t="s">
        <v>444</v>
      </c>
      <c r="D9" s="128"/>
      <c r="E9" s="126" t="s">
        <v>450</v>
      </c>
      <c r="F9" s="126"/>
      <c r="G9" s="134" t="s">
        <v>451</v>
      </c>
      <c r="H9" s="135" t="s">
        <v>335</v>
      </c>
      <c r="I9" s="135" t="s">
        <v>446</v>
      </c>
      <c r="J9" s="135" t="s">
        <v>460</v>
      </c>
      <c r="K9" s="136" t="s">
        <v>461</v>
      </c>
      <c r="L9" s="126">
        <f>IFERROR(MATCH(A9, 'CDS3 guidelines'!$A$2:$A$62, 0), "No")</f>
        <v>14</v>
      </c>
      <c r="M9" s="126"/>
      <c r="N9" s="126"/>
    </row>
    <row r="10" spans="1:14" s="133" customFormat="1" ht="30" x14ac:dyDescent="0.45">
      <c r="A10" s="126" t="s">
        <v>43</v>
      </c>
      <c r="B10" s="127" t="s">
        <v>26</v>
      </c>
      <c r="C10" s="126" t="s">
        <v>444</v>
      </c>
      <c r="D10" s="128"/>
      <c r="E10" s="126" t="s">
        <v>462</v>
      </c>
      <c r="F10" s="126"/>
      <c r="G10" s="134" t="s">
        <v>451</v>
      </c>
      <c r="H10" s="135" t="s">
        <v>335</v>
      </c>
      <c r="I10" s="145" t="s">
        <v>463</v>
      </c>
      <c r="J10" s="135" t="s">
        <v>334</v>
      </c>
      <c r="K10" s="136"/>
      <c r="L10" s="126">
        <f>IFERROR(MATCH(A10, 'CDS3 guidelines'!$A$2:$A$62, 0), "No")</f>
        <v>13</v>
      </c>
      <c r="M10" s="127" t="s">
        <v>464</v>
      </c>
      <c r="N10" s="132" t="s">
        <v>465</v>
      </c>
    </row>
    <row r="11" spans="1:14" s="133" customFormat="1" ht="15" x14ac:dyDescent="0.45">
      <c r="A11" s="126" t="s">
        <v>47</v>
      </c>
      <c r="B11" s="127" t="s">
        <v>46</v>
      </c>
      <c r="C11" s="126" t="s">
        <v>439</v>
      </c>
      <c r="D11" s="128"/>
      <c r="E11" s="126"/>
      <c r="F11" s="126"/>
      <c r="G11" s="138" t="s">
        <v>445</v>
      </c>
      <c r="H11" s="135" t="s">
        <v>335</v>
      </c>
      <c r="I11" s="135" t="s">
        <v>466</v>
      </c>
      <c r="J11" s="135" t="s">
        <v>445</v>
      </c>
      <c r="K11" s="127"/>
      <c r="L11" s="126">
        <f>IFERROR(MATCH(A11, 'CDS3 guidelines'!$A$2:$A$62, 0), "No")</f>
        <v>16</v>
      </c>
      <c r="M11" s="126"/>
      <c r="N11" s="126"/>
    </row>
    <row r="12" spans="1:14" s="133" customFormat="1" ht="15" x14ac:dyDescent="0.45">
      <c r="A12" s="126" t="s">
        <v>51</v>
      </c>
      <c r="B12" s="127" t="s">
        <v>29</v>
      </c>
      <c r="C12" s="126" t="s">
        <v>444</v>
      </c>
      <c r="D12" s="128"/>
      <c r="E12" s="126" t="s">
        <v>377</v>
      </c>
      <c r="F12" s="126" t="s">
        <v>377</v>
      </c>
      <c r="G12" s="138" t="s">
        <v>445</v>
      </c>
      <c r="H12" s="130" t="s">
        <v>334</v>
      </c>
      <c r="I12" s="130" t="s">
        <v>377</v>
      </c>
      <c r="J12" s="130" t="s">
        <v>377</v>
      </c>
      <c r="K12" s="131"/>
      <c r="L12" s="126" t="str">
        <f>IFERROR(MATCH(A12, 'CDS3 guidelines'!$A$2:$A$62, 0), "No")</f>
        <v>No</v>
      </c>
      <c r="M12" s="126"/>
      <c r="N12" s="126"/>
    </row>
    <row r="13" spans="1:14" s="133" customFormat="1" ht="105" x14ac:dyDescent="0.45">
      <c r="A13" s="126" t="s">
        <v>52</v>
      </c>
      <c r="B13" s="127" t="s">
        <v>46</v>
      </c>
      <c r="C13" s="126" t="s">
        <v>439</v>
      </c>
      <c r="D13" s="128"/>
      <c r="E13" s="126" t="s">
        <v>454</v>
      </c>
      <c r="F13" s="137"/>
      <c r="G13" s="134" t="s">
        <v>451</v>
      </c>
      <c r="H13" s="135" t="s">
        <v>335</v>
      </c>
      <c r="I13" s="135" t="s">
        <v>446</v>
      </c>
      <c r="J13" s="135" t="s">
        <v>445</v>
      </c>
      <c r="K13" s="127" t="s">
        <v>467</v>
      </c>
      <c r="L13" s="126">
        <f>IFERROR(MATCH(A13, 'CDS3 guidelines'!$A$2:$A$62, 0), "No")</f>
        <v>18</v>
      </c>
      <c r="M13" s="126" t="s">
        <v>468</v>
      </c>
      <c r="N13" s="140" t="s">
        <v>469</v>
      </c>
    </row>
    <row r="14" spans="1:14" s="133" customFormat="1" ht="15" x14ac:dyDescent="0.45">
      <c r="A14" s="126" t="s">
        <v>56</v>
      </c>
      <c r="B14" s="127" t="s">
        <v>35</v>
      </c>
      <c r="C14" s="126" t="s">
        <v>444</v>
      </c>
      <c r="D14" s="128" t="s">
        <v>470</v>
      </c>
      <c r="E14" s="126" t="s">
        <v>448</v>
      </c>
      <c r="F14" s="126"/>
      <c r="G14" s="205" t="s">
        <v>471</v>
      </c>
      <c r="H14" s="135" t="s">
        <v>335</v>
      </c>
      <c r="I14" s="135" t="s">
        <v>472</v>
      </c>
      <c r="J14" s="135" t="s">
        <v>334</v>
      </c>
      <c r="K14" s="127"/>
      <c r="L14" s="126">
        <f>IFERROR(MATCH(A14, 'CDS3 guidelines'!$A$2:$A$62, 0), "No")</f>
        <v>19</v>
      </c>
      <c r="M14" s="126" t="s">
        <v>473</v>
      </c>
      <c r="N14" s="140" t="s">
        <v>474</v>
      </c>
    </row>
    <row r="15" spans="1:14" s="133" customFormat="1" ht="15" x14ac:dyDescent="0.45">
      <c r="A15" s="126" t="s">
        <v>475</v>
      </c>
      <c r="B15" s="127" t="s">
        <v>35</v>
      </c>
      <c r="C15" s="126" t="s">
        <v>476</v>
      </c>
      <c r="D15" s="128" t="s">
        <v>470</v>
      </c>
      <c r="E15" s="126" t="s">
        <v>448</v>
      </c>
      <c r="F15" s="126"/>
      <c r="G15" s="205" t="s">
        <v>471</v>
      </c>
      <c r="H15" s="135" t="s">
        <v>335</v>
      </c>
      <c r="I15" s="135" t="s">
        <v>466</v>
      </c>
      <c r="J15" s="135" t="s">
        <v>334</v>
      </c>
      <c r="K15" s="127"/>
      <c r="L15" s="126">
        <f>IFERROR(MATCH(A15, 'CDS3 guidelines'!$A$2:$A$62, 0), "No")</f>
        <v>20</v>
      </c>
      <c r="M15" s="126"/>
      <c r="N15" s="126"/>
    </row>
    <row r="16" spans="1:14" s="133" customFormat="1" ht="30.4" x14ac:dyDescent="0.45">
      <c r="A16" s="126" t="s">
        <v>60</v>
      </c>
      <c r="B16" s="127" t="s">
        <v>26</v>
      </c>
      <c r="C16" s="126" t="s">
        <v>444</v>
      </c>
      <c r="D16" s="128"/>
      <c r="E16" s="126" t="s">
        <v>440</v>
      </c>
      <c r="F16" s="139" t="s">
        <v>477</v>
      </c>
      <c r="G16" s="134" t="s">
        <v>451</v>
      </c>
      <c r="H16" s="135" t="s">
        <v>335</v>
      </c>
      <c r="I16" s="145" t="s">
        <v>478</v>
      </c>
      <c r="J16" s="135" t="s">
        <v>334</v>
      </c>
      <c r="K16" s="136" t="s">
        <v>479</v>
      </c>
      <c r="L16" s="126">
        <f>IFERROR(MATCH(A16, 'CDS3 guidelines'!$A$2:$A$62, 0), "No")</f>
        <v>21</v>
      </c>
      <c r="M16" s="126"/>
      <c r="N16" s="126"/>
    </row>
    <row r="17" spans="1:14" s="133" customFormat="1" ht="15" x14ac:dyDescent="0.45">
      <c r="A17" s="126" t="s">
        <v>61</v>
      </c>
      <c r="B17" s="127" t="s">
        <v>29</v>
      </c>
      <c r="C17" s="126" t="s">
        <v>439</v>
      </c>
      <c r="D17" s="128"/>
      <c r="E17" s="126" t="s">
        <v>450</v>
      </c>
      <c r="F17" s="126"/>
      <c r="G17" s="248" t="s">
        <v>336</v>
      </c>
      <c r="H17" s="135" t="s">
        <v>480</v>
      </c>
      <c r="I17" s="135" t="s">
        <v>446</v>
      </c>
      <c r="J17" s="135" t="s">
        <v>445</v>
      </c>
      <c r="K17" s="136" t="s">
        <v>481</v>
      </c>
      <c r="L17" s="126">
        <f>IFERROR(MATCH(A17, 'CDS3 guidelines'!$A$2:$A$62, 0), "No")</f>
        <v>23</v>
      </c>
      <c r="M17" s="126"/>
      <c r="N17" s="126"/>
    </row>
    <row r="18" spans="1:14" s="133" customFormat="1" ht="15" x14ac:dyDescent="0.45">
      <c r="A18" s="126" t="s">
        <v>65</v>
      </c>
      <c r="B18" s="127" t="s">
        <v>26</v>
      </c>
      <c r="C18" s="126" t="s">
        <v>444</v>
      </c>
      <c r="D18" s="128"/>
      <c r="E18" s="126"/>
      <c r="F18" s="126"/>
      <c r="G18" s="138" t="s">
        <v>445</v>
      </c>
      <c r="H18" s="135" t="s">
        <v>480</v>
      </c>
      <c r="I18" s="135" t="s">
        <v>466</v>
      </c>
      <c r="J18" s="135" t="s">
        <v>480</v>
      </c>
      <c r="K18" s="136" t="s">
        <v>482</v>
      </c>
      <c r="L18" s="126">
        <f>IFERROR(MATCH(A18, 'CDS3 guidelines'!$A$2:$A$62, 0), "No")</f>
        <v>28</v>
      </c>
      <c r="M18" s="126" t="s">
        <v>483</v>
      </c>
      <c r="N18" s="140" t="s">
        <v>484</v>
      </c>
    </row>
    <row r="19" spans="1:14" s="133" customFormat="1" ht="15" x14ac:dyDescent="0.45">
      <c r="A19" s="126" t="s">
        <v>68</v>
      </c>
      <c r="B19" s="127" t="s">
        <v>376</v>
      </c>
      <c r="C19" s="126" t="s">
        <v>439</v>
      </c>
      <c r="D19" s="128" t="s">
        <v>470</v>
      </c>
      <c r="E19" s="126" t="s">
        <v>448</v>
      </c>
      <c r="F19" s="137" t="s">
        <v>485</v>
      </c>
      <c r="G19" s="141" t="s">
        <v>441</v>
      </c>
      <c r="H19" s="135" t="s">
        <v>335</v>
      </c>
      <c r="I19" s="201" t="s">
        <v>486</v>
      </c>
      <c r="J19" s="201"/>
      <c r="K19" s="136" t="s">
        <v>487</v>
      </c>
      <c r="L19" s="126">
        <f>IFERROR(MATCH(A19, 'CDS3 guidelines'!$A$2:$A$62, 0), "No")</f>
        <v>29</v>
      </c>
      <c r="M19" s="126"/>
      <c r="N19" s="140"/>
    </row>
    <row r="20" spans="1:14" s="133" customFormat="1" ht="60.4" x14ac:dyDescent="0.45">
      <c r="A20" s="126" t="s">
        <v>70</v>
      </c>
      <c r="B20" s="127" t="s">
        <v>26</v>
      </c>
      <c r="C20" s="126" t="s">
        <v>444</v>
      </c>
      <c r="D20" s="128"/>
      <c r="E20" s="126" t="s">
        <v>454</v>
      </c>
      <c r="F20" s="139" t="s">
        <v>488</v>
      </c>
      <c r="G20" s="141" t="s">
        <v>441</v>
      </c>
      <c r="H20" s="135" t="s">
        <v>335</v>
      </c>
      <c r="I20" s="135" t="s">
        <v>466</v>
      </c>
      <c r="J20" s="135" t="s">
        <v>480</v>
      </c>
      <c r="K20" s="136"/>
      <c r="L20" s="126">
        <f>IFERROR(MATCH(A20, 'CDS3 guidelines'!$A$2:$A$62, 0), "No")</f>
        <v>30</v>
      </c>
      <c r="M20" s="126"/>
      <c r="N20" s="126"/>
    </row>
    <row r="21" spans="1:14" s="133" customFormat="1" ht="42" customHeight="1" x14ac:dyDescent="0.45">
      <c r="A21" s="126" t="s">
        <v>72</v>
      </c>
      <c r="B21" s="127" t="s">
        <v>35</v>
      </c>
      <c r="C21" s="126" t="s">
        <v>444</v>
      </c>
      <c r="D21" s="128"/>
      <c r="E21" s="126" t="s">
        <v>454</v>
      </c>
      <c r="F21" s="126"/>
      <c r="G21" s="134" t="s">
        <v>451</v>
      </c>
      <c r="H21" s="135" t="s">
        <v>335</v>
      </c>
      <c r="I21" s="135" t="s">
        <v>466</v>
      </c>
      <c r="J21" s="135" t="s">
        <v>445</v>
      </c>
      <c r="K21" s="127"/>
      <c r="L21" s="126">
        <f>IFERROR(MATCH(A21, 'CDS3 guidelines'!$A$2:$A$62, 0), "No")</f>
        <v>36</v>
      </c>
      <c r="M21" s="126"/>
      <c r="N21" s="126"/>
    </row>
    <row r="22" spans="1:14" s="133" customFormat="1" ht="30" x14ac:dyDescent="0.45">
      <c r="A22" s="126" t="s">
        <v>75</v>
      </c>
      <c r="B22" s="127" t="s">
        <v>46</v>
      </c>
      <c r="C22" s="126" t="s">
        <v>439</v>
      </c>
      <c r="D22" s="128"/>
      <c r="E22" s="126" t="s">
        <v>448</v>
      </c>
      <c r="F22" s="137" t="s">
        <v>489</v>
      </c>
      <c r="G22" s="141" t="s">
        <v>441</v>
      </c>
      <c r="H22" s="135" t="s">
        <v>335</v>
      </c>
      <c r="I22" s="135" t="s">
        <v>466</v>
      </c>
      <c r="J22" s="135" t="s">
        <v>490</v>
      </c>
      <c r="K22" s="127"/>
      <c r="L22" s="126">
        <f>IFERROR(MATCH(A22, 'CDS3 guidelines'!$A$2:$A$62, 0), "No")</f>
        <v>37</v>
      </c>
      <c r="M22" s="126"/>
      <c r="N22" s="126"/>
    </row>
    <row r="23" spans="1:14" s="133" customFormat="1" ht="15" x14ac:dyDescent="0.45">
      <c r="A23" s="126" t="s">
        <v>81</v>
      </c>
      <c r="B23" s="127" t="s">
        <v>13</v>
      </c>
      <c r="C23" s="126" t="s">
        <v>439</v>
      </c>
      <c r="D23" s="128"/>
      <c r="E23" s="207" t="s">
        <v>450</v>
      </c>
      <c r="F23" s="126"/>
      <c r="G23" s="134" t="s">
        <v>451</v>
      </c>
      <c r="H23" s="135" t="s">
        <v>335</v>
      </c>
      <c r="I23" s="135" t="s">
        <v>472</v>
      </c>
      <c r="J23" s="135" t="s">
        <v>377</v>
      </c>
      <c r="K23" s="136"/>
      <c r="L23" s="126">
        <f>IFERROR(MATCH(A23, 'CDS3 guidelines'!$A$2:$A$62, 0), "No")</f>
        <v>39</v>
      </c>
      <c r="M23" s="126"/>
      <c r="N23" s="126"/>
    </row>
    <row r="24" spans="1:14" s="133" customFormat="1" ht="15" x14ac:dyDescent="0.45">
      <c r="A24" s="126" t="s">
        <v>84</v>
      </c>
      <c r="B24" s="127" t="s">
        <v>35</v>
      </c>
      <c r="C24" s="126" t="s">
        <v>444</v>
      </c>
      <c r="D24" s="128"/>
      <c r="E24" s="126" t="s">
        <v>440</v>
      </c>
      <c r="F24" s="126"/>
      <c r="G24" s="128" t="s">
        <v>447</v>
      </c>
      <c r="H24" s="135" t="s">
        <v>335</v>
      </c>
      <c r="I24" s="135" t="s">
        <v>466</v>
      </c>
      <c r="J24" s="135" t="s">
        <v>445</v>
      </c>
      <c r="K24" s="139" t="s">
        <v>491</v>
      </c>
      <c r="L24" s="126">
        <f>IFERROR(MATCH(A24, 'CDS3 guidelines'!$A$2:$A$62, 0), "No")</f>
        <v>44</v>
      </c>
      <c r="M24" s="126"/>
      <c r="N24" s="126"/>
    </row>
    <row r="25" spans="1:14" s="133" customFormat="1" ht="30" x14ac:dyDescent="0.45">
      <c r="A25" s="126" t="s">
        <v>87</v>
      </c>
      <c r="B25" s="127" t="s">
        <v>13</v>
      </c>
      <c r="C25" s="126" t="s">
        <v>439</v>
      </c>
      <c r="D25" s="128" t="s">
        <v>470</v>
      </c>
      <c r="E25" s="126" t="s">
        <v>440</v>
      </c>
      <c r="F25" s="139" t="s">
        <v>492</v>
      </c>
      <c r="G25" s="141" t="s">
        <v>441</v>
      </c>
      <c r="H25" s="135" t="s">
        <v>335</v>
      </c>
      <c r="I25" s="135" t="s">
        <v>452</v>
      </c>
      <c r="J25" s="142" t="s">
        <v>441</v>
      </c>
      <c r="K25" s="136" t="s">
        <v>493</v>
      </c>
      <c r="L25" s="126">
        <f>IFERROR(MATCH(A25, 'CDS3 guidelines'!$A$2:$A$62, 0), "No")</f>
        <v>45</v>
      </c>
      <c r="M25" s="126"/>
      <c r="N25" s="126"/>
    </row>
    <row r="26" spans="1:14" s="133" customFormat="1" ht="30" x14ac:dyDescent="0.45">
      <c r="A26" s="126" t="s">
        <v>90</v>
      </c>
      <c r="B26" s="127" t="s">
        <v>13</v>
      </c>
      <c r="C26" s="126" t="s">
        <v>439</v>
      </c>
      <c r="D26" s="128"/>
      <c r="E26" s="126" t="s">
        <v>440</v>
      </c>
      <c r="F26" s="126"/>
      <c r="G26" s="205" t="s">
        <v>494</v>
      </c>
      <c r="H26" s="135" t="s">
        <v>335</v>
      </c>
      <c r="I26" s="145" t="s">
        <v>495</v>
      </c>
      <c r="J26" s="146" t="s">
        <v>496</v>
      </c>
      <c r="K26" s="136" t="s">
        <v>497</v>
      </c>
      <c r="L26" s="126">
        <f>IFERROR(MATCH(A26, 'CDS3 guidelines'!$A$2:$A$62, 0), "No")</f>
        <v>46</v>
      </c>
      <c r="M26" s="126"/>
      <c r="N26" s="126"/>
    </row>
    <row r="27" spans="1:14" s="133" customFormat="1" ht="75" x14ac:dyDescent="0.45">
      <c r="A27" s="125" t="s">
        <v>92</v>
      </c>
      <c r="B27" s="127" t="s">
        <v>40</v>
      </c>
      <c r="C27" s="126" t="s">
        <v>439</v>
      </c>
      <c r="D27" s="128"/>
      <c r="E27" s="126"/>
      <c r="F27" s="126"/>
      <c r="G27" s="138" t="s">
        <v>445</v>
      </c>
      <c r="H27" s="135" t="s">
        <v>335</v>
      </c>
      <c r="I27" s="135" t="s">
        <v>446</v>
      </c>
      <c r="J27" s="201"/>
      <c r="K27" s="136" t="s">
        <v>498</v>
      </c>
      <c r="L27" s="126">
        <f>IFERROR(MATCH(A27, 'CDS3 guidelines'!$A$2:$A$62, 0), "No")</f>
        <v>47</v>
      </c>
      <c r="M27" s="126"/>
      <c r="N27" s="126"/>
    </row>
    <row r="28" spans="1:14" s="133" customFormat="1" ht="15.4" x14ac:dyDescent="0.45">
      <c r="A28" s="126" t="s">
        <v>95</v>
      </c>
      <c r="B28" s="127" t="s">
        <v>376</v>
      </c>
      <c r="C28" s="126" t="s">
        <v>439</v>
      </c>
      <c r="D28" s="128" t="s">
        <v>470</v>
      </c>
      <c r="E28" s="126" t="s">
        <v>448</v>
      </c>
      <c r="F28" s="137" t="s">
        <v>499</v>
      </c>
      <c r="G28" s="141" t="s">
        <v>441</v>
      </c>
      <c r="H28" s="135" t="s">
        <v>335</v>
      </c>
      <c r="I28" s="135" t="s">
        <v>466</v>
      </c>
      <c r="J28" s="202" t="s">
        <v>500</v>
      </c>
      <c r="K28" s="136"/>
      <c r="L28" s="126">
        <f>IFERROR(MATCH(A28, 'CDS3 guidelines'!$A$2:$A$62, 0), "No")</f>
        <v>48</v>
      </c>
      <c r="M28" s="126"/>
      <c r="N28" s="126"/>
    </row>
    <row r="29" spans="1:14" s="133" customFormat="1" ht="75" x14ac:dyDescent="0.45">
      <c r="A29" s="126" t="s">
        <v>98</v>
      </c>
      <c r="B29" s="127" t="s">
        <v>40</v>
      </c>
      <c r="C29" s="126" t="s">
        <v>439</v>
      </c>
      <c r="D29" s="128" t="s">
        <v>470</v>
      </c>
      <c r="E29" s="126" t="s">
        <v>448</v>
      </c>
      <c r="F29" s="137" t="s">
        <v>501</v>
      </c>
      <c r="G29" s="141" t="s">
        <v>441</v>
      </c>
      <c r="H29" s="135" t="s">
        <v>335</v>
      </c>
      <c r="I29" s="135" t="s">
        <v>502</v>
      </c>
      <c r="J29" s="135" t="s">
        <v>334</v>
      </c>
      <c r="K29" s="143" t="s">
        <v>503</v>
      </c>
      <c r="L29" s="126">
        <f>IFERROR(MATCH(A29, 'CDS3 guidelines'!$A$2:$A$62, 0), "No")</f>
        <v>41</v>
      </c>
      <c r="M29" s="126"/>
      <c r="N29" s="126"/>
    </row>
    <row r="30" spans="1:14" s="133" customFormat="1" ht="15" x14ac:dyDescent="0.45">
      <c r="A30" s="126" t="s">
        <v>504</v>
      </c>
      <c r="B30" s="127" t="s">
        <v>40</v>
      </c>
      <c r="C30" s="126" t="s">
        <v>439</v>
      </c>
      <c r="D30" s="128"/>
      <c r="E30" s="126"/>
      <c r="F30" s="126"/>
      <c r="G30" s="138" t="s">
        <v>445</v>
      </c>
      <c r="H30" s="135" t="s">
        <v>335</v>
      </c>
      <c r="I30" s="135" t="s">
        <v>466</v>
      </c>
      <c r="J30" s="135" t="s">
        <v>334</v>
      </c>
      <c r="L30" s="126" t="str">
        <f>IFERROR(MATCH(A30, 'CDS3 guidelines'!$A$2:$A$62, 0), "No")</f>
        <v>No</v>
      </c>
      <c r="M30" s="126" t="s">
        <v>505</v>
      </c>
      <c r="N30" s="140" t="s">
        <v>506</v>
      </c>
    </row>
    <row r="31" spans="1:14" s="133" customFormat="1" ht="15" x14ac:dyDescent="0.45">
      <c r="A31" s="126" t="s">
        <v>507</v>
      </c>
      <c r="B31" s="127" t="s">
        <v>40</v>
      </c>
      <c r="C31" s="126" t="s">
        <v>439</v>
      </c>
      <c r="D31" s="128"/>
      <c r="E31" s="126"/>
      <c r="F31" s="126"/>
      <c r="G31" s="138" t="s">
        <v>445</v>
      </c>
      <c r="H31" s="135"/>
      <c r="I31" s="135" t="s">
        <v>508</v>
      </c>
      <c r="J31" s="135"/>
      <c r="K31" s="144" t="s">
        <v>509</v>
      </c>
      <c r="L31" s="126"/>
      <c r="M31" s="126"/>
      <c r="N31" s="126"/>
    </row>
    <row r="32" spans="1:14" s="133" customFormat="1" ht="15" x14ac:dyDescent="0.45">
      <c r="A32" s="126" t="s">
        <v>103</v>
      </c>
      <c r="B32" s="127" t="s">
        <v>376</v>
      </c>
      <c r="C32" s="126" t="s">
        <v>439</v>
      </c>
      <c r="D32" s="128" t="s">
        <v>470</v>
      </c>
      <c r="E32" s="126" t="s">
        <v>448</v>
      </c>
      <c r="F32" s="137" t="s">
        <v>501</v>
      </c>
      <c r="G32" s="141" t="s">
        <v>441</v>
      </c>
      <c r="H32" s="135" t="s">
        <v>335</v>
      </c>
      <c r="I32" s="201" t="s">
        <v>472</v>
      </c>
      <c r="J32" s="135" t="s">
        <v>445</v>
      </c>
      <c r="K32" s="136" t="s">
        <v>510</v>
      </c>
      <c r="L32" s="126">
        <f>IFERROR(MATCH(A32, 'CDS3 guidelines'!$A$2:$A$62, 0), "No")</f>
        <v>51</v>
      </c>
      <c r="M32" s="126"/>
      <c r="N32" s="126"/>
    </row>
    <row r="33" spans="1:14" s="133" customFormat="1" ht="30" x14ac:dyDescent="0.45">
      <c r="A33" s="126" t="s">
        <v>105</v>
      </c>
      <c r="B33" s="127" t="s">
        <v>46</v>
      </c>
      <c r="C33" s="126" t="s">
        <v>439</v>
      </c>
      <c r="D33" s="128"/>
      <c r="E33" s="126"/>
      <c r="F33" s="126"/>
      <c r="G33" s="138" t="s">
        <v>445</v>
      </c>
      <c r="H33" s="135" t="s">
        <v>335</v>
      </c>
      <c r="I33" s="135" t="s">
        <v>466</v>
      </c>
      <c r="J33" s="135" t="s">
        <v>511</v>
      </c>
      <c r="K33" s="127"/>
      <c r="L33" s="126">
        <f>IFERROR(MATCH(A33, 'CDS3 guidelines'!$A$2:$A$62, 0), "No")</f>
        <v>17</v>
      </c>
      <c r="M33" s="127" t="s">
        <v>512</v>
      </c>
      <c r="N33" s="132" t="s">
        <v>513</v>
      </c>
    </row>
    <row r="34" spans="1:14" s="133" customFormat="1" ht="15" x14ac:dyDescent="0.45">
      <c r="A34" s="126" t="s">
        <v>109</v>
      </c>
      <c r="B34" s="127" t="s">
        <v>376</v>
      </c>
      <c r="C34" s="126" t="s">
        <v>439</v>
      </c>
      <c r="D34" s="128"/>
      <c r="E34" s="126" t="s">
        <v>480</v>
      </c>
      <c r="F34" s="126"/>
      <c r="G34" s="138" t="s">
        <v>445</v>
      </c>
      <c r="H34" s="135" t="s">
        <v>335</v>
      </c>
      <c r="I34" s="135" t="s">
        <v>466</v>
      </c>
      <c r="J34" s="135" t="s">
        <v>445</v>
      </c>
      <c r="K34" s="136"/>
      <c r="L34" s="126">
        <f>IFERROR(MATCH(A34, 'CDS3 guidelines'!$A$2:$A$62, 0), "No")</f>
        <v>53</v>
      </c>
      <c r="M34" s="126"/>
      <c r="N34" s="126"/>
    </row>
    <row r="35" spans="1:14" s="133" customFormat="1" ht="15" x14ac:dyDescent="0.45">
      <c r="A35" s="126" t="s">
        <v>110</v>
      </c>
      <c r="B35" s="127" t="s">
        <v>40</v>
      </c>
      <c r="C35" s="126" t="s">
        <v>439</v>
      </c>
      <c r="D35" s="128"/>
      <c r="E35" s="126"/>
      <c r="F35" s="126"/>
      <c r="G35" s="138" t="s">
        <v>445</v>
      </c>
      <c r="H35" s="135" t="s">
        <v>335</v>
      </c>
      <c r="I35" s="135" t="s">
        <v>452</v>
      </c>
      <c r="J35" s="135" t="s">
        <v>480</v>
      </c>
      <c r="K35" s="127"/>
      <c r="L35" s="126">
        <f>IFERROR(MATCH(A35, 'CDS3 guidelines'!$A$2:$A$62, 0), "No")</f>
        <v>55</v>
      </c>
      <c r="M35" s="126"/>
      <c r="N35" s="126"/>
    </row>
    <row r="36" spans="1:14" s="133" customFormat="1" ht="15" x14ac:dyDescent="0.45">
      <c r="A36" s="125" t="s">
        <v>112</v>
      </c>
      <c r="B36" s="127" t="s">
        <v>376</v>
      </c>
      <c r="C36" s="126" t="s">
        <v>439</v>
      </c>
      <c r="D36" s="128"/>
      <c r="E36" s="126"/>
      <c r="F36" s="126"/>
      <c r="G36" s="138" t="s">
        <v>445</v>
      </c>
      <c r="H36" s="135" t="s">
        <v>335</v>
      </c>
      <c r="I36" s="135" t="s">
        <v>452</v>
      </c>
      <c r="J36" s="135" t="s">
        <v>445</v>
      </c>
      <c r="K36" s="136"/>
      <c r="L36" s="126">
        <f>IFERROR(MATCH(A36, 'CDS3 guidelines'!$A$2:$A$62, 0), "No")</f>
        <v>56</v>
      </c>
      <c r="M36" s="126"/>
      <c r="N36" s="126"/>
    </row>
  </sheetData>
  <autoFilter ref="A1:L36" xr:uid="{01A691B4-AA68-48E3-AD22-997914FE3569}">
    <sortState xmlns:xlrd2="http://schemas.microsoft.com/office/spreadsheetml/2017/richdata2" ref="A2:L36">
      <sortCondition ref="A1:A36"/>
    </sortState>
  </autoFilter>
  <conditionalFormatting sqref="L17">
    <cfRule type="containsBlanks" dxfId="0" priority="1">
      <formula>LEN(TRIM(L17))=0</formula>
    </cfRule>
  </conditionalFormatting>
  <hyperlinks>
    <hyperlink ref="N10" r:id="rId1" display="ngabog@who.int" xr:uid="{B26A9EC8-222C-42CF-B297-BA4DCD29476C}"/>
    <hyperlink ref="N18" r:id="rId2" xr:uid="{0CF64384-7A3E-4E5B-AB4F-E1BDA4539032}"/>
    <hyperlink ref="N30" r:id="rId3" xr:uid="{C7CC7288-A5A0-4152-B6FD-4CC9C0773112}"/>
    <hyperlink ref="N31" r:id="rId4" display="onuekwec@who.int" xr:uid="{D2B062C8-CA35-4309-89D4-2E465DD2470F}"/>
    <hyperlink ref="N33" r:id="rId5" display="onuekwec@who.int" xr:uid="{D2B062C8-CA35-4309-89D4-2E465DD2470F}"/>
    <hyperlink ref="N13" r:id="rId6" xr:uid="{47136480-ED75-4F13-96BD-672499E3E21B}"/>
    <hyperlink ref="N14" r:id="rId7" xr:uid="{1C66579B-F4FB-4EAE-96A8-1D83D565FD28}"/>
  </hyperlinks>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C8707-E642-47E3-98C6-213AC4F04D50}">
  <dimension ref="A2:G229"/>
  <sheetViews>
    <sheetView workbookViewId="0"/>
  </sheetViews>
  <sheetFormatPr defaultColWidth="8.86328125" defaultRowHeight="14.25" x14ac:dyDescent="0.45"/>
  <cols>
    <col min="3" max="3" width="24" customWidth="1"/>
    <col min="4" max="4" width="16.86328125" customWidth="1"/>
    <col min="5" max="5" width="16.59765625" customWidth="1"/>
    <col min="6" max="6" width="13.3984375" customWidth="1"/>
    <col min="7" max="7" width="21.59765625" customWidth="1"/>
  </cols>
  <sheetData>
    <row r="2" spans="1:7" x14ac:dyDescent="0.45">
      <c r="A2" s="2" t="s">
        <v>514</v>
      </c>
      <c r="B2" s="3" t="s">
        <v>515</v>
      </c>
      <c r="C2" s="3" t="s">
        <v>516</v>
      </c>
      <c r="D2" s="3" t="s">
        <v>517</v>
      </c>
      <c r="E2" s="3" t="s">
        <v>518</v>
      </c>
      <c r="F2" s="3" t="s">
        <v>519</v>
      </c>
      <c r="G2" s="8" t="s">
        <v>520</v>
      </c>
    </row>
    <row r="3" spans="1:7" x14ac:dyDescent="0.45">
      <c r="A3" s="4" t="s">
        <v>521</v>
      </c>
      <c r="B3" s="5" t="str">
        <f t="shared" ref="B3:B66" si="0">MID(A3,2,3)</f>
        <v>AFG</v>
      </c>
      <c r="C3" s="5" t="s">
        <v>14</v>
      </c>
      <c r="D3" s="5" t="s">
        <v>522</v>
      </c>
      <c r="E3" s="5" t="s">
        <v>523</v>
      </c>
      <c r="F3" s="5" t="s">
        <v>524</v>
      </c>
      <c r="G3" s="9">
        <v>38928346</v>
      </c>
    </row>
    <row r="4" spans="1:7" x14ac:dyDescent="0.45">
      <c r="A4" s="6" t="s">
        <v>525</v>
      </c>
      <c r="B4" s="7" t="str">
        <f t="shared" si="0"/>
        <v>ALB</v>
      </c>
      <c r="C4" s="7" t="s">
        <v>116</v>
      </c>
      <c r="D4" s="7" t="s">
        <v>522</v>
      </c>
      <c r="E4" s="7" t="s">
        <v>526</v>
      </c>
      <c r="F4" s="7" t="s">
        <v>527</v>
      </c>
      <c r="G4" s="9">
        <v>2877800</v>
      </c>
    </row>
    <row r="5" spans="1:7" x14ac:dyDescent="0.45">
      <c r="A5" s="6" t="s">
        <v>528</v>
      </c>
      <c r="B5" s="7" t="str">
        <f t="shared" si="0"/>
        <v>DZA</v>
      </c>
      <c r="C5" s="7" t="s">
        <v>117</v>
      </c>
      <c r="D5" s="7" t="s">
        <v>522</v>
      </c>
      <c r="E5" s="7" t="s">
        <v>523</v>
      </c>
      <c r="F5" s="7" t="s">
        <v>529</v>
      </c>
      <c r="G5" s="9">
        <v>43851044</v>
      </c>
    </row>
    <row r="6" spans="1:7" x14ac:dyDescent="0.45">
      <c r="A6" s="6" t="s">
        <v>530</v>
      </c>
      <c r="B6" s="7" t="str">
        <f t="shared" si="0"/>
        <v>ASM</v>
      </c>
      <c r="C6" s="7" t="s">
        <v>118</v>
      </c>
      <c r="D6" s="7" t="s">
        <v>531</v>
      </c>
      <c r="E6" s="7">
        <v>0</v>
      </c>
      <c r="F6" s="7" t="s">
        <v>527</v>
      </c>
      <c r="G6" s="9">
        <v>55197</v>
      </c>
    </row>
    <row r="7" spans="1:7" x14ac:dyDescent="0.45">
      <c r="A7" s="6" t="s">
        <v>532</v>
      </c>
      <c r="B7" s="7" t="str">
        <f t="shared" si="0"/>
        <v>AND</v>
      </c>
      <c r="C7" s="7" t="s">
        <v>119</v>
      </c>
      <c r="D7" s="7" t="s">
        <v>522</v>
      </c>
      <c r="E7" s="7" t="s">
        <v>526</v>
      </c>
      <c r="F7" s="7" t="s">
        <v>527</v>
      </c>
      <c r="G7" s="9">
        <v>77265</v>
      </c>
    </row>
    <row r="8" spans="1:7" x14ac:dyDescent="0.45">
      <c r="A8" s="6" t="s">
        <v>533</v>
      </c>
      <c r="B8" s="7" t="str">
        <f t="shared" si="0"/>
        <v>AGO</v>
      </c>
      <c r="C8" s="7" t="s">
        <v>120</v>
      </c>
      <c r="D8" s="7" t="s">
        <v>522</v>
      </c>
      <c r="E8" s="7" t="s">
        <v>523</v>
      </c>
      <c r="F8" s="7" t="s">
        <v>529</v>
      </c>
      <c r="G8" s="9">
        <v>32866272</v>
      </c>
    </row>
    <row r="9" spans="1:7" x14ac:dyDescent="0.45">
      <c r="A9" s="6" t="s">
        <v>534</v>
      </c>
      <c r="B9" s="7" t="str">
        <f t="shared" si="0"/>
        <v>AIA</v>
      </c>
      <c r="C9" s="7" t="s">
        <v>121</v>
      </c>
      <c r="D9" s="7" t="s">
        <v>531</v>
      </c>
      <c r="E9" s="7">
        <v>0</v>
      </c>
      <c r="F9" s="7" t="s">
        <v>527</v>
      </c>
      <c r="G9" s="9">
        <v>15002</v>
      </c>
    </row>
    <row r="10" spans="1:7" x14ac:dyDescent="0.45">
      <c r="A10" s="6" t="s">
        <v>535</v>
      </c>
      <c r="B10" s="7" t="str">
        <f t="shared" si="0"/>
        <v>ATG</v>
      </c>
      <c r="C10" s="7" t="s">
        <v>536</v>
      </c>
      <c r="D10" s="7" t="s">
        <v>522</v>
      </c>
      <c r="E10" s="7" t="s">
        <v>526</v>
      </c>
      <c r="F10" s="7" t="s">
        <v>527</v>
      </c>
      <c r="G10" s="9">
        <v>97929</v>
      </c>
    </row>
    <row r="11" spans="1:7" x14ac:dyDescent="0.45">
      <c r="A11" s="6" t="s">
        <v>537</v>
      </c>
      <c r="B11" s="7" t="str">
        <f t="shared" si="0"/>
        <v>ARG</v>
      </c>
      <c r="C11" s="7" t="s">
        <v>123</v>
      </c>
      <c r="D11" s="7" t="s">
        <v>522</v>
      </c>
      <c r="E11" s="7" t="s">
        <v>526</v>
      </c>
      <c r="F11" s="7" t="s">
        <v>527</v>
      </c>
      <c r="G11" s="9">
        <v>45195774</v>
      </c>
    </row>
    <row r="12" spans="1:7" x14ac:dyDescent="0.45">
      <c r="A12" s="6" t="s">
        <v>538</v>
      </c>
      <c r="B12" s="7" t="str">
        <f t="shared" si="0"/>
        <v>ARM</v>
      </c>
      <c r="C12" s="7" t="s">
        <v>124</v>
      </c>
      <c r="D12" s="7" t="s">
        <v>522</v>
      </c>
      <c r="E12" s="7" t="s">
        <v>526</v>
      </c>
      <c r="F12" s="7" t="s">
        <v>527</v>
      </c>
      <c r="G12" s="9">
        <v>2963234</v>
      </c>
    </row>
    <row r="13" spans="1:7" x14ac:dyDescent="0.45">
      <c r="A13" s="6" t="s">
        <v>539</v>
      </c>
      <c r="B13" s="7" t="str">
        <f t="shared" si="0"/>
        <v>ABW</v>
      </c>
      <c r="C13" s="7" t="s">
        <v>125</v>
      </c>
      <c r="D13" s="7" t="s">
        <v>531</v>
      </c>
      <c r="E13" s="7">
        <v>0</v>
      </c>
      <c r="F13" s="7" t="s">
        <v>527</v>
      </c>
      <c r="G13" s="9">
        <v>106766</v>
      </c>
    </row>
    <row r="14" spans="1:7" x14ac:dyDescent="0.45">
      <c r="A14" s="6" t="s">
        <v>540</v>
      </c>
      <c r="B14" s="7" t="str">
        <f t="shared" si="0"/>
        <v>AUS</v>
      </c>
      <c r="C14" s="7" t="s">
        <v>126</v>
      </c>
      <c r="D14" s="7" t="s">
        <v>522</v>
      </c>
      <c r="E14" s="7" t="s">
        <v>526</v>
      </c>
      <c r="F14" s="7" t="s">
        <v>527</v>
      </c>
      <c r="G14" s="9">
        <v>25499884</v>
      </c>
    </row>
    <row r="15" spans="1:7" x14ac:dyDescent="0.45">
      <c r="A15" s="6" t="s">
        <v>541</v>
      </c>
      <c r="B15" s="7" t="str">
        <f t="shared" si="0"/>
        <v>AUT</v>
      </c>
      <c r="C15" s="7" t="s">
        <v>127</v>
      </c>
      <c r="D15" s="7" t="s">
        <v>522</v>
      </c>
      <c r="E15" s="7" t="s">
        <v>526</v>
      </c>
      <c r="F15" s="7" t="s">
        <v>527</v>
      </c>
      <c r="G15" s="9">
        <v>8901064</v>
      </c>
    </row>
    <row r="16" spans="1:7" x14ac:dyDescent="0.45">
      <c r="A16" s="6" t="s">
        <v>542</v>
      </c>
      <c r="B16" s="7" t="str">
        <f t="shared" si="0"/>
        <v>AZE</v>
      </c>
      <c r="C16" s="7" t="s">
        <v>128</v>
      </c>
      <c r="D16" s="7" t="s">
        <v>522</v>
      </c>
      <c r="E16" s="7" t="s">
        <v>526</v>
      </c>
      <c r="F16" s="7" t="s">
        <v>527</v>
      </c>
      <c r="G16" s="9">
        <v>10139175</v>
      </c>
    </row>
    <row r="17" spans="1:7" x14ac:dyDescent="0.45">
      <c r="A17" s="6" t="s">
        <v>543</v>
      </c>
      <c r="B17" s="7" t="str">
        <f t="shared" si="0"/>
        <v>BHS</v>
      </c>
      <c r="C17" s="7" t="s">
        <v>129</v>
      </c>
      <c r="D17" s="7" t="s">
        <v>522</v>
      </c>
      <c r="E17" s="7" t="s">
        <v>526</v>
      </c>
      <c r="F17" s="7" t="s">
        <v>527</v>
      </c>
      <c r="G17" s="10">
        <v>393244</v>
      </c>
    </row>
    <row r="18" spans="1:7" x14ac:dyDescent="0.45">
      <c r="A18" s="6" t="s">
        <v>544</v>
      </c>
      <c r="B18" s="7" t="str">
        <f t="shared" si="0"/>
        <v>BHR</v>
      </c>
      <c r="C18" s="7" t="s">
        <v>130</v>
      </c>
      <c r="D18" s="7" t="s">
        <v>522</v>
      </c>
      <c r="E18" s="7" t="s">
        <v>526</v>
      </c>
      <c r="F18" s="7" t="s">
        <v>527</v>
      </c>
      <c r="G18" s="9">
        <v>1701575</v>
      </c>
    </row>
    <row r="19" spans="1:7" x14ac:dyDescent="0.45">
      <c r="A19" s="6" t="s">
        <v>545</v>
      </c>
      <c r="B19" s="7" t="str">
        <f t="shared" si="0"/>
        <v>BGD</v>
      </c>
      <c r="C19" s="7" t="s">
        <v>131</v>
      </c>
      <c r="D19" s="7" t="s">
        <v>522</v>
      </c>
      <c r="E19" s="7" t="s">
        <v>523</v>
      </c>
      <c r="F19" s="7" t="s">
        <v>546</v>
      </c>
      <c r="G19" s="9">
        <v>164689383</v>
      </c>
    </row>
    <row r="20" spans="1:7" x14ac:dyDescent="0.45">
      <c r="A20" s="6" t="s">
        <v>547</v>
      </c>
      <c r="B20" s="7" t="str">
        <f t="shared" si="0"/>
        <v>BRB</v>
      </c>
      <c r="C20" s="7" t="s">
        <v>132</v>
      </c>
      <c r="D20" s="7" t="s">
        <v>522</v>
      </c>
      <c r="E20" s="7" t="s">
        <v>526</v>
      </c>
      <c r="F20" s="7" t="s">
        <v>527</v>
      </c>
      <c r="G20" s="9">
        <v>287375</v>
      </c>
    </row>
    <row r="21" spans="1:7" x14ac:dyDescent="0.45">
      <c r="A21" s="6" t="s">
        <v>548</v>
      </c>
      <c r="B21" s="7" t="str">
        <f t="shared" si="0"/>
        <v>BLR</v>
      </c>
      <c r="C21" s="7" t="s">
        <v>133</v>
      </c>
      <c r="D21" s="7" t="s">
        <v>531</v>
      </c>
      <c r="E21" s="7">
        <v>0</v>
      </c>
      <c r="F21" s="7" t="s">
        <v>527</v>
      </c>
      <c r="G21" s="9">
        <v>9449321</v>
      </c>
    </row>
    <row r="22" spans="1:7" x14ac:dyDescent="0.45">
      <c r="A22" s="6" t="s">
        <v>549</v>
      </c>
      <c r="B22" s="7" t="str">
        <f t="shared" si="0"/>
        <v>BEL</v>
      </c>
      <c r="C22" s="7" t="s">
        <v>134</v>
      </c>
      <c r="D22" s="7" t="s">
        <v>522</v>
      </c>
      <c r="E22" s="7" t="s">
        <v>526</v>
      </c>
      <c r="F22" s="7" t="s">
        <v>527</v>
      </c>
      <c r="G22" s="9">
        <v>11522440</v>
      </c>
    </row>
    <row r="23" spans="1:7" x14ac:dyDescent="0.45">
      <c r="A23" s="6" t="s">
        <v>550</v>
      </c>
      <c r="B23" s="7" t="str">
        <f t="shared" si="0"/>
        <v>BLZ</v>
      </c>
      <c r="C23" s="7" t="s">
        <v>135</v>
      </c>
      <c r="D23" s="7" t="s">
        <v>522</v>
      </c>
      <c r="E23" s="7" t="s">
        <v>526</v>
      </c>
      <c r="F23" s="7" t="s">
        <v>527</v>
      </c>
      <c r="G23" s="10">
        <v>397628</v>
      </c>
    </row>
    <row r="24" spans="1:7" x14ac:dyDescent="0.45">
      <c r="A24" s="6" t="s">
        <v>551</v>
      </c>
      <c r="B24" s="7" t="str">
        <f t="shared" si="0"/>
        <v>BEN</v>
      </c>
      <c r="C24" s="7" t="s">
        <v>136</v>
      </c>
      <c r="D24" s="7" t="s">
        <v>522</v>
      </c>
      <c r="E24" s="7" t="s">
        <v>523</v>
      </c>
      <c r="F24" s="7" t="s">
        <v>546</v>
      </c>
      <c r="G24" s="9">
        <v>12123200</v>
      </c>
    </row>
    <row r="25" spans="1:7" x14ac:dyDescent="0.45">
      <c r="A25" s="6" t="s">
        <v>552</v>
      </c>
      <c r="B25" s="7" t="str">
        <f t="shared" si="0"/>
        <v>BMU</v>
      </c>
      <c r="C25" s="7" t="s">
        <v>137</v>
      </c>
      <c r="D25" s="7" t="s">
        <v>522</v>
      </c>
      <c r="E25" s="7" t="s">
        <v>526</v>
      </c>
      <c r="F25" s="7" t="s">
        <v>527</v>
      </c>
      <c r="G25" s="9">
        <v>62273</v>
      </c>
    </row>
    <row r="26" spans="1:7" x14ac:dyDescent="0.45">
      <c r="A26" s="6" t="s">
        <v>553</v>
      </c>
      <c r="B26" s="7" t="str">
        <f t="shared" si="0"/>
        <v>BTN</v>
      </c>
      <c r="C26" s="7" t="s">
        <v>138</v>
      </c>
      <c r="D26" s="7" t="s">
        <v>522</v>
      </c>
      <c r="E26" s="7" t="s">
        <v>523</v>
      </c>
      <c r="F26" s="7" t="s">
        <v>529</v>
      </c>
      <c r="G26" s="10">
        <v>771608</v>
      </c>
    </row>
    <row r="27" spans="1:7" x14ac:dyDescent="0.45">
      <c r="A27" s="6" t="s">
        <v>554</v>
      </c>
      <c r="B27" s="7" t="str">
        <f t="shared" si="0"/>
        <v>BOL</v>
      </c>
      <c r="C27" s="7" t="s">
        <v>139</v>
      </c>
      <c r="D27" s="7" t="s">
        <v>522</v>
      </c>
      <c r="E27" s="7" t="s">
        <v>523</v>
      </c>
      <c r="F27" s="7" t="s">
        <v>529</v>
      </c>
      <c r="G27" s="9">
        <v>11673021</v>
      </c>
    </row>
    <row r="28" spans="1:7" x14ac:dyDescent="0.45">
      <c r="A28" s="6" t="s">
        <v>555</v>
      </c>
      <c r="B28" s="7" t="str">
        <f t="shared" si="0"/>
        <v>BES</v>
      </c>
      <c r="C28" s="7" t="s">
        <v>556</v>
      </c>
      <c r="D28" s="7" t="s">
        <v>531</v>
      </c>
      <c r="E28" s="7">
        <v>0</v>
      </c>
      <c r="F28" s="7" t="s">
        <v>527</v>
      </c>
      <c r="G28" s="9">
        <v>25987</v>
      </c>
    </row>
    <row r="29" spans="1:7" x14ac:dyDescent="0.45">
      <c r="A29" s="6" t="s">
        <v>557</v>
      </c>
      <c r="B29" s="7" t="str">
        <f t="shared" si="0"/>
        <v>XAA</v>
      </c>
      <c r="C29" s="7" t="s">
        <v>558</v>
      </c>
      <c r="D29" s="7" t="s">
        <v>531</v>
      </c>
      <c r="E29" s="7">
        <v>0</v>
      </c>
      <c r="F29" s="7" t="s">
        <v>527</v>
      </c>
      <c r="G29" s="11">
        <v>0</v>
      </c>
    </row>
    <row r="30" spans="1:7" x14ac:dyDescent="0.45">
      <c r="A30" s="6" t="s">
        <v>555</v>
      </c>
      <c r="B30" s="7" t="str">
        <f t="shared" si="0"/>
        <v>BES</v>
      </c>
      <c r="C30" s="7" t="s">
        <v>559</v>
      </c>
      <c r="D30" s="7" t="s">
        <v>531</v>
      </c>
      <c r="E30" s="7">
        <v>0</v>
      </c>
      <c r="F30" s="7" t="s">
        <v>527</v>
      </c>
      <c r="G30" s="11">
        <v>0</v>
      </c>
    </row>
    <row r="31" spans="1:7" x14ac:dyDescent="0.45">
      <c r="A31" s="6" t="s">
        <v>560</v>
      </c>
      <c r="B31" s="7" t="str">
        <f t="shared" si="0"/>
        <v>BIH</v>
      </c>
      <c r="C31" s="7" t="s">
        <v>561</v>
      </c>
      <c r="D31" s="7" t="s">
        <v>522</v>
      </c>
      <c r="E31" s="7" t="s">
        <v>526</v>
      </c>
      <c r="F31" s="7" t="s">
        <v>527</v>
      </c>
      <c r="G31" s="9">
        <v>3280815</v>
      </c>
    </row>
    <row r="32" spans="1:7" x14ac:dyDescent="0.45">
      <c r="A32" s="6" t="s">
        <v>562</v>
      </c>
      <c r="B32" s="7" t="str">
        <f t="shared" si="0"/>
        <v>BWA</v>
      </c>
      <c r="C32" s="7" t="s">
        <v>141</v>
      </c>
      <c r="D32" s="7" t="s">
        <v>522</v>
      </c>
      <c r="E32" s="7" t="s">
        <v>526</v>
      </c>
      <c r="F32" s="7" t="s">
        <v>527</v>
      </c>
      <c r="G32" s="9">
        <v>2351627</v>
      </c>
    </row>
    <row r="33" spans="1:7" x14ac:dyDescent="0.45">
      <c r="A33" s="6" t="s">
        <v>563</v>
      </c>
      <c r="B33" s="7" t="str">
        <f t="shared" si="0"/>
        <v>BRA</v>
      </c>
      <c r="C33" s="7" t="s">
        <v>142</v>
      </c>
      <c r="D33" s="7" t="s">
        <v>522</v>
      </c>
      <c r="E33" s="7" t="s">
        <v>526</v>
      </c>
      <c r="F33" s="7" t="s">
        <v>527</v>
      </c>
      <c r="G33" s="9">
        <v>212559417</v>
      </c>
    </row>
    <row r="34" spans="1:7" x14ac:dyDescent="0.45">
      <c r="A34" s="6" t="s">
        <v>564</v>
      </c>
      <c r="B34" s="7" t="str">
        <f t="shared" si="0"/>
        <v>VGB</v>
      </c>
      <c r="C34" s="7" t="s">
        <v>143</v>
      </c>
      <c r="D34" s="7" t="s">
        <v>522</v>
      </c>
      <c r="E34" s="7" t="s">
        <v>526</v>
      </c>
      <c r="F34" s="7" t="s">
        <v>527</v>
      </c>
      <c r="G34" s="9">
        <v>30237</v>
      </c>
    </row>
    <row r="35" spans="1:7" x14ac:dyDescent="0.45">
      <c r="A35" s="6" t="s">
        <v>565</v>
      </c>
      <c r="B35" s="7" t="str">
        <f t="shared" si="0"/>
        <v>BRN</v>
      </c>
      <c r="C35" s="7" t="s">
        <v>566</v>
      </c>
      <c r="D35" s="7" t="s">
        <v>522</v>
      </c>
      <c r="E35" s="7" t="s">
        <v>526</v>
      </c>
      <c r="F35" s="7" t="s">
        <v>527</v>
      </c>
      <c r="G35" s="10">
        <v>437479</v>
      </c>
    </row>
    <row r="36" spans="1:7" x14ac:dyDescent="0.45">
      <c r="A36" s="6" t="s">
        <v>567</v>
      </c>
      <c r="B36" s="7" t="str">
        <f t="shared" si="0"/>
        <v>BGR</v>
      </c>
      <c r="C36" s="7" t="s">
        <v>145</v>
      </c>
      <c r="D36" s="7" t="s">
        <v>522</v>
      </c>
      <c r="E36" s="7" t="s">
        <v>526</v>
      </c>
      <c r="F36" s="7" t="s">
        <v>527</v>
      </c>
      <c r="G36" s="9">
        <v>6951482</v>
      </c>
    </row>
    <row r="37" spans="1:7" x14ac:dyDescent="0.45">
      <c r="A37" s="6" t="s">
        <v>568</v>
      </c>
      <c r="B37" s="7" t="str">
        <f t="shared" si="0"/>
        <v>BFA</v>
      </c>
      <c r="C37" s="7" t="s">
        <v>22</v>
      </c>
      <c r="D37" s="7" t="s">
        <v>522</v>
      </c>
      <c r="E37" s="7" t="s">
        <v>523</v>
      </c>
      <c r="F37" s="7" t="s">
        <v>546</v>
      </c>
      <c r="G37" s="9">
        <v>20903273</v>
      </c>
    </row>
    <row r="38" spans="1:7" x14ac:dyDescent="0.45">
      <c r="A38" s="6" t="s">
        <v>569</v>
      </c>
      <c r="B38" s="7" t="str">
        <f t="shared" si="0"/>
        <v>BDI</v>
      </c>
      <c r="C38" s="7" t="s">
        <v>146</v>
      </c>
      <c r="D38" s="7" t="s">
        <v>522</v>
      </c>
      <c r="E38" s="7" t="s">
        <v>523</v>
      </c>
      <c r="F38" s="7" t="s">
        <v>546</v>
      </c>
      <c r="G38" s="9">
        <v>11890784</v>
      </c>
    </row>
    <row r="39" spans="1:7" x14ac:dyDescent="0.45">
      <c r="A39" s="6" t="s">
        <v>570</v>
      </c>
      <c r="B39" s="7" t="str">
        <f t="shared" si="0"/>
        <v>CPV</v>
      </c>
      <c r="C39" s="7" t="s">
        <v>147</v>
      </c>
      <c r="D39" s="7" t="s">
        <v>522</v>
      </c>
      <c r="E39" s="7" t="s">
        <v>523</v>
      </c>
      <c r="F39" s="7" t="s">
        <v>529</v>
      </c>
      <c r="G39" s="10">
        <v>555987</v>
      </c>
    </row>
    <row r="40" spans="1:7" x14ac:dyDescent="0.45">
      <c r="A40" s="6" t="s">
        <v>571</v>
      </c>
      <c r="B40" s="7" t="str">
        <f t="shared" si="0"/>
        <v>KHM</v>
      </c>
      <c r="C40" s="7" t="s">
        <v>148</v>
      </c>
      <c r="D40" s="7" t="s">
        <v>522</v>
      </c>
      <c r="E40" s="7" t="s">
        <v>523</v>
      </c>
      <c r="F40" s="7" t="s">
        <v>546</v>
      </c>
      <c r="G40" s="9">
        <v>16718965</v>
      </c>
    </row>
    <row r="41" spans="1:7" x14ac:dyDescent="0.45">
      <c r="A41" s="6" t="s">
        <v>572</v>
      </c>
      <c r="B41" s="7" t="str">
        <f t="shared" si="0"/>
        <v>CMR</v>
      </c>
      <c r="C41" s="7" t="s">
        <v>30</v>
      </c>
      <c r="D41" s="7" t="s">
        <v>522</v>
      </c>
      <c r="E41" s="7" t="s">
        <v>523</v>
      </c>
      <c r="F41" s="7" t="s">
        <v>546</v>
      </c>
      <c r="G41" s="9">
        <v>26545863</v>
      </c>
    </row>
    <row r="42" spans="1:7" x14ac:dyDescent="0.45">
      <c r="A42" s="6" t="s">
        <v>573</v>
      </c>
      <c r="B42" s="7" t="str">
        <f t="shared" si="0"/>
        <v>CAN</v>
      </c>
      <c r="C42" s="7" t="s">
        <v>149</v>
      </c>
      <c r="D42" s="7" t="s">
        <v>522</v>
      </c>
      <c r="E42" s="7" t="s">
        <v>526</v>
      </c>
      <c r="F42" s="7" t="s">
        <v>527</v>
      </c>
      <c r="G42" s="9">
        <v>37742154</v>
      </c>
    </row>
    <row r="43" spans="1:7" x14ac:dyDescent="0.45">
      <c r="A43" s="6" t="s">
        <v>574</v>
      </c>
      <c r="B43" s="7" t="str">
        <f t="shared" si="0"/>
        <v>CYM</v>
      </c>
      <c r="C43" s="7" t="s">
        <v>150</v>
      </c>
      <c r="D43" s="7" t="s">
        <v>522</v>
      </c>
      <c r="E43" s="7" t="s">
        <v>526</v>
      </c>
      <c r="F43" s="7" t="s">
        <v>527</v>
      </c>
      <c r="G43" s="9">
        <v>65720</v>
      </c>
    </row>
    <row r="44" spans="1:7" x14ac:dyDescent="0.45">
      <c r="A44" s="6" t="s">
        <v>575</v>
      </c>
      <c r="B44" s="7" t="str">
        <f t="shared" si="0"/>
        <v>CAF</v>
      </c>
      <c r="C44" s="7" t="s">
        <v>576</v>
      </c>
      <c r="D44" s="7" t="s">
        <v>522</v>
      </c>
      <c r="E44" s="7" t="s">
        <v>523</v>
      </c>
      <c r="F44" s="7" t="s">
        <v>524</v>
      </c>
      <c r="G44" s="9">
        <v>4829767</v>
      </c>
    </row>
    <row r="45" spans="1:7" x14ac:dyDescent="0.45">
      <c r="A45" s="6" t="s">
        <v>577</v>
      </c>
      <c r="B45" s="7" t="str">
        <f t="shared" si="0"/>
        <v>TCD</v>
      </c>
      <c r="C45" s="7" t="s">
        <v>36</v>
      </c>
      <c r="D45" s="7" t="s">
        <v>522</v>
      </c>
      <c r="E45" s="7" t="s">
        <v>523</v>
      </c>
      <c r="F45" s="7" t="s">
        <v>524</v>
      </c>
      <c r="G45" s="9">
        <v>16425864</v>
      </c>
    </row>
    <row r="46" spans="1:7" x14ac:dyDescent="0.45">
      <c r="A46" s="6" t="s">
        <v>578</v>
      </c>
      <c r="B46" s="7" t="str">
        <f t="shared" si="0"/>
        <v xml:space="preserve">   </v>
      </c>
      <c r="C46" s="7" t="s">
        <v>579</v>
      </c>
      <c r="D46" s="7" t="s">
        <v>578</v>
      </c>
      <c r="E46" s="7">
        <v>0</v>
      </c>
      <c r="F46" s="7" t="s">
        <v>527</v>
      </c>
      <c r="G46" s="11">
        <v>0</v>
      </c>
    </row>
    <row r="47" spans="1:7" x14ac:dyDescent="0.45">
      <c r="A47" s="6" t="s">
        <v>580</v>
      </c>
      <c r="B47" s="7" t="str">
        <f t="shared" si="0"/>
        <v>CHL</v>
      </c>
      <c r="C47" s="7" t="s">
        <v>151</v>
      </c>
      <c r="D47" s="7" t="s">
        <v>522</v>
      </c>
      <c r="E47" s="7" t="s">
        <v>526</v>
      </c>
      <c r="F47" s="7" t="s">
        <v>527</v>
      </c>
      <c r="G47" s="9">
        <v>19116201</v>
      </c>
    </row>
    <row r="48" spans="1:7" x14ac:dyDescent="0.45">
      <c r="A48" s="6" t="s">
        <v>581</v>
      </c>
      <c r="B48" s="7" t="str">
        <f t="shared" si="0"/>
        <v>CHN</v>
      </c>
      <c r="C48" s="7" t="s">
        <v>152</v>
      </c>
      <c r="D48" s="7" t="s">
        <v>522</v>
      </c>
      <c r="E48" s="7" t="s">
        <v>526</v>
      </c>
      <c r="F48" s="7" t="s">
        <v>527</v>
      </c>
      <c r="G48" s="9">
        <v>1471286879</v>
      </c>
    </row>
    <row r="49" spans="1:7" x14ac:dyDescent="0.45">
      <c r="A49" s="6" t="s">
        <v>582</v>
      </c>
      <c r="B49" s="7" t="str">
        <f t="shared" si="0"/>
        <v>COL</v>
      </c>
      <c r="C49" s="7" t="s">
        <v>154</v>
      </c>
      <c r="D49" s="7" t="s">
        <v>522</v>
      </c>
      <c r="E49" s="7" t="s">
        <v>526</v>
      </c>
      <c r="F49" s="7" t="s">
        <v>527</v>
      </c>
      <c r="G49" s="9">
        <v>50882891</v>
      </c>
    </row>
    <row r="50" spans="1:7" x14ac:dyDescent="0.45">
      <c r="A50" s="6" t="s">
        <v>583</v>
      </c>
      <c r="B50" s="7" t="str">
        <f t="shared" si="0"/>
        <v>COM</v>
      </c>
      <c r="C50" s="7" t="s">
        <v>155</v>
      </c>
      <c r="D50" s="7" t="s">
        <v>522</v>
      </c>
      <c r="E50" s="7" t="s">
        <v>523</v>
      </c>
      <c r="F50" s="7" t="s">
        <v>546</v>
      </c>
      <c r="G50" s="10">
        <v>869601</v>
      </c>
    </row>
    <row r="51" spans="1:7" x14ac:dyDescent="0.45">
      <c r="A51" s="6" t="s">
        <v>584</v>
      </c>
      <c r="B51" s="7" t="str">
        <f t="shared" si="0"/>
        <v>COG</v>
      </c>
      <c r="C51" s="7" t="s">
        <v>156</v>
      </c>
      <c r="D51" s="7" t="s">
        <v>522</v>
      </c>
      <c r="E51" s="7" t="s">
        <v>523</v>
      </c>
      <c r="F51" s="7" t="s">
        <v>546</v>
      </c>
      <c r="G51" s="9">
        <v>5518087</v>
      </c>
    </row>
    <row r="52" spans="1:7" x14ac:dyDescent="0.45">
      <c r="A52" s="6" t="s">
        <v>585</v>
      </c>
      <c r="B52" s="7" t="str">
        <f t="shared" si="0"/>
        <v>COD</v>
      </c>
      <c r="C52" s="7" t="s">
        <v>586</v>
      </c>
      <c r="D52" s="7" t="s">
        <v>522</v>
      </c>
      <c r="E52" s="7" t="s">
        <v>523</v>
      </c>
      <c r="F52" s="7" t="s">
        <v>587</v>
      </c>
      <c r="G52" s="9">
        <v>89561403</v>
      </c>
    </row>
    <row r="53" spans="1:7" x14ac:dyDescent="0.45">
      <c r="A53" s="6" t="s">
        <v>588</v>
      </c>
      <c r="B53" s="7" t="str">
        <f t="shared" si="0"/>
        <v>CRI</v>
      </c>
      <c r="C53" s="7" t="s">
        <v>158</v>
      </c>
      <c r="D53" s="7" t="s">
        <v>522</v>
      </c>
      <c r="E53" s="7" t="s">
        <v>526</v>
      </c>
      <c r="F53" s="7" t="s">
        <v>527</v>
      </c>
      <c r="G53" s="9">
        <v>5094118</v>
      </c>
    </row>
    <row r="54" spans="1:7" x14ac:dyDescent="0.45">
      <c r="A54" s="6" t="s">
        <v>589</v>
      </c>
      <c r="B54" s="7" t="str">
        <f t="shared" si="0"/>
        <v>CIV</v>
      </c>
      <c r="C54" s="7" t="s">
        <v>590</v>
      </c>
      <c r="D54" s="7" t="s">
        <v>522</v>
      </c>
      <c r="E54" s="7" t="s">
        <v>523</v>
      </c>
      <c r="F54" s="7" t="s">
        <v>546</v>
      </c>
      <c r="G54" s="9">
        <v>26378274</v>
      </c>
    </row>
    <row r="55" spans="1:7" x14ac:dyDescent="0.45">
      <c r="A55" s="6" t="s">
        <v>591</v>
      </c>
      <c r="B55" s="7" t="str">
        <f t="shared" si="0"/>
        <v>HRV</v>
      </c>
      <c r="C55" s="7" t="s">
        <v>160</v>
      </c>
      <c r="D55" s="7" t="s">
        <v>522</v>
      </c>
      <c r="E55" s="7" t="s">
        <v>526</v>
      </c>
      <c r="F55" s="7" t="s">
        <v>527</v>
      </c>
      <c r="G55" s="9">
        <v>4058165</v>
      </c>
    </row>
    <row r="56" spans="1:7" x14ac:dyDescent="0.45">
      <c r="A56" s="6" t="s">
        <v>592</v>
      </c>
      <c r="B56" s="7" t="str">
        <f t="shared" si="0"/>
        <v>CUB</v>
      </c>
      <c r="C56" s="7" t="s">
        <v>161</v>
      </c>
      <c r="D56" s="7" t="s">
        <v>531</v>
      </c>
      <c r="E56" s="7">
        <v>0</v>
      </c>
      <c r="F56" s="7" t="s">
        <v>527</v>
      </c>
      <c r="G56" s="9">
        <v>11326616</v>
      </c>
    </row>
    <row r="57" spans="1:7" x14ac:dyDescent="0.45">
      <c r="A57" s="6" t="s">
        <v>593</v>
      </c>
      <c r="B57" s="7" t="str">
        <f t="shared" si="0"/>
        <v>CUW</v>
      </c>
      <c r="C57" s="7" t="s">
        <v>594</v>
      </c>
      <c r="D57" s="7" t="s">
        <v>531</v>
      </c>
      <c r="E57" s="7">
        <v>0</v>
      </c>
      <c r="F57" s="7" t="s">
        <v>527</v>
      </c>
      <c r="G57" s="9">
        <v>164093</v>
      </c>
    </row>
    <row r="58" spans="1:7" x14ac:dyDescent="0.45">
      <c r="A58" s="6" t="s">
        <v>595</v>
      </c>
      <c r="B58" s="7" t="str">
        <f t="shared" si="0"/>
        <v>CYP</v>
      </c>
      <c r="C58" s="7" t="s">
        <v>163</v>
      </c>
      <c r="D58" s="7" t="s">
        <v>522</v>
      </c>
      <c r="E58" s="7" t="s">
        <v>526</v>
      </c>
      <c r="F58" s="7" t="s">
        <v>527</v>
      </c>
      <c r="G58" s="10">
        <v>888005</v>
      </c>
    </row>
    <row r="59" spans="1:7" x14ac:dyDescent="0.45">
      <c r="A59" s="6" t="s">
        <v>596</v>
      </c>
      <c r="B59" s="7" t="str">
        <f t="shared" si="0"/>
        <v>CZE</v>
      </c>
      <c r="C59" s="7" t="s">
        <v>164</v>
      </c>
      <c r="D59" s="7" t="s">
        <v>522</v>
      </c>
      <c r="E59" s="7" t="s">
        <v>526</v>
      </c>
      <c r="F59" s="7" t="s">
        <v>527</v>
      </c>
      <c r="G59" s="9">
        <v>10693939</v>
      </c>
    </row>
    <row r="60" spans="1:7" x14ac:dyDescent="0.45">
      <c r="A60" s="6" t="s">
        <v>597</v>
      </c>
      <c r="B60" s="7" t="str">
        <f t="shared" si="0"/>
        <v>DNK</v>
      </c>
      <c r="C60" s="7" t="s">
        <v>165</v>
      </c>
      <c r="D60" s="7" t="s">
        <v>522</v>
      </c>
      <c r="E60" s="7" t="s">
        <v>526</v>
      </c>
      <c r="F60" s="7" t="s">
        <v>527</v>
      </c>
      <c r="G60" s="9">
        <v>5822763</v>
      </c>
    </row>
    <row r="61" spans="1:7" x14ac:dyDescent="0.45">
      <c r="A61" s="6" t="s">
        <v>598</v>
      </c>
      <c r="B61" s="7" t="str">
        <f t="shared" si="0"/>
        <v>DJI</v>
      </c>
      <c r="C61" s="7" t="s">
        <v>41</v>
      </c>
      <c r="D61" s="7" t="s">
        <v>522</v>
      </c>
      <c r="E61" s="7" t="s">
        <v>523</v>
      </c>
      <c r="F61" s="7" t="s">
        <v>546</v>
      </c>
      <c r="G61" s="10">
        <v>988000</v>
      </c>
    </row>
    <row r="62" spans="1:7" x14ac:dyDescent="0.45">
      <c r="A62" s="6" t="s">
        <v>599</v>
      </c>
      <c r="B62" s="7" t="str">
        <f t="shared" si="0"/>
        <v>DMA</v>
      </c>
      <c r="C62" s="7" t="s">
        <v>166</v>
      </c>
      <c r="D62" s="7" t="s">
        <v>522</v>
      </c>
      <c r="E62" s="7" t="s">
        <v>523</v>
      </c>
      <c r="F62" s="7" t="s">
        <v>529</v>
      </c>
      <c r="G62" s="10">
        <v>71991</v>
      </c>
    </row>
    <row r="63" spans="1:7" x14ac:dyDescent="0.45">
      <c r="A63" s="6" t="s">
        <v>600</v>
      </c>
      <c r="B63" s="7" t="str">
        <f t="shared" si="0"/>
        <v>DOM</v>
      </c>
      <c r="C63" s="7" t="s">
        <v>167</v>
      </c>
      <c r="D63" s="7" t="s">
        <v>522</v>
      </c>
      <c r="E63" s="7" t="s">
        <v>526</v>
      </c>
      <c r="F63" s="7" t="s">
        <v>527</v>
      </c>
      <c r="G63" s="9">
        <v>10847910</v>
      </c>
    </row>
    <row r="64" spans="1:7" x14ac:dyDescent="0.45">
      <c r="A64" s="6" t="s">
        <v>601</v>
      </c>
      <c r="B64" s="7" t="str">
        <f t="shared" si="0"/>
        <v>ECU</v>
      </c>
      <c r="C64" s="7" t="s">
        <v>170</v>
      </c>
      <c r="D64" s="7" t="s">
        <v>522</v>
      </c>
      <c r="E64" s="7" t="s">
        <v>526</v>
      </c>
      <c r="F64" s="7" t="s">
        <v>527</v>
      </c>
      <c r="G64" s="9">
        <v>17643054</v>
      </c>
    </row>
    <row r="65" spans="1:7" x14ac:dyDescent="0.45">
      <c r="A65" s="6" t="s">
        <v>602</v>
      </c>
      <c r="B65" s="7" t="str">
        <f t="shared" si="0"/>
        <v>EGY</v>
      </c>
      <c r="C65" s="7" t="s">
        <v>171</v>
      </c>
      <c r="D65" s="7" t="s">
        <v>522</v>
      </c>
      <c r="E65" s="7" t="s">
        <v>523</v>
      </c>
      <c r="F65" s="7" t="s">
        <v>529</v>
      </c>
      <c r="G65" s="9">
        <v>102334404</v>
      </c>
    </row>
    <row r="66" spans="1:7" x14ac:dyDescent="0.45">
      <c r="A66" s="6" t="s">
        <v>603</v>
      </c>
      <c r="B66" s="7" t="str">
        <f t="shared" si="0"/>
        <v>SLV</v>
      </c>
      <c r="C66" s="7" t="s">
        <v>172</v>
      </c>
      <c r="D66" s="7" t="s">
        <v>522</v>
      </c>
      <c r="E66" s="7" t="s">
        <v>523</v>
      </c>
      <c r="F66" s="7" t="s">
        <v>529</v>
      </c>
      <c r="G66" s="9">
        <v>6486205</v>
      </c>
    </row>
    <row r="67" spans="1:7" x14ac:dyDescent="0.45">
      <c r="A67" s="6" t="s">
        <v>604</v>
      </c>
      <c r="B67" s="7" t="str">
        <f t="shared" ref="B67:B130" si="1">MID(A67,2,3)</f>
        <v>GNQ</v>
      </c>
      <c r="C67" s="7" t="s">
        <v>173</v>
      </c>
      <c r="D67" s="7" t="s">
        <v>531</v>
      </c>
      <c r="E67" s="7">
        <v>0</v>
      </c>
      <c r="F67" s="7" t="s">
        <v>527</v>
      </c>
      <c r="G67" s="9">
        <v>1402985</v>
      </c>
    </row>
    <row r="68" spans="1:7" x14ac:dyDescent="0.45">
      <c r="A68" s="6" t="s">
        <v>605</v>
      </c>
      <c r="B68" s="7" t="str">
        <f t="shared" si="1"/>
        <v>ERI</v>
      </c>
      <c r="C68" s="7" t="s">
        <v>174</v>
      </c>
      <c r="D68" s="7" t="s">
        <v>522</v>
      </c>
      <c r="E68" s="7" t="s">
        <v>523</v>
      </c>
      <c r="F68" s="7" t="s">
        <v>546</v>
      </c>
      <c r="G68" s="9">
        <v>3546421</v>
      </c>
    </row>
    <row r="69" spans="1:7" x14ac:dyDescent="0.45">
      <c r="A69" s="6" t="s">
        <v>606</v>
      </c>
      <c r="B69" s="7" t="str">
        <f t="shared" si="1"/>
        <v>EST</v>
      </c>
      <c r="C69" s="7" t="s">
        <v>175</v>
      </c>
      <c r="D69" s="7" t="s">
        <v>522</v>
      </c>
      <c r="E69" s="7" t="s">
        <v>526</v>
      </c>
      <c r="F69" s="7" t="s">
        <v>527</v>
      </c>
      <c r="G69" s="9">
        <v>1328976</v>
      </c>
    </row>
    <row r="70" spans="1:7" x14ac:dyDescent="0.45">
      <c r="A70" s="6" t="s">
        <v>607</v>
      </c>
      <c r="B70" s="7" t="str">
        <f t="shared" si="1"/>
        <v>SWZ</v>
      </c>
      <c r="C70" s="7" t="s">
        <v>176</v>
      </c>
      <c r="D70" s="7" t="s">
        <v>522</v>
      </c>
      <c r="E70" s="7" t="s">
        <v>523</v>
      </c>
      <c r="F70" s="7" t="s">
        <v>529</v>
      </c>
      <c r="G70" s="10">
        <v>1160164</v>
      </c>
    </row>
    <row r="71" spans="1:7" x14ac:dyDescent="0.45">
      <c r="A71" s="6" t="s">
        <v>608</v>
      </c>
      <c r="B71" s="7" t="str">
        <f t="shared" si="1"/>
        <v>ETH</v>
      </c>
      <c r="C71" s="7" t="s">
        <v>47</v>
      </c>
      <c r="D71" s="7" t="s">
        <v>522</v>
      </c>
      <c r="E71" s="7" t="s">
        <v>523</v>
      </c>
      <c r="F71" s="7" t="s">
        <v>587</v>
      </c>
      <c r="G71" s="9">
        <v>114963588</v>
      </c>
    </row>
    <row r="72" spans="1:7" x14ac:dyDescent="0.45">
      <c r="A72" s="6" t="s">
        <v>609</v>
      </c>
      <c r="B72" s="7" t="str">
        <f t="shared" si="1"/>
        <v>FRO</v>
      </c>
      <c r="C72" s="7" t="s">
        <v>610</v>
      </c>
      <c r="D72" s="7" t="s">
        <v>578</v>
      </c>
      <c r="E72" s="7">
        <v>0</v>
      </c>
      <c r="F72" s="7" t="s">
        <v>527</v>
      </c>
      <c r="G72" s="11">
        <v>0</v>
      </c>
    </row>
    <row r="73" spans="1:7" x14ac:dyDescent="0.45">
      <c r="A73" s="6" t="s">
        <v>611</v>
      </c>
      <c r="B73" s="7" t="str">
        <f t="shared" si="1"/>
        <v>FJI</v>
      </c>
      <c r="C73" s="7" t="s">
        <v>177</v>
      </c>
      <c r="D73" s="7" t="s">
        <v>522</v>
      </c>
      <c r="E73" s="7" t="s">
        <v>523</v>
      </c>
      <c r="F73" s="7" t="s">
        <v>529</v>
      </c>
      <c r="G73" s="10">
        <v>896445</v>
      </c>
    </row>
    <row r="74" spans="1:7" x14ac:dyDescent="0.45">
      <c r="A74" s="6" t="s">
        <v>612</v>
      </c>
      <c r="B74" s="7" t="str">
        <f t="shared" si="1"/>
        <v>FIN</v>
      </c>
      <c r="C74" s="7" t="s">
        <v>178</v>
      </c>
      <c r="D74" s="7" t="s">
        <v>522</v>
      </c>
      <c r="E74" s="7" t="s">
        <v>526</v>
      </c>
      <c r="F74" s="7" t="s">
        <v>527</v>
      </c>
      <c r="G74" s="9">
        <v>5525292</v>
      </c>
    </row>
    <row r="75" spans="1:7" x14ac:dyDescent="0.45">
      <c r="A75" s="6" t="s">
        <v>613</v>
      </c>
      <c r="B75" s="7" t="str">
        <f t="shared" si="1"/>
        <v>FRA</v>
      </c>
      <c r="C75" s="7" t="s">
        <v>179</v>
      </c>
      <c r="D75" s="7" t="s">
        <v>522</v>
      </c>
      <c r="E75" s="7" t="s">
        <v>526</v>
      </c>
      <c r="F75" s="7" t="s">
        <v>527</v>
      </c>
      <c r="G75" s="9">
        <v>65039359</v>
      </c>
    </row>
    <row r="76" spans="1:7" x14ac:dyDescent="0.45">
      <c r="A76" s="6" t="s">
        <v>614</v>
      </c>
      <c r="B76" s="7" t="str">
        <f t="shared" si="1"/>
        <v>GUF</v>
      </c>
      <c r="C76" s="7" t="s">
        <v>180</v>
      </c>
      <c r="D76" s="7" t="s">
        <v>531</v>
      </c>
      <c r="E76" s="7">
        <v>0</v>
      </c>
      <c r="F76" s="7" t="s">
        <v>527</v>
      </c>
      <c r="G76" s="10">
        <v>298682</v>
      </c>
    </row>
    <row r="77" spans="1:7" x14ac:dyDescent="0.45">
      <c r="A77" s="6" t="s">
        <v>615</v>
      </c>
      <c r="B77" s="7" t="str">
        <f t="shared" si="1"/>
        <v>PYF</v>
      </c>
      <c r="C77" s="7" t="s">
        <v>181</v>
      </c>
      <c r="D77" s="7" t="s">
        <v>531</v>
      </c>
      <c r="E77" s="7">
        <v>0</v>
      </c>
      <c r="F77" s="7" t="s">
        <v>527</v>
      </c>
      <c r="G77" s="9">
        <v>280908</v>
      </c>
    </row>
    <row r="78" spans="1:7" x14ac:dyDescent="0.45">
      <c r="A78" s="6" t="s">
        <v>616</v>
      </c>
      <c r="B78" s="7" t="str">
        <f t="shared" si="1"/>
        <v>GAB</v>
      </c>
      <c r="C78" s="7" t="s">
        <v>51</v>
      </c>
      <c r="D78" s="7" t="s">
        <v>531</v>
      </c>
      <c r="E78" s="7">
        <v>0</v>
      </c>
      <c r="F78" s="7" t="s">
        <v>527</v>
      </c>
      <c r="G78" s="9">
        <v>2225734</v>
      </c>
    </row>
    <row r="79" spans="1:7" x14ac:dyDescent="0.45">
      <c r="A79" s="6" t="s">
        <v>617</v>
      </c>
      <c r="B79" s="7" t="str">
        <f t="shared" si="1"/>
        <v>GMB</v>
      </c>
      <c r="C79" s="7" t="s">
        <v>182</v>
      </c>
      <c r="D79" s="7" t="s">
        <v>522</v>
      </c>
      <c r="E79" s="7" t="s">
        <v>523</v>
      </c>
      <c r="F79" s="7" t="s">
        <v>546</v>
      </c>
      <c r="G79" s="9">
        <v>2416668</v>
      </c>
    </row>
    <row r="80" spans="1:7" x14ac:dyDescent="0.45">
      <c r="A80" s="6" t="s">
        <v>618</v>
      </c>
      <c r="B80" s="7" t="str">
        <f t="shared" si="1"/>
        <v>GEO</v>
      </c>
      <c r="C80" s="7" t="s">
        <v>183</v>
      </c>
      <c r="D80" s="7" t="s">
        <v>522</v>
      </c>
      <c r="E80" s="7" t="s">
        <v>526</v>
      </c>
      <c r="F80" s="7" t="s">
        <v>527</v>
      </c>
      <c r="G80" s="9">
        <v>3989175</v>
      </c>
    </row>
    <row r="81" spans="1:7" x14ac:dyDescent="0.45">
      <c r="A81" s="6" t="s">
        <v>619</v>
      </c>
      <c r="B81" s="7" t="str">
        <f t="shared" si="1"/>
        <v>DEU</v>
      </c>
      <c r="C81" s="7" t="s">
        <v>184</v>
      </c>
      <c r="D81" s="7" t="s">
        <v>522</v>
      </c>
      <c r="E81" s="7" t="s">
        <v>526</v>
      </c>
      <c r="F81" s="7" t="s">
        <v>527</v>
      </c>
      <c r="G81" s="9">
        <v>83166711</v>
      </c>
    </row>
    <row r="82" spans="1:7" x14ac:dyDescent="0.45">
      <c r="A82" s="6" t="s">
        <v>620</v>
      </c>
      <c r="B82" s="7" t="str">
        <f t="shared" si="1"/>
        <v>GHA</v>
      </c>
      <c r="C82" s="7" t="s">
        <v>52</v>
      </c>
      <c r="D82" s="7" t="s">
        <v>522</v>
      </c>
      <c r="E82" s="7" t="s">
        <v>523</v>
      </c>
      <c r="F82" s="7" t="s">
        <v>546</v>
      </c>
      <c r="G82" s="9">
        <v>31072940</v>
      </c>
    </row>
    <row r="83" spans="1:7" x14ac:dyDescent="0.45">
      <c r="A83" s="6" t="s">
        <v>621</v>
      </c>
      <c r="B83" s="7" t="str">
        <f t="shared" si="1"/>
        <v>GIB</v>
      </c>
      <c r="C83" s="7" t="s">
        <v>622</v>
      </c>
      <c r="D83" s="7" t="s">
        <v>578</v>
      </c>
      <c r="E83" s="7">
        <v>0</v>
      </c>
      <c r="F83" s="7" t="s">
        <v>527</v>
      </c>
      <c r="G83" s="11">
        <v>0</v>
      </c>
    </row>
    <row r="84" spans="1:7" x14ac:dyDescent="0.45">
      <c r="A84" s="6" t="s">
        <v>623</v>
      </c>
      <c r="B84" s="7" t="str">
        <f t="shared" si="1"/>
        <v>GRC</v>
      </c>
      <c r="C84" s="7" t="s">
        <v>185</v>
      </c>
      <c r="D84" s="7" t="s">
        <v>522</v>
      </c>
      <c r="E84" s="7" t="s">
        <v>526</v>
      </c>
      <c r="F84" s="7" t="s">
        <v>527</v>
      </c>
      <c r="G84" s="9">
        <v>10718565</v>
      </c>
    </row>
    <row r="85" spans="1:7" x14ac:dyDescent="0.45">
      <c r="A85" s="6" t="s">
        <v>624</v>
      </c>
      <c r="B85" s="7" t="str">
        <f t="shared" si="1"/>
        <v>GRL</v>
      </c>
      <c r="C85" s="7" t="s">
        <v>625</v>
      </c>
      <c r="D85" s="7" t="s">
        <v>578</v>
      </c>
      <c r="E85" s="7">
        <v>0</v>
      </c>
      <c r="F85" s="7" t="s">
        <v>527</v>
      </c>
      <c r="G85" s="11">
        <v>0</v>
      </c>
    </row>
    <row r="86" spans="1:7" x14ac:dyDescent="0.45">
      <c r="A86" s="6" t="s">
        <v>626</v>
      </c>
      <c r="B86" s="7" t="str">
        <f t="shared" si="1"/>
        <v>GRD</v>
      </c>
      <c r="C86" s="7" t="s">
        <v>186</v>
      </c>
      <c r="D86" s="7" t="s">
        <v>522</v>
      </c>
      <c r="E86" s="7" t="s">
        <v>523</v>
      </c>
      <c r="F86" s="7" t="s">
        <v>529</v>
      </c>
      <c r="G86" s="10">
        <v>112523</v>
      </c>
    </row>
    <row r="87" spans="1:7" x14ac:dyDescent="0.45">
      <c r="A87" s="6" t="s">
        <v>627</v>
      </c>
      <c r="B87" s="7" t="str">
        <f t="shared" si="1"/>
        <v>GLP</v>
      </c>
      <c r="C87" s="7" t="s">
        <v>187</v>
      </c>
      <c r="D87" s="7" t="s">
        <v>531</v>
      </c>
      <c r="E87" s="7">
        <v>0</v>
      </c>
      <c r="F87" s="7" t="s">
        <v>527</v>
      </c>
      <c r="G87" s="10">
        <v>400124</v>
      </c>
    </row>
    <row r="88" spans="1:7" x14ac:dyDescent="0.45">
      <c r="A88" s="6" t="s">
        <v>628</v>
      </c>
      <c r="B88" s="7" t="str">
        <f t="shared" si="1"/>
        <v>GUM</v>
      </c>
      <c r="C88" s="7" t="s">
        <v>188</v>
      </c>
      <c r="D88" s="7" t="s">
        <v>531</v>
      </c>
      <c r="E88" s="7">
        <v>0</v>
      </c>
      <c r="F88" s="7" t="s">
        <v>527</v>
      </c>
      <c r="G88" s="9">
        <v>168775</v>
      </c>
    </row>
    <row r="89" spans="1:7" x14ac:dyDescent="0.45">
      <c r="A89" s="6" t="s">
        <v>629</v>
      </c>
      <c r="B89" s="7" t="str">
        <f t="shared" si="1"/>
        <v>GTM</v>
      </c>
      <c r="C89" s="7" t="s">
        <v>189</v>
      </c>
      <c r="D89" s="7" t="s">
        <v>522</v>
      </c>
      <c r="E89" s="7" t="s">
        <v>526</v>
      </c>
      <c r="F89" s="7" t="s">
        <v>527</v>
      </c>
      <c r="G89" s="9">
        <v>17915568</v>
      </c>
    </row>
    <row r="90" spans="1:7" x14ac:dyDescent="0.45">
      <c r="A90" s="6" t="s">
        <v>630</v>
      </c>
      <c r="B90" s="7" t="str">
        <f t="shared" si="1"/>
        <v>GIN</v>
      </c>
      <c r="C90" s="7" t="s">
        <v>56</v>
      </c>
      <c r="D90" s="7" t="s">
        <v>522</v>
      </c>
      <c r="E90" s="7" t="s">
        <v>523</v>
      </c>
      <c r="F90" s="7" t="s">
        <v>546</v>
      </c>
      <c r="G90" s="9">
        <v>13132795</v>
      </c>
    </row>
    <row r="91" spans="1:7" x14ac:dyDescent="0.45">
      <c r="A91" s="6" t="s">
        <v>631</v>
      </c>
      <c r="B91" s="7" t="str">
        <f t="shared" si="1"/>
        <v>GNB</v>
      </c>
      <c r="C91" s="7" t="s">
        <v>190</v>
      </c>
      <c r="D91" s="7" t="s">
        <v>522</v>
      </c>
      <c r="E91" s="7" t="s">
        <v>523</v>
      </c>
      <c r="F91" s="7" t="s">
        <v>546</v>
      </c>
      <c r="G91" s="9">
        <v>1968001</v>
      </c>
    </row>
    <row r="92" spans="1:7" x14ac:dyDescent="0.45">
      <c r="A92" s="6" t="s">
        <v>632</v>
      </c>
      <c r="B92" s="7" t="str">
        <f t="shared" si="1"/>
        <v>GUY</v>
      </c>
      <c r="C92" s="7" t="s">
        <v>191</v>
      </c>
      <c r="D92" s="7" t="s">
        <v>522</v>
      </c>
      <c r="E92" s="7" t="s">
        <v>523</v>
      </c>
      <c r="F92" s="7" t="s">
        <v>529</v>
      </c>
      <c r="G92" s="10">
        <v>786552</v>
      </c>
    </row>
    <row r="93" spans="1:7" x14ac:dyDescent="0.45">
      <c r="A93" s="6" t="s">
        <v>633</v>
      </c>
      <c r="B93" s="7" t="str">
        <f t="shared" si="1"/>
        <v>HTI</v>
      </c>
      <c r="C93" s="7" t="s">
        <v>60</v>
      </c>
      <c r="D93" s="7" t="s">
        <v>522</v>
      </c>
      <c r="E93" s="7" t="s">
        <v>523</v>
      </c>
      <c r="F93" s="7" t="s">
        <v>524</v>
      </c>
      <c r="G93" s="9">
        <v>11402528</v>
      </c>
    </row>
    <row r="94" spans="1:7" x14ac:dyDescent="0.45">
      <c r="A94" s="6" t="s">
        <v>634</v>
      </c>
      <c r="B94" s="7" t="str">
        <f t="shared" si="1"/>
        <v>HND</v>
      </c>
      <c r="C94" s="7" t="s">
        <v>192</v>
      </c>
      <c r="D94" s="7" t="s">
        <v>522</v>
      </c>
      <c r="E94" s="7" t="s">
        <v>523</v>
      </c>
      <c r="F94" s="7" t="s">
        <v>529</v>
      </c>
      <c r="G94" s="9">
        <v>9904607</v>
      </c>
    </row>
    <row r="95" spans="1:7" x14ac:dyDescent="0.45">
      <c r="A95" s="6" t="s">
        <v>635</v>
      </c>
      <c r="B95" s="7" t="str">
        <f t="shared" si="1"/>
        <v>HKG</v>
      </c>
      <c r="C95" s="7" t="s">
        <v>193</v>
      </c>
      <c r="D95" s="7" t="s">
        <v>522</v>
      </c>
      <c r="E95" s="7" t="s">
        <v>526</v>
      </c>
      <c r="F95" s="7" t="s">
        <v>527</v>
      </c>
      <c r="G95" s="11">
        <v>0</v>
      </c>
    </row>
    <row r="96" spans="1:7" x14ac:dyDescent="0.45">
      <c r="A96" s="6" t="s">
        <v>636</v>
      </c>
      <c r="B96" s="7" t="str">
        <f t="shared" si="1"/>
        <v>HUN</v>
      </c>
      <c r="C96" s="7" t="s">
        <v>194</v>
      </c>
      <c r="D96" s="7" t="s">
        <v>522</v>
      </c>
      <c r="E96" s="7" t="s">
        <v>526</v>
      </c>
      <c r="F96" s="7" t="s">
        <v>527</v>
      </c>
      <c r="G96" s="9">
        <v>9769526</v>
      </c>
    </row>
    <row r="97" spans="1:7" x14ac:dyDescent="0.45">
      <c r="A97" s="6" t="s">
        <v>637</v>
      </c>
      <c r="B97" s="7" t="str">
        <f t="shared" si="1"/>
        <v>ISL</v>
      </c>
      <c r="C97" s="7" t="s">
        <v>195</v>
      </c>
      <c r="D97" s="7" t="s">
        <v>522</v>
      </c>
      <c r="E97" s="7" t="s">
        <v>526</v>
      </c>
      <c r="F97" s="7" t="s">
        <v>527</v>
      </c>
      <c r="G97" s="10">
        <v>364134</v>
      </c>
    </row>
    <row r="98" spans="1:7" x14ac:dyDescent="0.45">
      <c r="A98" s="6" t="s">
        <v>638</v>
      </c>
      <c r="B98" s="7" t="str">
        <f t="shared" si="1"/>
        <v>IND</v>
      </c>
      <c r="C98" s="7" t="s">
        <v>196</v>
      </c>
      <c r="D98" s="7" t="s">
        <v>522</v>
      </c>
      <c r="E98" s="7" t="s">
        <v>523</v>
      </c>
      <c r="F98" s="7" t="s">
        <v>587</v>
      </c>
      <c r="G98" s="9">
        <v>1380004385</v>
      </c>
    </row>
    <row r="99" spans="1:7" x14ac:dyDescent="0.45">
      <c r="A99" s="6" t="s">
        <v>639</v>
      </c>
      <c r="B99" s="7" t="str">
        <f t="shared" si="1"/>
        <v>IDN</v>
      </c>
      <c r="C99" s="7" t="s">
        <v>197</v>
      </c>
      <c r="D99" s="7" t="s">
        <v>522</v>
      </c>
      <c r="E99" s="7" t="s">
        <v>523</v>
      </c>
      <c r="F99" s="7" t="s">
        <v>529</v>
      </c>
      <c r="G99" s="9">
        <v>273523615</v>
      </c>
    </row>
    <row r="100" spans="1:7" x14ac:dyDescent="0.45">
      <c r="A100" s="6" t="s">
        <v>640</v>
      </c>
      <c r="B100" s="7" t="str">
        <f t="shared" si="1"/>
        <v>IRN</v>
      </c>
      <c r="C100" s="7" t="s">
        <v>641</v>
      </c>
      <c r="D100" s="7" t="s">
        <v>522</v>
      </c>
      <c r="E100" s="7" t="s">
        <v>526</v>
      </c>
      <c r="F100" s="7" t="s">
        <v>527</v>
      </c>
      <c r="G100" s="9">
        <v>83992949</v>
      </c>
    </row>
    <row r="101" spans="1:7" x14ac:dyDescent="0.45">
      <c r="A101" s="6" t="s">
        <v>642</v>
      </c>
      <c r="B101" s="7" t="str">
        <f t="shared" si="1"/>
        <v>IRQ</v>
      </c>
      <c r="C101" s="7" t="s">
        <v>199</v>
      </c>
      <c r="D101" s="7" t="s">
        <v>522</v>
      </c>
      <c r="E101" s="7" t="s">
        <v>526</v>
      </c>
      <c r="F101" s="7" t="s">
        <v>527</v>
      </c>
      <c r="G101" s="9">
        <v>40222493</v>
      </c>
    </row>
    <row r="102" spans="1:7" x14ac:dyDescent="0.45">
      <c r="A102" s="6" t="s">
        <v>643</v>
      </c>
      <c r="B102" s="7" t="str">
        <f t="shared" si="1"/>
        <v>IRL</v>
      </c>
      <c r="C102" s="7" t="s">
        <v>200</v>
      </c>
      <c r="D102" s="7" t="s">
        <v>522</v>
      </c>
      <c r="E102" s="7" t="s">
        <v>526</v>
      </c>
      <c r="F102" s="7" t="s">
        <v>527</v>
      </c>
      <c r="G102" s="9">
        <v>4964440</v>
      </c>
    </row>
    <row r="103" spans="1:7" x14ac:dyDescent="0.45">
      <c r="A103" s="6" t="s">
        <v>644</v>
      </c>
      <c r="B103" s="7" t="str">
        <f t="shared" si="1"/>
        <v>IMN</v>
      </c>
      <c r="C103" s="7" t="s">
        <v>645</v>
      </c>
      <c r="D103" s="7" t="s">
        <v>578</v>
      </c>
      <c r="E103" s="7">
        <v>0</v>
      </c>
      <c r="F103" s="7" t="s">
        <v>527</v>
      </c>
      <c r="G103" s="11">
        <v>0</v>
      </c>
    </row>
    <row r="104" spans="1:7" x14ac:dyDescent="0.45">
      <c r="A104" s="6" t="s">
        <v>646</v>
      </c>
      <c r="B104" s="7" t="str">
        <f t="shared" si="1"/>
        <v>ISR</v>
      </c>
      <c r="C104" s="7" t="s">
        <v>201</v>
      </c>
      <c r="D104" s="7" t="s">
        <v>522</v>
      </c>
      <c r="E104" s="7" t="s">
        <v>526</v>
      </c>
      <c r="F104" s="7" t="s">
        <v>527</v>
      </c>
      <c r="G104" s="9">
        <v>8655541</v>
      </c>
    </row>
    <row r="105" spans="1:7" x14ac:dyDescent="0.45">
      <c r="A105" s="6" t="s">
        <v>647</v>
      </c>
      <c r="B105" s="7" t="str">
        <f t="shared" si="1"/>
        <v>ITA</v>
      </c>
      <c r="C105" s="7" t="s">
        <v>202</v>
      </c>
      <c r="D105" s="7" t="s">
        <v>522</v>
      </c>
      <c r="E105" s="7" t="s">
        <v>526</v>
      </c>
      <c r="F105" s="7" t="s">
        <v>527</v>
      </c>
      <c r="G105" s="9">
        <v>59641488</v>
      </c>
    </row>
    <row r="106" spans="1:7" x14ac:dyDescent="0.45">
      <c r="A106" s="6" t="s">
        <v>648</v>
      </c>
      <c r="B106" s="7" t="str">
        <f t="shared" si="1"/>
        <v>JAM</v>
      </c>
      <c r="C106" s="7" t="s">
        <v>203</v>
      </c>
      <c r="D106" s="7" t="s">
        <v>522</v>
      </c>
      <c r="E106" s="7" t="s">
        <v>526</v>
      </c>
      <c r="F106" s="7" t="s">
        <v>527</v>
      </c>
      <c r="G106" s="9">
        <v>2961167</v>
      </c>
    </row>
    <row r="107" spans="1:7" x14ac:dyDescent="0.45">
      <c r="A107" s="6" t="s">
        <v>649</v>
      </c>
      <c r="B107" s="7" t="str">
        <f t="shared" si="1"/>
        <v>JPN</v>
      </c>
      <c r="C107" s="7" t="s">
        <v>204</v>
      </c>
      <c r="D107" s="7" t="s">
        <v>522</v>
      </c>
      <c r="E107" s="7" t="s">
        <v>526</v>
      </c>
      <c r="F107" s="7" t="s">
        <v>527</v>
      </c>
      <c r="G107" s="9">
        <v>126476461</v>
      </c>
    </row>
    <row r="108" spans="1:7" x14ac:dyDescent="0.45">
      <c r="A108" s="6" t="s">
        <v>650</v>
      </c>
      <c r="B108" s="7" t="str">
        <f t="shared" si="1"/>
        <v>JOR</v>
      </c>
      <c r="C108" s="7" t="s">
        <v>205</v>
      </c>
      <c r="D108" s="7" t="s">
        <v>522</v>
      </c>
      <c r="E108" s="7" t="s">
        <v>526</v>
      </c>
      <c r="F108" s="7" t="s">
        <v>527</v>
      </c>
      <c r="G108" s="9">
        <v>10203134</v>
      </c>
    </row>
    <row r="109" spans="1:7" x14ac:dyDescent="0.45">
      <c r="A109" s="6" t="s">
        <v>651</v>
      </c>
      <c r="B109" s="7" t="str">
        <f t="shared" si="1"/>
        <v>KAZ</v>
      </c>
      <c r="C109" s="7" t="s">
        <v>206</v>
      </c>
      <c r="D109" s="7" t="s">
        <v>531</v>
      </c>
      <c r="E109" s="7">
        <v>0</v>
      </c>
      <c r="F109" s="7" t="s">
        <v>527</v>
      </c>
      <c r="G109" s="9">
        <v>18776707</v>
      </c>
    </row>
    <row r="110" spans="1:7" x14ac:dyDescent="0.45">
      <c r="A110" s="6" t="s">
        <v>652</v>
      </c>
      <c r="B110" s="7" t="str">
        <f t="shared" si="1"/>
        <v>KEN</v>
      </c>
      <c r="C110" s="7" t="s">
        <v>61</v>
      </c>
      <c r="D110" s="7" t="s">
        <v>522</v>
      </c>
      <c r="E110" s="7" t="s">
        <v>523</v>
      </c>
      <c r="F110" s="7" t="s">
        <v>546</v>
      </c>
      <c r="G110" s="9">
        <v>53771296</v>
      </c>
    </row>
    <row r="111" spans="1:7" x14ac:dyDescent="0.45">
      <c r="A111" s="6" t="s">
        <v>653</v>
      </c>
      <c r="B111" s="7" t="str">
        <f t="shared" si="1"/>
        <v>KIR</v>
      </c>
      <c r="C111" s="7" t="s">
        <v>207</v>
      </c>
      <c r="D111" s="7" t="s">
        <v>522</v>
      </c>
      <c r="E111" s="7" t="s">
        <v>523</v>
      </c>
      <c r="F111" s="7" t="s">
        <v>529</v>
      </c>
      <c r="G111" s="10">
        <v>119449</v>
      </c>
    </row>
    <row r="112" spans="1:7" x14ac:dyDescent="0.45">
      <c r="A112" s="6" t="s">
        <v>654</v>
      </c>
      <c r="B112" s="7" t="str">
        <f t="shared" si="1"/>
        <v>PRK</v>
      </c>
      <c r="C112" s="7" t="s">
        <v>655</v>
      </c>
      <c r="D112" s="7" t="s">
        <v>522</v>
      </c>
      <c r="E112" s="7" t="s">
        <v>523</v>
      </c>
      <c r="F112" s="7" t="s">
        <v>546</v>
      </c>
      <c r="G112" s="9">
        <v>25778816</v>
      </c>
    </row>
    <row r="113" spans="1:7" x14ac:dyDescent="0.45">
      <c r="A113" s="6" t="s">
        <v>656</v>
      </c>
      <c r="B113" s="7" t="str">
        <f t="shared" si="1"/>
        <v>KOR</v>
      </c>
      <c r="C113" s="7" t="s">
        <v>657</v>
      </c>
      <c r="D113" s="7" t="s">
        <v>522</v>
      </c>
      <c r="E113" s="7" t="s">
        <v>526</v>
      </c>
      <c r="F113" s="7" t="s">
        <v>527</v>
      </c>
      <c r="G113" s="9">
        <v>51269185</v>
      </c>
    </row>
    <row r="114" spans="1:7" x14ac:dyDescent="0.45">
      <c r="A114" s="6" t="s">
        <v>658</v>
      </c>
      <c r="B114" s="7" t="str">
        <f t="shared" si="1"/>
        <v>XKX</v>
      </c>
      <c r="C114" s="7" t="s">
        <v>208</v>
      </c>
      <c r="D114" s="7" t="s">
        <v>522</v>
      </c>
      <c r="E114" s="7" t="s">
        <v>523</v>
      </c>
      <c r="F114" s="7" t="s">
        <v>529</v>
      </c>
      <c r="G114" s="9">
        <v>1795666</v>
      </c>
    </row>
    <row r="115" spans="1:7" x14ac:dyDescent="0.45">
      <c r="A115" s="6" t="s">
        <v>659</v>
      </c>
      <c r="B115" s="7" t="str">
        <f t="shared" si="1"/>
        <v>KWT</v>
      </c>
      <c r="C115" s="7" t="s">
        <v>209</v>
      </c>
      <c r="D115" s="7" t="s">
        <v>522</v>
      </c>
      <c r="E115" s="7" t="s">
        <v>526</v>
      </c>
      <c r="F115" s="7" t="s">
        <v>527</v>
      </c>
      <c r="G115" s="9">
        <v>4270571</v>
      </c>
    </row>
    <row r="116" spans="1:7" x14ac:dyDescent="0.45">
      <c r="A116" s="6" t="s">
        <v>660</v>
      </c>
      <c r="B116" s="7" t="str">
        <f t="shared" si="1"/>
        <v>KGZ</v>
      </c>
      <c r="C116" s="7" t="s">
        <v>210</v>
      </c>
      <c r="D116" s="7" t="s">
        <v>522</v>
      </c>
      <c r="E116" s="7" t="s">
        <v>523</v>
      </c>
      <c r="F116" s="7" t="s">
        <v>546</v>
      </c>
      <c r="G116" s="9">
        <v>6524191</v>
      </c>
    </row>
    <row r="117" spans="1:7" x14ac:dyDescent="0.45">
      <c r="A117" s="6" t="s">
        <v>661</v>
      </c>
      <c r="B117" s="7" t="str">
        <f t="shared" si="1"/>
        <v>LAO</v>
      </c>
      <c r="C117" s="7" t="s">
        <v>662</v>
      </c>
      <c r="D117" s="7" t="s">
        <v>522</v>
      </c>
      <c r="E117" s="7" t="s">
        <v>523</v>
      </c>
      <c r="F117" s="7" t="s">
        <v>546</v>
      </c>
      <c r="G117" s="9">
        <v>7275560</v>
      </c>
    </row>
    <row r="118" spans="1:7" x14ac:dyDescent="0.45">
      <c r="A118" s="6" t="s">
        <v>663</v>
      </c>
      <c r="B118" s="7" t="str">
        <f t="shared" si="1"/>
        <v>LVA</v>
      </c>
      <c r="C118" s="7" t="s">
        <v>212</v>
      </c>
      <c r="D118" s="7" t="s">
        <v>522</v>
      </c>
      <c r="E118" s="7" t="s">
        <v>526</v>
      </c>
      <c r="F118" s="7" t="s">
        <v>527</v>
      </c>
      <c r="G118" s="9">
        <v>1907675</v>
      </c>
    </row>
    <row r="119" spans="1:7" x14ac:dyDescent="0.45">
      <c r="A119" s="6" t="s">
        <v>664</v>
      </c>
      <c r="B119" s="7" t="str">
        <f t="shared" si="1"/>
        <v>LBN</v>
      </c>
      <c r="C119" s="7" t="s">
        <v>213</v>
      </c>
      <c r="D119" s="7" t="s">
        <v>522</v>
      </c>
      <c r="E119" s="7" t="s">
        <v>526</v>
      </c>
      <c r="F119" s="7" t="s">
        <v>527</v>
      </c>
      <c r="G119" s="9">
        <v>6825445</v>
      </c>
    </row>
    <row r="120" spans="1:7" x14ac:dyDescent="0.45">
      <c r="A120" s="6" t="s">
        <v>665</v>
      </c>
      <c r="B120" s="7" t="str">
        <f t="shared" si="1"/>
        <v>LSO</v>
      </c>
      <c r="C120" s="7" t="s">
        <v>214</v>
      </c>
      <c r="D120" s="7" t="s">
        <v>522</v>
      </c>
      <c r="E120" s="7" t="s">
        <v>523</v>
      </c>
      <c r="F120" s="7" t="s">
        <v>546</v>
      </c>
      <c r="G120" s="9">
        <v>2142249</v>
      </c>
    </row>
    <row r="121" spans="1:7" x14ac:dyDescent="0.45">
      <c r="A121" s="6" t="s">
        <v>666</v>
      </c>
      <c r="B121" s="7" t="str">
        <f t="shared" si="1"/>
        <v>LBR</v>
      </c>
      <c r="C121" s="7" t="s">
        <v>215</v>
      </c>
      <c r="D121" s="7" t="s">
        <v>522</v>
      </c>
      <c r="E121" s="7" t="s">
        <v>523</v>
      </c>
      <c r="F121" s="7" t="s">
        <v>546</v>
      </c>
      <c r="G121" s="9">
        <v>5057681</v>
      </c>
    </row>
    <row r="122" spans="1:7" x14ac:dyDescent="0.45">
      <c r="A122" s="6" t="s">
        <v>667</v>
      </c>
      <c r="B122" s="7" t="str">
        <f t="shared" si="1"/>
        <v>LBY</v>
      </c>
      <c r="C122" s="7" t="s">
        <v>216</v>
      </c>
      <c r="D122" s="7" t="s">
        <v>522</v>
      </c>
      <c r="E122" s="7" t="s">
        <v>526</v>
      </c>
      <c r="F122" s="7" t="s">
        <v>527</v>
      </c>
      <c r="G122" s="9">
        <v>6871292</v>
      </c>
    </row>
    <row r="123" spans="1:7" x14ac:dyDescent="0.45">
      <c r="A123" s="6" t="s">
        <v>668</v>
      </c>
      <c r="B123" s="7" t="str">
        <f t="shared" si="1"/>
        <v>LIE</v>
      </c>
      <c r="C123" s="7" t="s">
        <v>669</v>
      </c>
      <c r="D123" s="7" t="s">
        <v>578</v>
      </c>
      <c r="E123" s="7">
        <v>0</v>
      </c>
      <c r="F123" s="7" t="s">
        <v>527</v>
      </c>
      <c r="G123" s="11">
        <v>0</v>
      </c>
    </row>
    <row r="124" spans="1:7" x14ac:dyDescent="0.45">
      <c r="A124" s="6" t="s">
        <v>670</v>
      </c>
      <c r="B124" s="7" t="str">
        <f t="shared" si="1"/>
        <v>LTU</v>
      </c>
      <c r="C124" s="7" t="s">
        <v>217</v>
      </c>
      <c r="D124" s="7" t="s">
        <v>522</v>
      </c>
      <c r="E124" s="7" t="s">
        <v>526</v>
      </c>
      <c r="F124" s="7" t="s">
        <v>527</v>
      </c>
      <c r="G124" s="9">
        <v>2794090</v>
      </c>
    </row>
    <row r="125" spans="1:7" x14ac:dyDescent="0.45">
      <c r="A125" s="6" t="s">
        <v>671</v>
      </c>
      <c r="B125" s="7" t="str">
        <f t="shared" si="1"/>
        <v>LUX</v>
      </c>
      <c r="C125" s="7" t="s">
        <v>218</v>
      </c>
      <c r="D125" s="7" t="s">
        <v>522</v>
      </c>
      <c r="E125" s="7" t="s">
        <v>526</v>
      </c>
      <c r="F125" s="7" t="s">
        <v>527</v>
      </c>
      <c r="G125" s="10">
        <v>626108</v>
      </c>
    </row>
    <row r="126" spans="1:7" x14ac:dyDescent="0.45">
      <c r="A126" s="6" t="s">
        <v>672</v>
      </c>
      <c r="B126" s="7" t="str">
        <f t="shared" si="1"/>
        <v>MAC</v>
      </c>
      <c r="C126" s="7" t="s">
        <v>219</v>
      </c>
      <c r="D126" s="7" t="s">
        <v>522</v>
      </c>
      <c r="E126" s="7" t="s">
        <v>526</v>
      </c>
      <c r="F126" s="7" t="s">
        <v>527</v>
      </c>
      <c r="G126" s="11">
        <v>0</v>
      </c>
    </row>
    <row r="127" spans="1:7" x14ac:dyDescent="0.45">
      <c r="A127" s="6" t="s">
        <v>673</v>
      </c>
      <c r="B127" s="7" t="str">
        <f t="shared" si="1"/>
        <v>MDG</v>
      </c>
      <c r="C127" s="7" t="s">
        <v>65</v>
      </c>
      <c r="D127" s="7" t="s">
        <v>522</v>
      </c>
      <c r="E127" s="7" t="s">
        <v>523</v>
      </c>
      <c r="F127" s="7" t="s">
        <v>546</v>
      </c>
      <c r="G127" s="9">
        <v>27691018</v>
      </c>
    </row>
    <row r="128" spans="1:7" x14ac:dyDescent="0.45">
      <c r="A128" s="6" t="s">
        <v>674</v>
      </c>
      <c r="B128" s="7" t="str">
        <f t="shared" si="1"/>
        <v>MWI</v>
      </c>
      <c r="C128" s="7" t="s">
        <v>68</v>
      </c>
      <c r="D128" s="7" t="s">
        <v>522</v>
      </c>
      <c r="E128" s="7" t="s">
        <v>523</v>
      </c>
      <c r="F128" s="7" t="s">
        <v>546</v>
      </c>
      <c r="G128" s="9">
        <v>19129952</v>
      </c>
    </row>
    <row r="129" spans="1:7" x14ac:dyDescent="0.45">
      <c r="A129" s="6" t="s">
        <v>675</v>
      </c>
      <c r="B129" s="7" t="str">
        <f t="shared" si="1"/>
        <v>MYS</v>
      </c>
      <c r="C129" s="7" t="s">
        <v>220</v>
      </c>
      <c r="D129" s="7" t="s">
        <v>522</v>
      </c>
      <c r="E129" s="7" t="s">
        <v>526</v>
      </c>
      <c r="F129" s="7" t="s">
        <v>527</v>
      </c>
      <c r="G129" s="9">
        <v>32365999</v>
      </c>
    </row>
    <row r="130" spans="1:7" x14ac:dyDescent="0.45">
      <c r="A130" s="6" t="s">
        <v>676</v>
      </c>
      <c r="B130" s="7" t="str">
        <f t="shared" si="1"/>
        <v>MDV</v>
      </c>
      <c r="C130" s="7" t="s">
        <v>221</v>
      </c>
      <c r="D130" s="7" t="s">
        <v>522</v>
      </c>
      <c r="E130" s="7" t="s">
        <v>523</v>
      </c>
      <c r="F130" s="7" t="s">
        <v>529</v>
      </c>
      <c r="G130" s="10">
        <v>540544</v>
      </c>
    </row>
    <row r="131" spans="1:7" x14ac:dyDescent="0.45">
      <c r="A131" s="6" t="s">
        <v>677</v>
      </c>
      <c r="B131" s="7" t="str">
        <f t="shared" ref="B131:B194" si="2">MID(A131,2,3)</f>
        <v>MLI</v>
      </c>
      <c r="C131" s="7" t="s">
        <v>70</v>
      </c>
      <c r="D131" s="7" t="s">
        <v>522</v>
      </c>
      <c r="E131" s="7" t="s">
        <v>523</v>
      </c>
      <c r="F131" s="7" t="s">
        <v>524</v>
      </c>
      <c r="G131" s="9">
        <v>20250833</v>
      </c>
    </row>
    <row r="132" spans="1:7" x14ac:dyDescent="0.45">
      <c r="A132" s="6" t="s">
        <v>678</v>
      </c>
      <c r="B132" s="7" t="str">
        <f t="shared" si="2"/>
        <v>MLT</v>
      </c>
      <c r="C132" s="7" t="s">
        <v>222</v>
      </c>
      <c r="D132" s="7" t="s">
        <v>522</v>
      </c>
      <c r="E132" s="7" t="s">
        <v>526</v>
      </c>
      <c r="F132" s="7" t="s">
        <v>527</v>
      </c>
      <c r="G132" s="10">
        <v>514564</v>
      </c>
    </row>
    <row r="133" spans="1:7" x14ac:dyDescent="0.45">
      <c r="A133" s="6" t="s">
        <v>679</v>
      </c>
      <c r="B133" s="7" t="str">
        <f t="shared" si="2"/>
        <v>MHL</v>
      </c>
      <c r="C133" s="7" t="s">
        <v>223</v>
      </c>
      <c r="D133" s="7" t="s">
        <v>522</v>
      </c>
      <c r="E133" s="7" t="s">
        <v>523</v>
      </c>
      <c r="F133" s="7" t="s">
        <v>529</v>
      </c>
      <c r="G133" s="10">
        <v>59194</v>
      </c>
    </row>
    <row r="134" spans="1:7" x14ac:dyDescent="0.45">
      <c r="A134" s="6" t="s">
        <v>680</v>
      </c>
      <c r="B134" s="7" t="str">
        <f t="shared" si="2"/>
        <v>MTQ</v>
      </c>
      <c r="C134" s="7" t="s">
        <v>224</v>
      </c>
      <c r="D134" s="7" t="s">
        <v>531</v>
      </c>
      <c r="E134" s="7">
        <v>0</v>
      </c>
      <c r="F134" s="7" t="s">
        <v>527</v>
      </c>
      <c r="G134" s="10">
        <v>375265</v>
      </c>
    </row>
    <row r="135" spans="1:7" x14ac:dyDescent="0.45">
      <c r="A135" s="6" t="s">
        <v>681</v>
      </c>
      <c r="B135" s="7" t="str">
        <f t="shared" si="2"/>
        <v>MRT</v>
      </c>
      <c r="C135" s="7" t="s">
        <v>225</v>
      </c>
      <c r="D135" s="7" t="s">
        <v>522</v>
      </c>
      <c r="E135" s="7" t="s">
        <v>523</v>
      </c>
      <c r="F135" s="7" t="s">
        <v>546</v>
      </c>
      <c r="G135" s="9">
        <v>4649658</v>
      </c>
    </row>
    <row r="136" spans="1:7" x14ac:dyDescent="0.45">
      <c r="A136" s="6" t="s">
        <v>682</v>
      </c>
      <c r="B136" s="7" t="str">
        <f t="shared" si="2"/>
        <v>MUS</v>
      </c>
      <c r="C136" s="7" t="s">
        <v>226</v>
      </c>
      <c r="D136" s="7" t="s">
        <v>522</v>
      </c>
      <c r="E136" s="7" t="s">
        <v>526</v>
      </c>
      <c r="F136" s="7" t="s">
        <v>527</v>
      </c>
      <c r="G136" s="10">
        <v>1271768</v>
      </c>
    </row>
    <row r="137" spans="1:7" x14ac:dyDescent="0.45">
      <c r="A137" s="6" t="s">
        <v>683</v>
      </c>
      <c r="B137" s="7" t="str">
        <f t="shared" si="2"/>
        <v>MEX</v>
      </c>
      <c r="C137" s="7" t="s">
        <v>227</v>
      </c>
      <c r="D137" s="7" t="s">
        <v>522</v>
      </c>
      <c r="E137" s="7" t="s">
        <v>526</v>
      </c>
      <c r="F137" s="7" t="s">
        <v>527</v>
      </c>
      <c r="G137" s="9">
        <v>128932753</v>
      </c>
    </row>
    <row r="138" spans="1:7" x14ac:dyDescent="0.45">
      <c r="A138" s="6" t="s">
        <v>684</v>
      </c>
      <c r="B138" s="7" t="str">
        <f t="shared" si="2"/>
        <v>FSM</v>
      </c>
      <c r="C138" s="7" t="s">
        <v>228</v>
      </c>
      <c r="D138" s="7" t="s">
        <v>522</v>
      </c>
      <c r="E138" s="7" t="s">
        <v>523</v>
      </c>
      <c r="F138" s="7" t="s">
        <v>529</v>
      </c>
      <c r="G138" s="10">
        <v>115023</v>
      </c>
    </row>
    <row r="139" spans="1:7" x14ac:dyDescent="0.45">
      <c r="A139" s="6" t="s">
        <v>685</v>
      </c>
      <c r="B139" s="7" t="str">
        <f t="shared" si="2"/>
        <v>MDA</v>
      </c>
      <c r="C139" s="7" t="s">
        <v>686</v>
      </c>
      <c r="D139" s="7" t="s">
        <v>522</v>
      </c>
      <c r="E139" s="7" t="s">
        <v>523</v>
      </c>
      <c r="F139" s="7" t="s">
        <v>529</v>
      </c>
      <c r="G139" s="9">
        <v>4033963</v>
      </c>
    </row>
    <row r="140" spans="1:7" x14ac:dyDescent="0.45">
      <c r="A140" s="6" t="s">
        <v>687</v>
      </c>
      <c r="B140" s="7" t="str">
        <f t="shared" si="2"/>
        <v>MCO</v>
      </c>
      <c r="C140" s="7" t="s">
        <v>229</v>
      </c>
      <c r="D140" s="7" t="s">
        <v>522</v>
      </c>
      <c r="E140" s="7" t="s">
        <v>526</v>
      </c>
      <c r="F140" s="7" t="s">
        <v>527</v>
      </c>
      <c r="G140" s="9">
        <v>39244</v>
      </c>
    </row>
    <row r="141" spans="1:7" x14ac:dyDescent="0.45">
      <c r="A141" s="6" t="s">
        <v>688</v>
      </c>
      <c r="B141" s="7" t="str">
        <f t="shared" si="2"/>
        <v>MNG</v>
      </c>
      <c r="C141" s="7" t="s">
        <v>230</v>
      </c>
      <c r="D141" s="7" t="s">
        <v>522</v>
      </c>
      <c r="E141" s="7" t="s">
        <v>523</v>
      </c>
      <c r="F141" s="7" t="s">
        <v>529</v>
      </c>
      <c r="G141" s="9">
        <v>3278290</v>
      </c>
    </row>
    <row r="142" spans="1:7" x14ac:dyDescent="0.45">
      <c r="A142" s="6" t="s">
        <v>689</v>
      </c>
      <c r="B142" s="7" t="str">
        <f t="shared" si="2"/>
        <v>MNE</v>
      </c>
      <c r="C142" s="7" t="s">
        <v>231</v>
      </c>
      <c r="D142" s="7" t="s">
        <v>522</v>
      </c>
      <c r="E142" s="7" t="s">
        <v>526</v>
      </c>
      <c r="F142" s="7" t="s">
        <v>527</v>
      </c>
      <c r="G142" s="10">
        <v>628062</v>
      </c>
    </row>
    <row r="143" spans="1:7" x14ac:dyDescent="0.45">
      <c r="A143" s="6" t="s">
        <v>690</v>
      </c>
      <c r="B143" s="7" t="str">
        <f t="shared" si="2"/>
        <v>MSR</v>
      </c>
      <c r="C143" s="7" t="s">
        <v>232</v>
      </c>
      <c r="D143" s="7" t="s">
        <v>522</v>
      </c>
      <c r="E143" s="7" t="s">
        <v>526</v>
      </c>
      <c r="F143" s="7" t="s">
        <v>527</v>
      </c>
      <c r="G143" s="11">
        <v>4999</v>
      </c>
    </row>
    <row r="144" spans="1:7" x14ac:dyDescent="0.45">
      <c r="A144" s="6" t="s">
        <v>691</v>
      </c>
      <c r="B144" s="7" t="str">
        <f t="shared" si="2"/>
        <v>MAR</v>
      </c>
      <c r="C144" s="7" t="s">
        <v>233</v>
      </c>
      <c r="D144" s="7" t="s">
        <v>522</v>
      </c>
      <c r="E144" s="7" t="s">
        <v>523</v>
      </c>
      <c r="F144" s="7" t="s">
        <v>529</v>
      </c>
      <c r="G144" s="9">
        <v>36910560</v>
      </c>
    </row>
    <row r="145" spans="1:7" x14ac:dyDescent="0.45">
      <c r="A145" s="6" t="s">
        <v>692</v>
      </c>
      <c r="B145" s="7" t="str">
        <f t="shared" si="2"/>
        <v>MOZ</v>
      </c>
      <c r="C145" s="7" t="s">
        <v>234</v>
      </c>
      <c r="D145" s="7" t="s">
        <v>522</v>
      </c>
      <c r="E145" s="7" t="s">
        <v>523</v>
      </c>
      <c r="F145" s="7" t="s">
        <v>546</v>
      </c>
      <c r="G145" s="9">
        <v>31255435</v>
      </c>
    </row>
    <row r="146" spans="1:7" x14ac:dyDescent="0.45">
      <c r="A146" s="6" t="s">
        <v>693</v>
      </c>
      <c r="B146" s="7" t="str">
        <f t="shared" si="2"/>
        <v>MMR</v>
      </c>
      <c r="C146" s="7" t="s">
        <v>235</v>
      </c>
      <c r="D146" s="7" t="s">
        <v>522</v>
      </c>
      <c r="E146" s="7" t="s">
        <v>523</v>
      </c>
      <c r="F146" s="7" t="s">
        <v>546</v>
      </c>
      <c r="G146" s="9">
        <v>54409800</v>
      </c>
    </row>
    <row r="147" spans="1:7" x14ac:dyDescent="0.45">
      <c r="A147" s="6" t="s">
        <v>694</v>
      </c>
      <c r="B147" s="7" t="str">
        <f t="shared" si="2"/>
        <v>NAM</v>
      </c>
      <c r="C147" s="7" t="s">
        <v>236</v>
      </c>
      <c r="D147" s="7" t="s">
        <v>522</v>
      </c>
      <c r="E147" s="7" t="s">
        <v>526</v>
      </c>
      <c r="F147" s="7" t="s">
        <v>527</v>
      </c>
      <c r="G147" s="9">
        <v>2540905</v>
      </c>
    </row>
    <row r="148" spans="1:7" x14ac:dyDescent="0.45">
      <c r="A148" s="6" t="s">
        <v>695</v>
      </c>
      <c r="B148" s="7" t="str">
        <f t="shared" si="2"/>
        <v>NRU</v>
      </c>
      <c r="C148" s="7" t="s">
        <v>237</v>
      </c>
      <c r="D148" s="7" t="s">
        <v>522</v>
      </c>
      <c r="E148" s="7" t="s">
        <v>526</v>
      </c>
      <c r="F148" s="7" t="s">
        <v>527</v>
      </c>
      <c r="G148" s="11">
        <v>10834</v>
      </c>
    </row>
    <row r="149" spans="1:7" x14ac:dyDescent="0.45">
      <c r="A149" s="6" t="s">
        <v>696</v>
      </c>
      <c r="B149" s="7" t="str">
        <f t="shared" si="2"/>
        <v>NPL</v>
      </c>
      <c r="C149" s="7" t="s">
        <v>238</v>
      </c>
      <c r="D149" s="7" t="s">
        <v>522</v>
      </c>
      <c r="E149" s="7" t="s">
        <v>523</v>
      </c>
      <c r="F149" s="7" t="s">
        <v>546</v>
      </c>
      <c r="G149" s="9">
        <v>29136808</v>
      </c>
    </row>
    <row r="150" spans="1:7" x14ac:dyDescent="0.45">
      <c r="A150" s="6" t="s">
        <v>697</v>
      </c>
      <c r="B150" s="7" t="str">
        <f t="shared" si="2"/>
        <v>NLD</v>
      </c>
      <c r="C150" s="7" t="s">
        <v>239</v>
      </c>
      <c r="D150" s="7" t="s">
        <v>522</v>
      </c>
      <c r="E150" s="7" t="s">
        <v>526</v>
      </c>
      <c r="F150" s="7" t="s">
        <v>527</v>
      </c>
      <c r="G150" s="9">
        <v>17407585</v>
      </c>
    </row>
    <row r="151" spans="1:7" x14ac:dyDescent="0.45">
      <c r="A151" s="6" t="s">
        <v>698</v>
      </c>
      <c r="B151" s="7" t="str">
        <f t="shared" si="2"/>
        <v>NCL</v>
      </c>
      <c r="C151" s="7" t="s">
        <v>240</v>
      </c>
      <c r="D151" s="7" t="s">
        <v>531</v>
      </c>
      <c r="E151" s="7">
        <v>0</v>
      </c>
      <c r="F151" s="7" t="s">
        <v>527</v>
      </c>
      <c r="G151" s="9">
        <v>285498</v>
      </c>
    </row>
    <row r="152" spans="1:7" x14ac:dyDescent="0.45">
      <c r="A152" s="6" t="s">
        <v>699</v>
      </c>
      <c r="B152" s="7" t="str">
        <f t="shared" si="2"/>
        <v>NZL</v>
      </c>
      <c r="C152" s="7" t="s">
        <v>241</v>
      </c>
      <c r="D152" s="7" t="s">
        <v>522</v>
      </c>
      <c r="E152" s="7" t="s">
        <v>526</v>
      </c>
      <c r="F152" s="7" t="s">
        <v>527</v>
      </c>
      <c r="G152" s="9">
        <v>4822233</v>
      </c>
    </row>
    <row r="153" spans="1:7" x14ac:dyDescent="0.45">
      <c r="A153" s="6" t="s">
        <v>700</v>
      </c>
      <c r="B153" s="7" t="str">
        <f t="shared" si="2"/>
        <v>NIC</v>
      </c>
      <c r="C153" s="7" t="s">
        <v>242</v>
      </c>
      <c r="D153" s="7" t="s">
        <v>522</v>
      </c>
      <c r="E153" s="7" t="s">
        <v>523</v>
      </c>
      <c r="F153" s="7" t="s">
        <v>546</v>
      </c>
      <c r="G153" s="9">
        <v>6624554</v>
      </c>
    </row>
    <row r="154" spans="1:7" x14ac:dyDescent="0.45">
      <c r="A154" s="6" t="s">
        <v>701</v>
      </c>
      <c r="B154" s="7" t="str">
        <f t="shared" si="2"/>
        <v>NER</v>
      </c>
      <c r="C154" s="7" t="s">
        <v>72</v>
      </c>
      <c r="D154" s="7" t="s">
        <v>522</v>
      </c>
      <c r="E154" s="7" t="s">
        <v>523</v>
      </c>
      <c r="F154" s="7" t="s">
        <v>524</v>
      </c>
      <c r="G154" s="9">
        <v>24206644</v>
      </c>
    </row>
    <row r="155" spans="1:7" x14ac:dyDescent="0.45">
      <c r="A155" s="6" t="s">
        <v>702</v>
      </c>
      <c r="B155" s="7" t="str">
        <f t="shared" si="2"/>
        <v>NGA</v>
      </c>
      <c r="C155" s="7" t="s">
        <v>75</v>
      </c>
      <c r="D155" s="7" t="s">
        <v>522</v>
      </c>
      <c r="E155" s="7" t="s">
        <v>523</v>
      </c>
      <c r="F155" s="7" t="s">
        <v>587</v>
      </c>
      <c r="G155" s="9">
        <v>206139589</v>
      </c>
    </row>
    <row r="156" spans="1:7" x14ac:dyDescent="0.45">
      <c r="A156" s="6" t="s">
        <v>703</v>
      </c>
      <c r="B156" s="7" t="str">
        <f t="shared" si="2"/>
        <v>MKD</v>
      </c>
      <c r="C156" s="7" t="s">
        <v>244</v>
      </c>
      <c r="D156" s="7" t="s">
        <v>522</v>
      </c>
      <c r="E156" s="7" t="s">
        <v>526</v>
      </c>
      <c r="F156" s="7" t="s">
        <v>527</v>
      </c>
      <c r="G156" s="9">
        <v>2083380</v>
      </c>
    </row>
    <row r="157" spans="1:7" x14ac:dyDescent="0.45">
      <c r="A157" s="6" t="s">
        <v>704</v>
      </c>
      <c r="B157" s="7" t="str">
        <f t="shared" si="2"/>
        <v>MNP</v>
      </c>
      <c r="C157" s="7" t="s">
        <v>705</v>
      </c>
      <c r="D157" s="7" t="s">
        <v>531</v>
      </c>
      <c r="E157" s="7">
        <v>0</v>
      </c>
      <c r="F157" s="7" t="s">
        <v>527</v>
      </c>
      <c r="G157" s="9">
        <v>57557</v>
      </c>
    </row>
    <row r="158" spans="1:7" x14ac:dyDescent="0.45">
      <c r="A158" s="6" t="s">
        <v>706</v>
      </c>
      <c r="B158" s="7" t="str">
        <f t="shared" si="2"/>
        <v>NOR</v>
      </c>
      <c r="C158" s="7" t="s">
        <v>245</v>
      </c>
      <c r="D158" s="7" t="s">
        <v>522</v>
      </c>
      <c r="E158" s="7" t="s">
        <v>526</v>
      </c>
      <c r="F158" s="7" t="s">
        <v>527</v>
      </c>
      <c r="G158" s="9">
        <v>5367580</v>
      </c>
    </row>
    <row r="159" spans="1:7" x14ac:dyDescent="0.45">
      <c r="A159" s="6" t="s">
        <v>707</v>
      </c>
      <c r="B159" s="7" t="str">
        <f t="shared" si="2"/>
        <v>OMN</v>
      </c>
      <c r="C159" s="7" t="s">
        <v>246</v>
      </c>
      <c r="D159" s="7" t="s">
        <v>522</v>
      </c>
      <c r="E159" s="7" t="s">
        <v>526</v>
      </c>
      <c r="F159" s="7" t="s">
        <v>527</v>
      </c>
      <c r="G159" s="9">
        <v>5106626</v>
      </c>
    </row>
    <row r="160" spans="1:7" x14ac:dyDescent="0.45">
      <c r="A160" s="6" t="s">
        <v>708</v>
      </c>
      <c r="B160" s="7" t="str">
        <f t="shared" si="2"/>
        <v>PAK</v>
      </c>
      <c r="C160" s="7" t="s">
        <v>247</v>
      </c>
      <c r="D160" s="7" t="s">
        <v>522</v>
      </c>
      <c r="E160" s="7" t="s">
        <v>523</v>
      </c>
      <c r="F160" s="7" t="s">
        <v>587</v>
      </c>
      <c r="G160" s="9">
        <v>220892340</v>
      </c>
    </row>
    <row r="161" spans="1:7" x14ac:dyDescent="0.45">
      <c r="A161" s="6" t="s">
        <v>709</v>
      </c>
      <c r="B161" s="7" t="str">
        <f t="shared" si="2"/>
        <v>PLW</v>
      </c>
      <c r="C161" s="7" t="s">
        <v>248</v>
      </c>
      <c r="D161" s="7" t="s">
        <v>522</v>
      </c>
      <c r="E161" s="7" t="s">
        <v>526</v>
      </c>
      <c r="F161" s="7" t="s">
        <v>527</v>
      </c>
      <c r="G161" s="9">
        <v>18092</v>
      </c>
    </row>
    <row r="162" spans="1:7" x14ac:dyDescent="0.45">
      <c r="A162" s="6" t="s">
        <v>710</v>
      </c>
      <c r="B162" s="7" t="str">
        <f t="shared" si="2"/>
        <v>PAN</v>
      </c>
      <c r="C162" s="7" t="s">
        <v>249</v>
      </c>
      <c r="D162" s="7" t="s">
        <v>522</v>
      </c>
      <c r="E162" s="7" t="s">
        <v>526</v>
      </c>
      <c r="F162" s="7" t="s">
        <v>527</v>
      </c>
      <c r="G162" s="9">
        <v>4314767</v>
      </c>
    </row>
    <row r="163" spans="1:7" x14ac:dyDescent="0.45">
      <c r="A163" s="6" t="s">
        <v>711</v>
      </c>
      <c r="B163" s="7" t="str">
        <f t="shared" si="2"/>
        <v>PNG</v>
      </c>
      <c r="C163" s="7" t="s">
        <v>250</v>
      </c>
      <c r="D163" s="7" t="s">
        <v>522</v>
      </c>
      <c r="E163" s="7" t="s">
        <v>523</v>
      </c>
      <c r="F163" s="7" t="s">
        <v>524</v>
      </c>
      <c r="G163" s="9">
        <v>8947024</v>
      </c>
    </row>
    <row r="164" spans="1:7" x14ac:dyDescent="0.45">
      <c r="A164" s="6" t="s">
        <v>712</v>
      </c>
      <c r="B164" s="7" t="str">
        <f t="shared" si="2"/>
        <v>PRY</v>
      </c>
      <c r="C164" s="7" t="s">
        <v>251</v>
      </c>
      <c r="D164" s="7" t="s">
        <v>522</v>
      </c>
      <c r="E164" s="7" t="s">
        <v>526</v>
      </c>
      <c r="F164" s="7" t="s">
        <v>527</v>
      </c>
      <c r="G164" s="9">
        <v>7132538</v>
      </c>
    </row>
    <row r="165" spans="1:7" x14ac:dyDescent="0.45">
      <c r="A165" s="6" t="s">
        <v>713</v>
      </c>
      <c r="B165" s="7" t="str">
        <f t="shared" si="2"/>
        <v>PER</v>
      </c>
      <c r="C165" s="7" t="s">
        <v>252</v>
      </c>
      <c r="D165" s="7" t="s">
        <v>522</v>
      </c>
      <c r="E165" s="7" t="s">
        <v>526</v>
      </c>
      <c r="F165" s="7" t="s">
        <v>527</v>
      </c>
      <c r="G165" s="9">
        <v>32971854</v>
      </c>
    </row>
    <row r="166" spans="1:7" x14ac:dyDescent="0.45">
      <c r="A166" s="6" t="s">
        <v>714</v>
      </c>
      <c r="B166" s="7" t="str">
        <f t="shared" si="2"/>
        <v>PHL</v>
      </c>
      <c r="C166" s="7" t="s">
        <v>253</v>
      </c>
      <c r="D166" s="7" t="s">
        <v>522</v>
      </c>
      <c r="E166" s="7" t="s">
        <v>523</v>
      </c>
      <c r="F166" s="7" t="s">
        <v>529</v>
      </c>
      <c r="G166" s="9">
        <v>109581078</v>
      </c>
    </row>
    <row r="167" spans="1:7" x14ac:dyDescent="0.45">
      <c r="A167" s="6" t="s">
        <v>715</v>
      </c>
      <c r="B167" s="7" t="str">
        <f t="shared" si="2"/>
        <v>POL</v>
      </c>
      <c r="C167" s="7" t="s">
        <v>254</v>
      </c>
      <c r="D167" s="7" t="s">
        <v>522</v>
      </c>
      <c r="E167" s="7" t="s">
        <v>526</v>
      </c>
      <c r="F167" s="7" t="s">
        <v>527</v>
      </c>
      <c r="G167" s="9">
        <v>37958138</v>
      </c>
    </row>
    <row r="168" spans="1:7" x14ac:dyDescent="0.45">
      <c r="A168" s="6" t="s">
        <v>716</v>
      </c>
      <c r="B168" s="7" t="str">
        <f t="shared" si="2"/>
        <v>PRT</v>
      </c>
      <c r="C168" s="7" t="s">
        <v>255</v>
      </c>
      <c r="D168" s="7" t="s">
        <v>522</v>
      </c>
      <c r="E168" s="7" t="s">
        <v>526</v>
      </c>
      <c r="F168" s="7" t="s">
        <v>527</v>
      </c>
      <c r="G168" s="9">
        <v>10295909</v>
      </c>
    </row>
    <row r="169" spans="1:7" x14ac:dyDescent="0.45">
      <c r="A169" s="6" t="s">
        <v>717</v>
      </c>
      <c r="B169" s="7" t="str">
        <f t="shared" si="2"/>
        <v>PRI</v>
      </c>
      <c r="C169" s="7" t="s">
        <v>718</v>
      </c>
      <c r="D169" s="7" t="s">
        <v>531</v>
      </c>
      <c r="E169" s="7">
        <v>0</v>
      </c>
      <c r="F169" s="7" t="s">
        <v>527</v>
      </c>
      <c r="G169" s="9">
        <v>2860853</v>
      </c>
    </row>
    <row r="170" spans="1:7" x14ac:dyDescent="0.45">
      <c r="A170" s="6" t="s">
        <v>719</v>
      </c>
      <c r="B170" s="7" t="str">
        <f t="shared" si="2"/>
        <v>QAT</v>
      </c>
      <c r="C170" s="7" t="s">
        <v>256</v>
      </c>
      <c r="D170" s="7" t="s">
        <v>522</v>
      </c>
      <c r="E170" s="7" t="s">
        <v>526</v>
      </c>
      <c r="F170" s="7" t="s">
        <v>527</v>
      </c>
      <c r="G170" s="9">
        <v>2881053</v>
      </c>
    </row>
    <row r="171" spans="1:7" x14ac:dyDescent="0.45">
      <c r="A171" s="6" t="s">
        <v>720</v>
      </c>
      <c r="B171" s="7" t="str">
        <f t="shared" si="2"/>
        <v>ROU</v>
      </c>
      <c r="C171" s="7" t="s">
        <v>260</v>
      </c>
      <c r="D171" s="7" t="s">
        <v>522</v>
      </c>
      <c r="E171" s="7" t="s">
        <v>526</v>
      </c>
      <c r="F171" s="7" t="s">
        <v>527</v>
      </c>
      <c r="G171" s="9">
        <v>19328838</v>
      </c>
    </row>
    <row r="172" spans="1:7" x14ac:dyDescent="0.45">
      <c r="A172" s="6" t="s">
        <v>721</v>
      </c>
      <c r="B172" s="7" t="str">
        <f t="shared" si="2"/>
        <v>RUS</v>
      </c>
      <c r="C172" s="7" t="s">
        <v>261</v>
      </c>
      <c r="D172" s="7" t="s">
        <v>531</v>
      </c>
      <c r="E172" s="7">
        <v>0</v>
      </c>
      <c r="F172" s="7" t="s">
        <v>527</v>
      </c>
      <c r="G172" s="9">
        <v>145934460</v>
      </c>
    </row>
    <row r="173" spans="1:7" x14ac:dyDescent="0.45">
      <c r="A173" s="6" t="s">
        <v>722</v>
      </c>
      <c r="B173" s="7" t="str">
        <f t="shared" si="2"/>
        <v>RWA</v>
      </c>
      <c r="C173" s="7" t="s">
        <v>262</v>
      </c>
      <c r="D173" s="7" t="s">
        <v>522</v>
      </c>
      <c r="E173" s="7" t="s">
        <v>523</v>
      </c>
      <c r="F173" s="7" t="s">
        <v>546</v>
      </c>
      <c r="G173" s="9">
        <v>12952218</v>
      </c>
    </row>
    <row r="174" spans="1:7" x14ac:dyDescent="0.45">
      <c r="A174" s="6" t="s">
        <v>723</v>
      </c>
      <c r="B174" s="7" t="str">
        <f t="shared" si="2"/>
        <v>KNA</v>
      </c>
      <c r="C174" s="7" t="s">
        <v>724</v>
      </c>
      <c r="D174" s="7" t="s">
        <v>522</v>
      </c>
      <c r="E174" s="7" t="s">
        <v>526</v>
      </c>
      <c r="F174" s="7" t="s">
        <v>527</v>
      </c>
      <c r="G174" s="9">
        <v>53192</v>
      </c>
    </row>
    <row r="175" spans="1:7" x14ac:dyDescent="0.45">
      <c r="A175" s="6" t="s">
        <v>725</v>
      </c>
      <c r="B175" s="7" t="str">
        <f t="shared" si="2"/>
        <v>LCA</v>
      </c>
      <c r="C175" s="7" t="s">
        <v>265</v>
      </c>
      <c r="D175" s="7" t="s">
        <v>522</v>
      </c>
      <c r="E175" s="7" t="s">
        <v>523</v>
      </c>
      <c r="F175" s="7" t="s">
        <v>529</v>
      </c>
      <c r="G175" s="10">
        <v>183627</v>
      </c>
    </row>
    <row r="176" spans="1:7" x14ac:dyDescent="0.45">
      <c r="A176" s="6" t="s">
        <v>726</v>
      </c>
      <c r="B176" s="7" t="str">
        <f t="shared" si="2"/>
        <v>MAF</v>
      </c>
      <c r="C176" s="7" t="s">
        <v>727</v>
      </c>
      <c r="D176" s="7" t="s">
        <v>578</v>
      </c>
      <c r="E176" s="7">
        <v>0</v>
      </c>
      <c r="F176" s="7" t="s">
        <v>527</v>
      </c>
      <c r="G176" s="11">
        <v>0</v>
      </c>
    </row>
    <row r="177" spans="1:7" x14ac:dyDescent="0.45">
      <c r="A177" s="6" t="s">
        <v>728</v>
      </c>
      <c r="B177" s="7" t="str">
        <f t="shared" si="2"/>
        <v>VCT</v>
      </c>
      <c r="C177" s="7" t="s">
        <v>729</v>
      </c>
      <c r="D177" s="7" t="s">
        <v>522</v>
      </c>
      <c r="E177" s="7" t="s">
        <v>523</v>
      </c>
      <c r="F177" s="7" t="s">
        <v>529</v>
      </c>
      <c r="G177" s="10">
        <v>110940</v>
      </c>
    </row>
    <row r="178" spans="1:7" x14ac:dyDescent="0.45">
      <c r="A178" s="6" t="s">
        <v>730</v>
      </c>
      <c r="B178" s="7" t="str">
        <f t="shared" si="2"/>
        <v>WSM</v>
      </c>
      <c r="C178" s="7" t="s">
        <v>267</v>
      </c>
      <c r="D178" s="7" t="s">
        <v>522</v>
      </c>
      <c r="E178" s="7" t="s">
        <v>523</v>
      </c>
      <c r="F178" s="7" t="s">
        <v>529</v>
      </c>
      <c r="G178" s="10">
        <v>198414</v>
      </c>
    </row>
    <row r="179" spans="1:7" x14ac:dyDescent="0.45">
      <c r="A179" s="6" t="s">
        <v>731</v>
      </c>
      <c r="B179" s="7" t="str">
        <f t="shared" si="2"/>
        <v>SMR</v>
      </c>
      <c r="C179" s="7" t="s">
        <v>268</v>
      </c>
      <c r="D179" s="7" t="s">
        <v>531</v>
      </c>
      <c r="E179" s="7">
        <v>0</v>
      </c>
      <c r="F179" s="7" t="s">
        <v>527</v>
      </c>
      <c r="G179" s="9">
        <v>33938</v>
      </c>
    </row>
    <row r="180" spans="1:7" x14ac:dyDescent="0.45">
      <c r="A180" s="6" t="s">
        <v>732</v>
      </c>
      <c r="B180" s="7" t="str">
        <f t="shared" si="2"/>
        <v>STP</v>
      </c>
      <c r="C180" s="7" t="s">
        <v>733</v>
      </c>
      <c r="D180" s="7" t="s">
        <v>522</v>
      </c>
      <c r="E180" s="7" t="s">
        <v>523</v>
      </c>
      <c r="F180" s="7" t="s">
        <v>546</v>
      </c>
      <c r="G180" s="10">
        <v>219159</v>
      </c>
    </row>
    <row r="181" spans="1:7" x14ac:dyDescent="0.45">
      <c r="A181" s="6" t="s">
        <v>734</v>
      </c>
      <c r="B181" s="7" t="str">
        <f t="shared" si="2"/>
        <v>SAU</v>
      </c>
      <c r="C181" s="7" t="s">
        <v>270</v>
      </c>
      <c r="D181" s="7" t="s">
        <v>522</v>
      </c>
      <c r="E181" s="7" t="s">
        <v>526</v>
      </c>
      <c r="F181" s="7" t="s">
        <v>527</v>
      </c>
      <c r="G181" s="9">
        <v>34813871</v>
      </c>
    </row>
    <row r="182" spans="1:7" x14ac:dyDescent="0.45">
      <c r="A182" s="6" t="s">
        <v>735</v>
      </c>
      <c r="B182" s="7" t="str">
        <f t="shared" si="2"/>
        <v>SEN</v>
      </c>
      <c r="C182" s="7" t="s">
        <v>84</v>
      </c>
      <c r="D182" s="7" t="s">
        <v>522</v>
      </c>
      <c r="E182" s="7" t="s">
        <v>523</v>
      </c>
      <c r="F182" s="7" t="s">
        <v>546</v>
      </c>
      <c r="G182" s="9">
        <v>16743927</v>
      </c>
    </row>
    <row r="183" spans="1:7" x14ac:dyDescent="0.45">
      <c r="A183" s="6" t="s">
        <v>736</v>
      </c>
      <c r="B183" s="7" t="str">
        <f t="shared" si="2"/>
        <v>SRB</v>
      </c>
      <c r="C183" s="7" t="s">
        <v>271</v>
      </c>
      <c r="D183" s="7" t="s">
        <v>522</v>
      </c>
      <c r="E183" s="7" t="s">
        <v>526</v>
      </c>
      <c r="F183" s="7" t="s">
        <v>527</v>
      </c>
      <c r="G183" s="9">
        <v>6926705</v>
      </c>
    </row>
    <row r="184" spans="1:7" x14ac:dyDescent="0.45">
      <c r="A184" s="6" t="s">
        <v>737</v>
      </c>
      <c r="B184" s="7" t="str">
        <f t="shared" si="2"/>
        <v>SYC</v>
      </c>
      <c r="C184" s="7" t="s">
        <v>272</v>
      </c>
      <c r="D184" s="7" t="s">
        <v>531</v>
      </c>
      <c r="E184" s="7">
        <v>0</v>
      </c>
      <c r="F184" s="7" t="s">
        <v>527</v>
      </c>
      <c r="G184" s="9">
        <v>98347</v>
      </c>
    </row>
    <row r="185" spans="1:7" x14ac:dyDescent="0.45">
      <c r="A185" s="6" t="s">
        <v>738</v>
      </c>
      <c r="B185" s="7" t="str">
        <f t="shared" si="2"/>
        <v>SLE</v>
      </c>
      <c r="C185" s="7" t="s">
        <v>87</v>
      </c>
      <c r="D185" s="7" t="s">
        <v>522</v>
      </c>
      <c r="E185" s="7" t="s">
        <v>523</v>
      </c>
      <c r="F185" s="7" t="s">
        <v>546</v>
      </c>
      <c r="G185" s="9">
        <v>7976983</v>
      </c>
    </row>
    <row r="186" spans="1:7" x14ac:dyDescent="0.45">
      <c r="A186" s="6" t="s">
        <v>739</v>
      </c>
      <c r="B186" s="7" t="str">
        <f t="shared" si="2"/>
        <v>SGP</v>
      </c>
      <c r="C186" s="7" t="s">
        <v>273</v>
      </c>
      <c r="D186" s="7" t="s">
        <v>522</v>
      </c>
      <c r="E186" s="7" t="s">
        <v>526</v>
      </c>
      <c r="F186" s="7" t="s">
        <v>527</v>
      </c>
      <c r="G186" s="9">
        <v>5850342</v>
      </c>
    </row>
    <row r="187" spans="1:7" x14ac:dyDescent="0.45">
      <c r="A187" s="6" t="s">
        <v>740</v>
      </c>
      <c r="B187" s="7" t="str">
        <f t="shared" si="2"/>
        <v>SXM</v>
      </c>
      <c r="C187" s="7" t="s">
        <v>274</v>
      </c>
      <c r="D187" s="7" t="s">
        <v>531</v>
      </c>
      <c r="E187" s="7">
        <v>0</v>
      </c>
      <c r="F187" s="7" t="s">
        <v>527</v>
      </c>
      <c r="G187" s="9">
        <v>42882</v>
      </c>
    </row>
    <row r="188" spans="1:7" x14ac:dyDescent="0.45">
      <c r="A188" s="6" t="s">
        <v>741</v>
      </c>
      <c r="B188" s="7" t="str">
        <f t="shared" si="2"/>
        <v>SVK</v>
      </c>
      <c r="C188" s="7" t="s">
        <v>275</v>
      </c>
      <c r="D188" s="7" t="s">
        <v>522</v>
      </c>
      <c r="E188" s="7" t="s">
        <v>526</v>
      </c>
      <c r="F188" s="7" t="s">
        <v>527</v>
      </c>
      <c r="G188" s="9">
        <v>5457873</v>
      </c>
    </row>
    <row r="189" spans="1:7" x14ac:dyDescent="0.45">
      <c r="A189" s="6" t="s">
        <v>742</v>
      </c>
      <c r="B189" s="7" t="str">
        <f t="shared" si="2"/>
        <v>SVN</v>
      </c>
      <c r="C189" s="7" t="s">
        <v>276</v>
      </c>
      <c r="D189" s="7" t="s">
        <v>522</v>
      </c>
      <c r="E189" s="7" t="s">
        <v>526</v>
      </c>
      <c r="F189" s="7" t="s">
        <v>527</v>
      </c>
      <c r="G189" s="9">
        <v>2095861</v>
      </c>
    </row>
    <row r="190" spans="1:7" x14ac:dyDescent="0.45">
      <c r="A190" s="6" t="s">
        <v>743</v>
      </c>
      <c r="B190" s="7" t="str">
        <f t="shared" si="2"/>
        <v>SLB</v>
      </c>
      <c r="C190" s="7" t="s">
        <v>90</v>
      </c>
      <c r="D190" s="7" t="s">
        <v>522</v>
      </c>
      <c r="E190" s="7" t="s">
        <v>523</v>
      </c>
      <c r="F190" s="7" t="s">
        <v>546</v>
      </c>
      <c r="G190" s="10">
        <v>686884</v>
      </c>
    </row>
    <row r="191" spans="1:7" x14ac:dyDescent="0.45">
      <c r="A191" s="6" t="s">
        <v>744</v>
      </c>
      <c r="B191" s="7" t="str">
        <f t="shared" si="2"/>
        <v>SOM</v>
      </c>
      <c r="C191" s="7" t="s">
        <v>92</v>
      </c>
      <c r="D191" s="7" t="s">
        <v>522</v>
      </c>
      <c r="E191" s="7" t="s">
        <v>523</v>
      </c>
      <c r="F191" s="7" t="s">
        <v>524</v>
      </c>
      <c r="G191" s="9">
        <v>15893222</v>
      </c>
    </row>
    <row r="192" spans="1:7" x14ac:dyDescent="0.45">
      <c r="A192" s="6" t="s">
        <v>745</v>
      </c>
      <c r="B192" s="7" t="str">
        <f t="shared" si="2"/>
        <v>ZAF</v>
      </c>
      <c r="C192" s="7" t="s">
        <v>277</v>
      </c>
      <c r="D192" s="7" t="s">
        <v>522</v>
      </c>
      <c r="E192" s="7" t="s">
        <v>526</v>
      </c>
      <c r="F192" s="7" t="s">
        <v>527</v>
      </c>
      <c r="G192" s="9">
        <v>59308690</v>
      </c>
    </row>
    <row r="193" spans="1:7" x14ac:dyDescent="0.45">
      <c r="A193" s="6" t="s">
        <v>746</v>
      </c>
      <c r="B193" s="7" t="str">
        <f t="shared" si="2"/>
        <v>SSD</v>
      </c>
      <c r="C193" s="7" t="s">
        <v>95</v>
      </c>
      <c r="D193" s="7" t="s">
        <v>522</v>
      </c>
      <c r="E193" s="7" t="s">
        <v>523</v>
      </c>
      <c r="F193" s="7" t="s">
        <v>524</v>
      </c>
      <c r="G193" s="9">
        <v>11193725</v>
      </c>
    </row>
    <row r="194" spans="1:7" x14ac:dyDescent="0.45">
      <c r="A194" s="6" t="s">
        <v>747</v>
      </c>
      <c r="B194" s="7" t="str">
        <f t="shared" si="2"/>
        <v>ESP</v>
      </c>
      <c r="C194" s="7" t="s">
        <v>278</v>
      </c>
      <c r="D194" s="7" t="s">
        <v>522</v>
      </c>
      <c r="E194" s="7" t="s">
        <v>526</v>
      </c>
      <c r="F194" s="7" t="s">
        <v>527</v>
      </c>
      <c r="G194" s="9">
        <v>47332614</v>
      </c>
    </row>
    <row r="195" spans="1:7" x14ac:dyDescent="0.45">
      <c r="A195" s="6" t="s">
        <v>748</v>
      </c>
      <c r="B195" s="7" t="str">
        <f t="shared" ref="B195:B229" si="3">MID(A195,2,3)</f>
        <v>LKA</v>
      </c>
      <c r="C195" s="7" t="s">
        <v>279</v>
      </c>
      <c r="D195" s="7" t="s">
        <v>522</v>
      </c>
      <c r="E195" s="7" t="s">
        <v>523</v>
      </c>
      <c r="F195" s="7" t="s">
        <v>529</v>
      </c>
      <c r="G195" s="9">
        <v>21413249</v>
      </c>
    </row>
    <row r="196" spans="1:7" x14ac:dyDescent="0.45">
      <c r="A196" s="6" t="s">
        <v>749</v>
      </c>
      <c r="B196" s="7" t="str">
        <f t="shared" si="3"/>
        <v>SDN</v>
      </c>
      <c r="C196" s="7" t="s">
        <v>98</v>
      </c>
      <c r="D196" s="7" t="s">
        <v>522</v>
      </c>
      <c r="E196" s="7" t="s">
        <v>523</v>
      </c>
      <c r="F196" s="7" t="s">
        <v>524</v>
      </c>
      <c r="G196" s="9">
        <v>43849260</v>
      </c>
    </row>
    <row r="197" spans="1:7" x14ac:dyDescent="0.45">
      <c r="A197" s="6" t="s">
        <v>750</v>
      </c>
      <c r="B197" s="7" t="str">
        <f t="shared" si="3"/>
        <v>SUR</v>
      </c>
      <c r="C197" s="7" t="s">
        <v>280</v>
      </c>
      <c r="D197" s="7" t="s">
        <v>522</v>
      </c>
      <c r="E197" s="7" t="s">
        <v>526</v>
      </c>
      <c r="F197" s="7" t="s">
        <v>527</v>
      </c>
      <c r="G197" s="10">
        <v>586632</v>
      </c>
    </row>
    <row r="198" spans="1:7" x14ac:dyDescent="0.45">
      <c r="A198" s="6" t="s">
        <v>751</v>
      </c>
      <c r="B198" s="7" t="str">
        <f t="shared" si="3"/>
        <v>SWE</v>
      </c>
      <c r="C198" s="7" t="s">
        <v>281</v>
      </c>
      <c r="D198" s="7" t="s">
        <v>522</v>
      </c>
      <c r="E198" s="7" t="s">
        <v>526</v>
      </c>
      <c r="F198" s="7" t="s">
        <v>527</v>
      </c>
      <c r="G198" s="9">
        <v>10327589</v>
      </c>
    </row>
    <row r="199" spans="1:7" x14ac:dyDescent="0.45">
      <c r="A199" s="6" t="s">
        <v>752</v>
      </c>
      <c r="B199" s="7" t="str">
        <f t="shared" si="3"/>
        <v>CHE</v>
      </c>
      <c r="C199" s="7" t="s">
        <v>282</v>
      </c>
      <c r="D199" s="7" t="s">
        <v>522</v>
      </c>
      <c r="E199" s="7" t="s">
        <v>526</v>
      </c>
      <c r="F199" s="7" t="s">
        <v>527</v>
      </c>
      <c r="G199" s="9">
        <v>8654618</v>
      </c>
    </row>
    <row r="200" spans="1:7" x14ac:dyDescent="0.45">
      <c r="A200" s="6" t="s">
        <v>753</v>
      </c>
      <c r="B200" s="7" t="str">
        <f t="shared" si="3"/>
        <v>SYR</v>
      </c>
      <c r="C200" s="7" t="s">
        <v>754</v>
      </c>
      <c r="D200" s="7" t="s">
        <v>522</v>
      </c>
      <c r="E200" s="7" t="s">
        <v>523</v>
      </c>
      <c r="F200" s="7" t="s">
        <v>524</v>
      </c>
      <c r="G200" s="9">
        <v>17500658</v>
      </c>
    </row>
    <row r="201" spans="1:7" x14ac:dyDescent="0.45">
      <c r="A201" s="6" t="s">
        <v>755</v>
      </c>
      <c r="B201" s="7" t="str">
        <f t="shared" si="3"/>
        <v>TWN</v>
      </c>
      <c r="C201" s="7" t="s">
        <v>756</v>
      </c>
      <c r="D201" s="7" t="s">
        <v>522</v>
      </c>
      <c r="E201" s="7" t="s">
        <v>526</v>
      </c>
      <c r="F201" s="7" t="s">
        <v>527</v>
      </c>
      <c r="G201" s="11">
        <v>0</v>
      </c>
    </row>
    <row r="202" spans="1:7" x14ac:dyDescent="0.45">
      <c r="A202" s="6" t="s">
        <v>757</v>
      </c>
      <c r="B202" s="7" t="str">
        <f t="shared" si="3"/>
        <v>TJK</v>
      </c>
      <c r="C202" s="7" t="s">
        <v>283</v>
      </c>
      <c r="D202" s="7" t="s">
        <v>522</v>
      </c>
      <c r="E202" s="7" t="s">
        <v>523</v>
      </c>
      <c r="F202" s="7" t="s">
        <v>546</v>
      </c>
      <c r="G202" s="9">
        <v>9537642</v>
      </c>
    </row>
    <row r="203" spans="1:7" x14ac:dyDescent="0.45">
      <c r="A203" s="6" t="s">
        <v>758</v>
      </c>
      <c r="B203" s="7" t="str">
        <f t="shared" si="3"/>
        <v>TZA</v>
      </c>
      <c r="C203" s="7" t="s">
        <v>759</v>
      </c>
      <c r="D203" s="7" t="s">
        <v>522</v>
      </c>
      <c r="E203" s="7" t="s">
        <v>523</v>
      </c>
      <c r="F203" s="7" t="s">
        <v>546</v>
      </c>
      <c r="G203" s="9">
        <v>59734218</v>
      </c>
    </row>
    <row r="204" spans="1:7" x14ac:dyDescent="0.45">
      <c r="A204" s="6" t="s">
        <v>760</v>
      </c>
      <c r="B204" s="7" t="str">
        <f t="shared" si="3"/>
        <v>THA</v>
      </c>
      <c r="C204" s="7" t="s">
        <v>284</v>
      </c>
      <c r="D204" s="7" t="s">
        <v>531</v>
      </c>
      <c r="E204" s="7">
        <v>0</v>
      </c>
      <c r="F204" s="7" t="s">
        <v>527</v>
      </c>
      <c r="G204" s="9">
        <v>69799978</v>
      </c>
    </row>
    <row r="205" spans="1:7" x14ac:dyDescent="0.45">
      <c r="A205" s="6" t="s">
        <v>761</v>
      </c>
      <c r="B205" s="7" t="str">
        <f t="shared" si="3"/>
        <v>TLS</v>
      </c>
      <c r="C205" s="7" t="s">
        <v>285</v>
      </c>
      <c r="D205" s="7" t="s">
        <v>522</v>
      </c>
      <c r="E205" s="7" t="s">
        <v>523</v>
      </c>
      <c r="F205" s="7" t="s">
        <v>529</v>
      </c>
      <c r="G205" s="10">
        <v>1318445</v>
      </c>
    </row>
    <row r="206" spans="1:7" x14ac:dyDescent="0.45">
      <c r="A206" s="6" t="s">
        <v>762</v>
      </c>
      <c r="B206" s="7" t="str">
        <f t="shared" si="3"/>
        <v>TGO</v>
      </c>
      <c r="C206" s="7" t="s">
        <v>286</v>
      </c>
      <c r="D206" s="7" t="s">
        <v>522</v>
      </c>
      <c r="E206" s="7" t="s">
        <v>523</v>
      </c>
      <c r="F206" s="7" t="s">
        <v>546</v>
      </c>
      <c r="G206" s="9">
        <v>8278724</v>
      </c>
    </row>
    <row r="207" spans="1:7" x14ac:dyDescent="0.45">
      <c r="A207" s="6" t="s">
        <v>763</v>
      </c>
      <c r="B207" s="7" t="str">
        <f t="shared" si="3"/>
        <v>TON</v>
      </c>
      <c r="C207" s="7" t="s">
        <v>287</v>
      </c>
      <c r="D207" s="7" t="s">
        <v>522</v>
      </c>
      <c r="E207" s="7" t="s">
        <v>523</v>
      </c>
      <c r="F207" s="7" t="s">
        <v>529</v>
      </c>
      <c r="G207" s="10">
        <v>105695</v>
      </c>
    </row>
    <row r="208" spans="1:7" x14ac:dyDescent="0.45">
      <c r="A208" s="6" t="s">
        <v>764</v>
      </c>
      <c r="B208" s="7" t="str">
        <f t="shared" si="3"/>
        <v>TTO</v>
      </c>
      <c r="C208" s="7" t="s">
        <v>765</v>
      </c>
      <c r="D208" s="7" t="s">
        <v>522</v>
      </c>
      <c r="E208" s="7" t="s">
        <v>526</v>
      </c>
      <c r="F208" s="7" t="s">
        <v>527</v>
      </c>
      <c r="G208" s="9">
        <v>1399488</v>
      </c>
    </row>
    <row r="209" spans="1:7" x14ac:dyDescent="0.45">
      <c r="A209" s="6" t="s">
        <v>766</v>
      </c>
      <c r="B209" s="7" t="str">
        <f t="shared" si="3"/>
        <v>TUN</v>
      </c>
      <c r="C209" s="7" t="s">
        <v>289</v>
      </c>
      <c r="D209" s="7" t="s">
        <v>522</v>
      </c>
      <c r="E209" s="7" t="s">
        <v>523</v>
      </c>
      <c r="F209" s="7" t="s">
        <v>529</v>
      </c>
      <c r="G209" s="9">
        <v>11818619</v>
      </c>
    </row>
    <row r="210" spans="1:7" x14ac:dyDescent="0.45">
      <c r="A210" s="6" t="s">
        <v>767</v>
      </c>
      <c r="B210" s="7" t="str">
        <f t="shared" si="3"/>
        <v>TUR</v>
      </c>
      <c r="C210" s="7" t="s">
        <v>290</v>
      </c>
      <c r="D210" s="7" t="s">
        <v>531</v>
      </c>
      <c r="E210" s="7">
        <v>0</v>
      </c>
      <c r="F210" s="7" t="s">
        <v>527</v>
      </c>
      <c r="G210" s="9">
        <v>84339067</v>
      </c>
    </row>
    <row r="211" spans="1:7" x14ac:dyDescent="0.45">
      <c r="A211" s="6" t="s">
        <v>768</v>
      </c>
      <c r="B211" s="7" t="str">
        <f t="shared" si="3"/>
        <v>TKM</v>
      </c>
      <c r="C211" s="7" t="s">
        <v>291</v>
      </c>
      <c r="D211" s="7" t="s">
        <v>531</v>
      </c>
      <c r="E211" s="7">
        <v>0</v>
      </c>
      <c r="F211" s="7" t="s">
        <v>527</v>
      </c>
      <c r="G211" s="9">
        <v>6031187</v>
      </c>
    </row>
    <row r="212" spans="1:7" x14ac:dyDescent="0.45">
      <c r="A212" s="6" t="s">
        <v>769</v>
      </c>
      <c r="B212" s="7" t="str">
        <f t="shared" si="3"/>
        <v>TCA</v>
      </c>
      <c r="C212" s="7" t="s">
        <v>770</v>
      </c>
      <c r="D212" s="7" t="s">
        <v>522</v>
      </c>
      <c r="E212" s="7" t="s">
        <v>526</v>
      </c>
      <c r="F212" s="7" t="s">
        <v>527</v>
      </c>
      <c r="G212" s="9">
        <v>38718</v>
      </c>
    </row>
    <row r="213" spans="1:7" x14ac:dyDescent="0.45">
      <c r="A213" s="6" t="s">
        <v>771</v>
      </c>
      <c r="B213" s="7" t="str">
        <f t="shared" si="3"/>
        <v>TUV</v>
      </c>
      <c r="C213" s="7" t="s">
        <v>293</v>
      </c>
      <c r="D213" s="7" t="s">
        <v>522</v>
      </c>
      <c r="E213" s="7" t="s">
        <v>523</v>
      </c>
      <c r="F213" s="7" t="s">
        <v>529</v>
      </c>
      <c r="G213" s="10">
        <v>11792</v>
      </c>
    </row>
    <row r="214" spans="1:7" x14ac:dyDescent="0.45">
      <c r="A214" s="6" t="s">
        <v>772</v>
      </c>
      <c r="B214" s="7" t="str">
        <f t="shared" si="3"/>
        <v>UGA</v>
      </c>
      <c r="C214" s="7" t="s">
        <v>109</v>
      </c>
      <c r="D214" s="7" t="s">
        <v>522</v>
      </c>
      <c r="E214" s="7" t="s">
        <v>523</v>
      </c>
      <c r="F214" s="7" t="s">
        <v>546</v>
      </c>
      <c r="G214" s="9">
        <v>45741007</v>
      </c>
    </row>
    <row r="215" spans="1:7" x14ac:dyDescent="0.45">
      <c r="A215" s="6" t="s">
        <v>773</v>
      </c>
      <c r="B215" s="7" t="str">
        <f t="shared" si="3"/>
        <v>UKR</v>
      </c>
      <c r="C215" s="7" t="s">
        <v>296</v>
      </c>
      <c r="D215" s="7" t="s">
        <v>522</v>
      </c>
      <c r="E215" s="7" t="s">
        <v>523</v>
      </c>
      <c r="F215" s="7" t="s">
        <v>529</v>
      </c>
      <c r="G215" s="9">
        <v>43733759</v>
      </c>
    </row>
    <row r="216" spans="1:7" x14ac:dyDescent="0.45">
      <c r="A216" s="6" t="s">
        <v>774</v>
      </c>
      <c r="B216" s="7" t="str">
        <f t="shared" si="3"/>
        <v>ARE</v>
      </c>
      <c r="C216" s="7" t="s">
        <v>775</v>
      </c>
      <c r="D216" s="7" t="s">
        <v>522</v>
      </c>
      <c r="E216" s="7" t="s">
        <v>526</v>
      </c>
      <c r="F216" s="7" t="s">
        <v>527</v>
      </c>
      <c r="G216" s="9">
        <v>9890402</v>
      </c>
    </row>
    <row r="217" spans="1:7" x14ac:dyDescent="0.45">
      <c r="A217" s="6" t="s">
        <v>776</v>
      </c>
      <c r="B217" s="7" t="str">
        <f t="shared" si="3"/>
        <v>GBR</v>
      </c>
      <c r="C217" s="7" t="s">
        <v>777</v>
      </c>
      <c r="D217" s="7" t="s">
        <v>522</v>
      </c>
      <c r="E217" s="7" t="s">
        <v>526</v>
      </c>
      <c r="F217" s="7" t="s">
        <v>527</v>
      </c>
      <c r="G217" s="9">
        <v>67886004</v>
      </c>
    </row>
    <row r="218" spans="1:7" x14ac:dyDescent="0.45">
      <c r="A218" s="6" t="s">
        <v>778</v>
      </c>
      <c r="B218" s="7" t="str">
        <f t="shared" si="3"/>
        <v>USA</v>
      </c>
      <c r="C218" s="7" t="s">
        <v>779</v>
      </c>
      <c r="D218" s="7" t="s">
        <v>531</v>
      </c>
      <c r="E218" s="7">
        <v>0</v>
      </c>
      <c r="F218" s="7" t="s">
        <v>527</v>
      </c>
      <c r="G218" s="9">
        <v>331002651</v>
      </c>
    </row>
    <row r="219" spans="1:7" x14ac:dyDescent="0.45">
      <c r="A219" s="6" t="s">
        <v>780</v>
      </c>
      <c r="B219" s="7" t="str">
        <f t="shared" si="3"/>
        <v>URY</v>
      </c>
      <c r="C219" s="7" t="s">
        <v>297</v>
      </c>
      <c r="D219" s="7" t="s">
        <v>522</v>
      </c>
      <c r="E219" s="7" t="s">
        <v>526</v>
      </c>
      <c r="F219" s="7" t="s">
        <v>527</v>
      </c>
      <c r="G219" s="9">
        <v>3473730</v>
      </c>
    </row>
    <row r="220" spans="1:7" x14ac:dyDescent="0.45">
      <c r="A220" s="6" t="s">
        <v>781</v>
      </c>
      <c r="B220" s="7" t="str">
        <f t="shared" si="3"/>
        <v>UZB</v>
      </c>
      <c r="C220" s="7" t="s">
        <v>300</v>
      </c>
      <c r="D220" s="7" t="s">
        <v>522</v>
      </c>
      <c r="E220" s="7" t="s">
        <v>523</v>
      </c>
      <c r="F220" s="7" t="s">
        <v>546</v>
      </c>
      <c r="G220" s="9">
        <v>33469199</v>
      </c>
    </row>
    <row r="221" spans="1:7" x14ac:dyDescent="0.45">
      <c r="A221" s="6" t="s">
        <v>782</v>
      </c>
      <c r="B221" s="7" t="str">
        <f t="shared" si="3"/>
        <v>VUT</v>
      </c>
      <c r="C221" s="7" t="s">
        <v>301</v>
      </c>
      <c r="D221" s="7" t="s">
        <v>522</v>
      </c>
      <c r="E221" s="7" t="s">
        <v>523</v>
      </c>
      <c r="F221" s="7" t="s">
        <v>529</v>
      </c>
      <c r="G221" s="10">
        <v>307145</v>
      </c>
    </row>
    <row r="222" spans="1:7" x14ac:dyDescent="0.45">
      <c r="A222" s="6" t="s">
        <v>783</v>
      </c>
      <c r="B222" s="7" t="str">
        <f t="shared" si="3"/>
        <v>VEN</v>
      </c>
      <c r="C222" s="7" t="s">
        <v>784</v>
      </c>
      <c r="D222" s="7" t="s">
        <v>522</v>
      </c>
      <c r="E222" s="7" t="s">
        <v>526</v>
      </c>
      <c r="F222" s="7" t="s">
        <v>527</v>
      </c>
      <c r="G222" s="9">
        <v>28435940</v>
      </c>
    </row>
    <row r="223" spans="1:7" x14ac:dyDescent="0.45">
      <c r="A223" s="6" t="s">
        <v>785</v>
      </c>
      <c r="B223" s="7" t="str">
        <f t="shared" si="3"/>
        <v>VNM</v>
      </c>
      <c r="C223" s="7" t="s">
        <v>786</v>
      </c>
      <c r="D223" s="7" t="s">
        <v>522</v>
      </c>
      <c r="E223" s="7" t="s">
        <v>523</v>
      </c>
      <c r="F223" s="7" t="s">
        <v>529</v>
      </c>
      <c r="G223" s="9">
        <v>97338579</v>
      </c>
    </row>
    <row r="224" spans="1:7" x14ac:dyDescent="0.45">
      <c r="A224" s="6" t="s">
        <v>787</v>
      </c>
      <c r="B224" s="7" t="str">
        <f t="shared" si="3"/>
        <v>VIR</v>
      </c>
      <c r="C224" s="7" t="s">
        <v>788</v>
      </c>
      <c r="D224" s="7" t="s">
        <v>578</v>
      </c>
      <c r="E224" s="7">
        <v>0</v>
      </c>
      <c r="F224" s="7" t="s">
        <v>527</v>
      </c>
      <c r="G224" s="11">
        <v>0</v>
      </c>
    </row>
    <row r="225" spans="1:7" x14ac:dyDescent="0.45">
      <c r="A225" s="6" t="s">
        <v>789</v>
      </c>
      <c r="B225" s="7" t="str">
        <f t="shared" si="3"/>
        <v>WLF</v>
      </c>
      <c r="C225" s="7" t="s">
        <v>790</v>
      </c>
      <c r="D225" s="7" t="s">
        <v>531</v>
      </c>
      <c r="E225" s="7">
        <v>0</v>
      </c>
      <c r="F225" s="7" t="s">
        <v>527</v>
      </c>
      <c r="G225" s="11">
        <v>11246</v>
      </c>
    </row>
    <row r="226" spans="1:7" x14ac:dyDescent="0.45">
      <c r="A226" s="6" t="s">
        <v>791</v>
      </c>
      <c r="B226" s="7" t="str">
        <f t="shared" si="3"/>
        <v>PSE</v>
      </c>
      <c r="C226" s="7" t="s">
        <v>792</v>
      </c>
      <c r="D226" s="7" t="s">
        <v>522</v>
      </c>
      <c r="E226" s="7" t="s">
        <v>523</v>
      </c>
      <c r="F226" s="7" t="s">
        <v>529</v>
      </c>
      <c r="G226" s="9">
        <v>5101414</v>
      </c>
    </row>
    <row r="227" spans="1:7" x14ac:dyDescent="0.45">
      <c r="A227" s="6" t="s">
        <v>793</v>
      </c>
      <c r="B227" s="7" t="str">
        <f t="shared" si="3"/>
        <v>YEM</v>
      </c>
      <c r="C227" s="7" t="s">
        <v>110</v>
      </c>
      <c r="D227" s="7" t="s">
        <v>522</v>
      </c>
      <c r="E227" s="7" t="s">
        <v>523</v>
      </c>
      <c r="F227" s="7" t="s">
        <v>524</v>
      </c>
      <c r="G227" s="9">
        <v>29825964</v>
      </c>
    </row>
    <row r="228" spans="1:7" x14ac:dyDescent="0.45">
      <c r="A228" s="6" t="s">
        <v>794</v>
      </c>
      <c r="B228" s="7" t="str">
        <f t="shared" si="3"/>
        <v>ZMB</v>
      </c>
      <c r="C228" s="7" t="s">
        <v>112</v>
      </c>
      <c r="D228" s="7" t="s">
        <v>522</v>
      </c>
      <c r="E228" s="7" t="s">
        <v>523</v>
      </c>
      <c r="F228" s="7" t="s">
        <v>546</v>
      </c>
      <c r="G228" s="9">
        <v>18383955</v>
      </c>
    </row>
    <row r="229" spans="1:7" x14ac:dyDescent="0.45">
      <c r="A229" s="6" t="s">
        <v>795</v>
      </c>
      <c r="B229" s="7" t="str">
        <f t="shared" si="3"/>
        <v>ZWE</v>
      </c>
      <c r="C229" s="7" t="s">
        <v>306</v>
      </c>
      <c r="D229" s="7" t="s">
        <v>522</v>
      </c>
      <c r="E229" s="7" t="s">
        <v>523</v>
      </c>
      <c r="F229" s="7" t="s">
        <v>546</v>
      </c>
      <c r="G229" s="9">
        <v>14862924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8CF2-6D76-48F3-A305-84EDA084480E}">
  <dimension ref="A1:EM130"/>
  <sheetViews>
    <sheetView workbookViewId="0"/>
  </sheetViews>
  <sheetFormatPr defaultColWidth="8.86328125" defaultRowHeight="14.25" outlineLevelCol="1" x14ac:dyDescent="0.45"/>
  <cols>
    <col min="1" max="1" width="6.1328125" style="19" customWidth="1"/>
    <col min="2" max="2" width="23.3984375" style="1" customWidth="1"/>
    <col min="3" max="3" width="16.86328125" style="1" customWidth="1"/>
    <col min="4" max="4" width="14.3984375" style="1" customWidth="1"/>
    <col min="5" max="5" width="19.86328125" style="1" customWidth="1"/>
    <col min="6" max="7" width="14.59765625" style="1" customWidth="1" outlineLevel="1"/>
    <col min="8" max="8" width="20" style="1" customWidth="1" outlineLevel="1"/>
    <col min="9" max="9" width="26.59765625" style="1" customWidth="1" outlineLevel="1"/>
    <col min="10" max="10" width="20" style="1" customWidth="1" outlineLevel="1"/>
    <col min="11" max="11" width="53.86328125" style="1" customWidth="1"/>
    <col min="12" max="13" width="8.86328125" style="1" customWidth="1" outlineLevel="1"/>
    <col min="14" max="14" width="14.1328125" style="1" customWidth="1" outlineLevel="1"/>
    <col min="15" max="22" width="8.86328125" style="1" customWidth="1" outlineLevel="1"/>
    <col min="23" max="26" width="9.1328125" style="1"/>
    <col min="27" max="16384" width="8.86328125" style="1"/>
  </cols>
  <sheetData>
    <row r="1" spans="1:43" ht="28.5" x14ac:dyDescent="0.45">
      <c r="A1" s="19" t="s">
        <v>514</v>
      </c>
      <c r="B1" s="24" t="s">
        <v>1</v>
      </c>
      <c r="C1" s="24" t="s">
        <v>520</v>
      </c>
      <c r="D1" s="25" t="s">
        <v>796</v>
      </c>
      <c r="E1" s="25" t="s">
        <v>797</v>
      </c>
      <c r="F1" s="24" t="s">
        <v>798</v>
      </c>
      <c r="G1" s="24" t="s">
        <v>307</v>
      </c>
      <c r="H1" s="24" t="s">
        <v>799</v>
      </c>
      <c r="I1" s="24" t="s">
        <v>800</v>
      </c>
      <c r="J1" s="24" t="s">
        <v>801</v>
      </c>
      <c r="K1" s="25" t="s">
        <v>802</v>
      </c>
    </row>
    <row r="2" spans="1:43" ht="15.75" x14ac:dyDescent="0.45">
      <c r="A2" s="28" t="s">
        <v>803</v>
      </c>
      <c r="B2" s="28" t="s">
        <v>14</v>
      </c>
      <c r="C2" s="29">
        <f>VLOOKUP(A2,'Gavi Country Groups'!$B$2:$G$274,6,FALSE)</f>
        <v>38928346</v>
      </c>
      <c r="D2" s="30" t="s">
        <v>804</v>
      </c>
      <c r="E2" s="30" t="s">
        <v>805</v>
      </c>
      <c r="F2" s="28" t="str">
        <f>VLOOKUP(B2,'Gavi Country Groups'!$C$2:$F$229,4,FALSE)</f>
        <v xml:space="preserve"> Conflict fragile </v>
      </c>
      <c r="G2" s="28"/>
      <c r="H2" s="28"/>
      <c r="I2" s="28"/>
      <c r="J2" s="28"/>
      <c r="K2" s="28"/>
    </row>
    <row r="3" spans="1:43" ht="27" customHeight="1" x14ac:dyDescent="0.45">
      <c r="A3" s="31" t="s">
        <v>806</v>
      </c>
      <c r="B3" s="28" t="s">
        <v>117</v>
      </c>
      <c r="C3" s="29">
        <f>VLOOKUP(A3,'Gavi Country Groups'!$B$2:$G$274,6,FALSE)</f>
        <v>43851044</v>
      </c>
      <c r="D3" s="30" t="s">
        <v>807</v>
      </c>
      <c r="E3" s="30" t="s">
        <v>808</v>
      </c>
      <c r="F3" s="28" t="str">
        <f>VLOOKUP(B3,'Gavi Country Groups'!$C$2:$F$229,4,FALSE)</f>
        <v xml:space="preserve"> AMC35 </v>
      </c>
      <c r="G3" s="28"/>
      <c r="H3" s="28"/>
      <c r="I3" s="28"/>
      <c r="J3" s="28"/>
      <c r="K3" s="28"/>
      <c r="O3" s="1">
        <f>COUNTIF(F:F,N3)</f>
        <v>0</v>
      </c>
    </row>
    <row r="4" spans="1:43" ht="30.75" customHeight="1" x14ac:dyDescent="0.45">
      <c r="A4" s="28" t="s">
        <v>809</v>
      </c>
      <c r="B4" s="28" t="s">
        <v>120</v>
      </c>
      <c r="C4" s="29">
        <f>VLOOKUP(A4,'Gavi Country Groups'!$B$2:$G$274,6,FALSE)</f>
        <v>32866272</v>
      </c>
      <c r="D4" s="30" t="s">
        <v>807</v>
      </c>
      <c r="E4" s="30" t="s">
        <v>810</v>
      </c>
      <c r="F4" s="28" t="str">
        <f>VLOOKUP(B4,'Gavi Country Groups'!$C$2:$F$229,4,FALSE)</f>
        <v xml:space="preserve"> AMC35 </v>
      </c>
      <c r="G4" s="28"/>
      <c r="H4" s="28"/>
      <c r="I4" s="28"/>
      <c r="J4" s="28"/>
      <c r="K4" s="28"/>
    </row>
    <row r="5" spans="1:43" ht="15.75" x14ac:dyDescent="0.45">
      <c r="A5" s="28" t="s">
        <v>811</v>
      </c>
      <c r="B5" s="28" t="s">
        <v>131</v>
      </c>
      <c r="C5" s="29">
        <f>VLOOKUP(A5,'Gavi Country Groups'!$B$2:$G$274,6,FALSE)</f>
        <v>164689383</v>
      </c>
      <c r="D5" s="30" t="s">
        <v>812</v>
      </c>
      <c r="E5" s="32" t="s">
        <v>805</v>
      </c>
      <c r="F5" s="28" t="str">
        <f>VLOOKUP(B5,'Gavi Country Groups'!$C$2:$F$229,4,FALSE)</f>
        <v xml:space="preserve"> AMC57 </v>
      </c>
      <c r="G5" s="28"/>
      <c r="H5" s="28"/>
      <c r="I5" s="28"/>
      <c r="J5" s="28"/>
      <c r="K5" s="28"/>
    </row>
    <row r="6" spans="1:43" ht="15.75" x14ac:dyDescent="0.45">
      <c r="A6" s="28" t="s">
        <v>811</v>
      </c>
      <c r="B6" s="28" t="s">
        <v>131</v>
      </c>
      <c r="C6" s="29">
        <f>VLOOKUP(A6,'Gavi Country Groups'!$B$2:$G$274,6,FALSE)</f>
        <v>164689383</v>
      </c>
      <c r="D6" s="30" t="s">
        <v>812</v>
      </c>
      <c r="E6" s="32" t="s">
        <v>805</v>
      </c>
      <c r="F6" s="28" t="str">
        <f>VLOOKUP(B6,'Gavi Country Groups'!$C$2:$F$229,4,FALSE)</f>
        <v xml:space="preserve"> AMC57 </v>
      </c>
      <c r="G6" s="28"/>
      <c r="H6" s="28"/>
      <c r="I6" s="28"/>
      <c r="J6" s="28"/>
      <c r="K6" s="28"/>
    </row>
    <row r="7" spans="1:43" ht="27.75" customHeight="1" x14ac:dyDescent="0.45">
      <c r="A7" s="28" t="s">
        <v>813</v>
      </c>
      <c r="B7" s="28" t="s">
        <v>136</v>
      </c>
      <c r="C7" s="29">
        <f>VLOOKUP(A7,'Gavi Country Groups'!$B$2:$G$274,6,FALSE)</f>
        <v>12123200</v>
      </c>
      <c r="D7" s="32" t="s">
        <v>807</v>
      </c>
      <c r="E7" s="32" t="s">
        <v>814</v>
      </c>
      <c r="F7" s="28" t="str">
        <f>VLOOKUP(B7,'Gavi Country Groups'!$C$2:$F$229,4,FALSE)</f>
        <v xml:space="preserve"> AMC57 </v>
      </c>
      <c r="G7" s="28"/>
      <c r="H7" s="28"/>
      <c r="I7" s="28"/>
      <c r="J7" s="28"/>
      <c r="K7" s="28"/>
    </row>
    <row r="8" spans="1:43" ht="22.5" customHeight="1" x14ac:dyDescent="0.45">
      <c r="A8" s="28" t="s">
        <v>815</v>
      </c>
      <c r="B8" s="28" t="s">
        <v>138</v>
      </c>
      <c r="C8" s="29">
        <f>VLOOKUP(A8,'Gavi Country Groups'!$B$2:$G$274,6,FALSE)</f>
        <v>771608</v>
      </c>
      <c r="D8" s="32" t="s">
        <v>812</v>
      </c>
      <c r="E8" s="32" t="s">
        <v>805</v>
      </c>
      <c r="F8" s="28" t="str">
        <f>VLOOKUP(B8,'Gavi Country Groups'!$C$2:$F$229,4,FALSE)</f>
        <v xml:space="preserve"> AMC35 </v>
      </c>
      <c r="G8" s="28"/>
      <c r="H8" s="28"/>
      <c r="I8" s="28"/>
      <c r="J8" s="28"/>
      <c r="K8" s="28"/>
    </row>
    <row r="9" spans="1:43" ht="27.75" customHeight="1" x14ac:dyDescent="0.45">
      <c r="A9" s="28" t="s">
        <v>816</v>
      </c>
      <c r="B9" s="28" t="s">
        <v>139</v>
      </c>
      <c r="C9" s="29">
        <f>VLOOKUP(A9,'Gavi Country Groups'!$B$2:$G$274,6,FALSE)</f>
        <v>11673021</v>
      </c>
      <c r="D9" s="32" t="s">
        <v>817</v>
      </c>
      <c r="E9" s="32" t="s">
        <v>818</v>
      </c>
      <c r="F9" s="28" t="str">
        <f>VLOOKUP(B9,'Gavi Country Groups'!$C$2:$F$229,4,FALSE)</f>
        <v xml:space="preserve"> AMC35 </v>
      </c>
      <c r="G9" s="28"/>
      <c r="H9" s="28"/>
      <c r="I9" s="28"/>
      <c r="J9" s="28"/>
      <c r="K9" s="28"/>
      <c r="O9" s="1">
        <f>COUNTIF(F:F,N9)</f>
        <v>0</v>
      </c>
    </row>
    <row r="10" spans="1:43" ht="15.75" x14ac:dyDescent="0.45">
      <c r="A10" s="28" t="s">
        <v>819</v>
      </c>
      <c r="B10" s="28" t="s">
        <v>22</v>
      </c>
      <c r="C10" s="29">
        <f>VLOOKUP(A10,'Gavi Country Groups'!$B$2:$G$274,6,FALSE)</f>
        <v>20903273</v>
      </c>
      <c r="D10" s="32" t="s">
        <v>807</v>
      </c>
      <c r="E10" s="32" t="s">
        <v>814</v>
      </c>
      <c r="F10" s="28" t="str">
        <f>VLOOKUP(B10,'Gavi Country Groups'!$C$2:$F$229,4,FALSE)</f>
        <v xml:space="preserve"> AMC57 </v>
      </c>
      <c r="G10" s="28"/>
      <c r="H10" s="28"/>
      <c r="I10" s="28"/>
      <c r="J10" s="28"/>
      <c r="K10" s="28"/>
    </row>
    <row r="11" spans="1:43" ht="15.75" x14ac:dyDescent="0.45">
      <c r="A11" s="28" t="s">
        <v>820</v>
      </c>
      <c r="B11" s="33" t="s">
        <v>146</v>
      </c>
      <c r="C11" s="29">
        <f>VLOOKUP(A11,'Gavi Country Groups'!$B$2:$G$274,6,FALSE)</f>
        <v>11890784</v>
      </c>
      <c r="D11" s="32" t="s">
        <v>807</v>
      </c>
      <c r="E11" s="32" t="s">
        <v>810</v>
      </c>
      <c r="F11" s="28" t="str">
        <f>VLOOKUP(B11,'Gavi Country Groups'!$C$2:$F$229,4,FALSE)</f>
        <v xml:space="preserve"> AMC57 </v>
      </c>
      <c r="G11" s="28"/>
      <c r="H11" s="28"/>
      <c r="I11" s="28"/>
      <c r="J11" s="28"/>
      <c r="K11" s="28"/>
    </row>
    <row r="12" spans="1:43" s="20" customFormat="1" ht="26.25" customHeight="1" x14ac:dyDescent="0.45">
      <c r="A12" s="28" t="s">
        <v>821</v>
      </c>
      <c r="B12" s="34" t="s">
        <v>147</v>
      </c>
      <c r="C12" s="29">
        <f>VLOOKUP(A12,'Gavi Country Groups'!$B$2:$G$274,6,FALSE)</f>
        <v>555987</v>
      </c>
      <c r="D12" s="32" t="s">
        <v>807</v>
      </c>
      <c r="E12" s="32" t="s">
        <v>814</v>
      </c>
      <c r="F12" s="28" t="str">
        <f>VLOOKUP(B12,'Gavi Country Groups'!$C$2:$F$229,4,FALSE)</f>
        <v xml:space="preserve"> AMC35 </v>
      </c>
      <c r="G12" s="28"/>
      <c r="H12" s="28"/>
      <c r="I12" s="28"/>
      <c r="J12" s="28"/>
      <c r="K12" s="28"/>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row>
    <row r="13" spans="1:43" ht="15.75" x14ac:dyDescent="0.45">
      <c r="A13" s="28" t="s">
        <v>822</v>
      </c>
      <c r="B13" s="28" t="s">
        <v>148</v>
      </c>
      <c r="C13" s="29">
        <f>VLOOKUP(A13,'Gavi Country Groups'!$B$2:$G$274,6,FALSE)</f>
        <v>16718965</v>
      </c>
      <c r="D13" s="32"/>
      <c r="E13" s="32"/>
      <c r="F13" s="28" t="str">
        <f>VLOOKUP(B13,'Gavi Country Groups'!$C$2:$F$229,4,FALSE)</f>
        <v xml:space="preserve"> AMC57 </v>
      </c>
      <c r="G13" s="28"/>
      <c r="H13" s="28"/>
      <c r="I13" s="28"/>
      <c r="J13" s="28"/>
      <c r="K13" s="28"/>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3" ht="15.75" x14ac:dyDescent="0.45">
      <c r="A14" s="28" t="s">
        <v>823</v>
      </c>
      <c r="B14" s="28" t="s">
        <v>30</v>
      </c>
      <c r="C14" s="29">
        <f>VLOOKUP(A14,'Gavi Country Groups'!$B$2:$G$274,6,FALSE)</f>
        <v>26545863</v>
      </c>
      <c r="D14" s="32" t="s">
        <v>824</v>
      </c>
      <c r="E14" s="32" t="s">
        <v>814</v>
      </c>
      <c r="F14" s="28" t="str">
        <f>VLOOKUP(B14,'Gavi Country Groups'!$C$2:$F$229,4,FALSE)</f>
        <v xml:space="preserve"> AMC57 </v>
      </c>
      <c r="G14" s="28"/>
      <c r="H14" s="28"/>
      <c r="I14" s="28"/>
      <c r="J14" s="28"/>
      <c r="K14" s="28"/>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row>
    <row r="15" spans="1:43" ht="15.75" x14ac:dyDescent="0.45">
      <c r="A15" s="28" t="s">
        <v>825</v>
      </c>
      <c r="B15" s="28" t="s">
        <v>576</v>
      </c>
      <c r="C15" s="29">
        <f>VLOOKUP(A15,'Gavi Country Groups'!$B$2:$G$274,6,FALSE)</f>
        <v>4829767</v>
      </c>
      <c r="D15" s="32" t="s">
        <v>807</v>
      </c>
      <c r="E15" s="32" t="s">
        <v>814</v>
      </c>
      <c r="F15" s="28" t="str">
        <f>VLOOKUP(B15,'Gavi Country Groups'!$C$2:$F$229,4,FALSE)</f>
        <v xml:space="preserve"> Conflict fragile </v>
      </c>
      <c r="G15" s="28"/>
      <c r="H15" s="28"/>
      <c r="I15" s="28"/>
      <c r="J15" s="28"/>
      <c r="K15" s="28"/>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row>
    <row r="16" spans="1:43" ht="15.75" x14ac:dyDescent="0.45">
      <c r="A16" s="28" t="s">
        <v>826</v>
      </c>
      <c r="B16" s="28" t="s">
        <v>36</v>
      </c>
      <c r="C16" s="29">
        <f>VLOOKUP(A16,'Gavi Country Groups'!$B$2:$G$274,6,FALSE)</f>
        <v>16425864</v>
      </c>
      <c r="D16" s="35" t="s">
        <v>807</v>
      </c>
      <c r="E16" s="35" t="s">
        <v>814</v>
      </c>
      <c r="F16" s="28" t="str">
        <f>VLOOKUP(B16,'Gavi Country Groups'!$C$2:$F$229,4,FALSE)</f>
        <v xml:space="preserve"> Conflict fragile </v>
      </c>
      <c r="G16" s="28"/>
      <c r="H16" s="28"/>
      <c r="I16" s="28"/>
      <c r="J16" s="28"/>
      <c r="K16" s="28"/>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row>
    <row r="17" spans="1:43" ht="24" customHeight="1" x14ac:dyDescent="0.45">
      <c r="A17" s="28" t="s">
        <v>827</v>
      </c>
      <c r="B17" s="28" t="s">
        <v>155</v>
      </c>
      <c r="C17" s="29">
        <f>VLOOKUP(A17,'Gavi Country Groups'!$B$2:$G$274,6,FALSE)</f>
        <v>869601</v>
      </c>
      <c r="D17" s="32" t="s">
        <v>807</v>
      </c>
      <c r="E17" s="32" t="s">
        <v>810</v>
      </c>
      <c r="F17" s="28" t="str">
        <f>VLOOKUP(B17,'Gavi Country Groups'!$C$2:$F$229,4,FALSE)</f>
        <v xml:space="preserve"> AMC57 </v>
      </c>
      <c r="G17" s="28"/>
      <c r="H17" s="28"/>
      <c r="I17" s="28"/>
      <c r="J17" s="28"/>
      <c r="K17" s="28"/>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row>
    <row r="18" spans="1:43" ht="31.5" x14ac:dyDescent="0.45">
      <c r="A18" s="28" t="s">
        <v>828</v>
      </c>
      <c r="B18" s="28" t="s">
        <v>586</v>
      </c>
      <c r="C18" s="29">
        <f>VLOOKUP(A18,'Gavi Country Groups'!$B$2:$G$274,6,FALSE)</f>
        <v>89561403</v>
      </c>
      <c r="D18" s="32" t="s">
        <v>807</v>
      </c>
      <c r="E18" s="32" t="s">
        <v>814</v>
      </c>
      <c r="F18" s="28" t="str">
        <f>VLOOKUP(B18,'Gavi Country Groups'!$C$2:$F$229,4,FALSE)</f>
        <v xml:space="preserve"> High impact </v>
      </c>
      <c r="G18" s="28"/>
      <c r="H18" s="28"/>
      <c r="I18" s="28"/>
      <c r="J18" s="28"/>
      <c r="K18" s="28"/>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row>
    <row r="19" spans="1:43" ht="15.75" x14ac:dyDescent="0.45">
      <c r="A19" s="28" t="s">
        <v>829</v>
      </c>
      <c r="B19" s="28" t="s">
        <v>830</v>
      </c>
      <c r="C19" s="29">
        <f>VLOOKUP(A19,'Gavi Country Groups'!$B$2:$G$274,6,FALSE)</f>
        <v>5518087</v>
      </c>
      <c r="D19" s="32" t="s">
        <v>807</v>
      </c>
      <c r="E19" s="32" t="s">
        <v>814</v>
      </c>
      <c r="F19" s="28" t="str">
        <f>VLOOKUP(A19,'Gavi Country Groups'!$B$2:$F$229,5,FALSE)</f>
        <v xml:space="preserve"> AMC57 </v>
      </c>
      <c r="G19" s="28"/>
      <c r="H19" s="28"/>
      <c r="I19" s="28"/>
      <c r="J19" s="28"/>
      <c r="K19" s="28"/>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row>
    <row r="20" spans="1:43" ht="15.75" x14ac:dyDescent="0.45">
      <c r="A20" s="28" t="s">
        <v>831</v>
      </c>
      <c r="B20" s="28" t="s">
        <v>590</v>
      </c>
      <c r="C20" s="29">
        <f>VLOOKUP(A20,'Gavi Country Groups'!$B$2:$G$274,6,FALSE)</f>
        <v>26378274</v>
      </c>
      <c r="D20" s="32" t="s">
        <v>807</v>
      </c>
      <c r="E20" s="32" t="s">
        <v>814</v>
      </c>
      <c r="F20" s="28" t="str">
        <f>VLOOKUP(A20,'Gavi Country Groups'!$B$2:$F$229,5,FALSE)</f>
        <v xml:space="preserve"> AMC57 </v>
      </c>
      <c r="G20" s="28"/>
      <c r="H20" s="28"/>
      <c r="I20" s="28"/>
      <c r="J20" s="28"/>
      <c r="K20" s="28"/>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row>
    <row r="21" spans="1:43" ht="15.75" x14ac:dyDescent="0.45">
      <c r="A21" s="28" t="s">
        <v>832</v>
      </c>
      <c r="B21" s="28" t="s">
        <v>41</v>
      </c>
      <c r="C21" s="29">
        <f>VLOOKUP(A21,'Gavi Country Groups'!$B$2:$G$274,6,FALSE)</f>
        <v>988000</v>
      </c>
      <c r="D21" s="32"/>
      <c r="E21" s="32"/>
      <c r="F21" s="28" t="str">
        <f>VLOOKUP(A21,'Gavi Country Groups'!$B$2:$F$229,5,FALSE)</f>
        <v xml:space="preserve"> AMC57 </v>
      </c>
      <c r="G21" s="28"/>
      <c r="H21" s="28"/>
      <c r="I21" s="28"/>
      <c r="J21" s="28"/>
      <c r="K21" s="28"/>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row>
    <row r="22" spans="1:43" ht="15.75" x14ac:dyDescent="0.45">
      <c r="A22" s="28" t="s">
        <v>833</v>
      </c>
      <c r="B22" s="28" t="s">
        <v>166</v>
      </c>
      <c r="C22" s="29">
        <f>VLOOKUP(A22,'Gavi Country Groups'!$B$2:$G$274,6,FALSE)</f>
        <v>71991</v>
      </c>
      <c r="D22" s="32" t="s">
        <v>817</v>
      </c>
      <c r="E22" s="32" t="s">
        <v>818</v>
      </c>
      <c r="F22" s="28" t="str">
        <f>VLOOKUP(A22,'Gavi Country Groups'!$B$2:$F$229,5,FALSE)</f>
        <v xml:space="preserve"> AMC35 </v>
      </c>
      <c r="G22" s="28"/>
      <c r="H22" s="28"/>
      <c r="I22" s="28"/>
      <c r="J22" s="28"/>
      <c r="K22" s="28"/>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row>
    <row r="23" spans="1:43" s="18" customFormat="1" ht="15.75" x14ac:dyDescent="0.45">
      <c r="A23" s="28" t="s">
        <v>834</v>
      </c>
      <c r="B23" s="28" t="s">
        <v>835</v>
      </c>
      <c r="C23" s="29">
        <f>VLOOKUP(A23,'Gavi Country Groups'!$B$2:$G$274,6,FALSE)</f>
        <v>25778816</v>
      </c>
      <c r="D23" s="32" t="s">
        <v>812</v>
      </c>
      <c r="E23" s="32" t="s">
        <v>836</v>
      </c>
      <c r="F23" s="28" t="str">
        <f>VLOOKUP(A23,'Gavi Country Groups'!$B$2:$F$229,5,FALSE)</f>
        <v xml:space="preserve"> AMC57 </v>
      </c>
      <c r="G23" s="28"/>
      <c r="H23" s="28"/>
      <c r="I23" s="28"/>
      <c r="J23" s="28"/>
      <c r="K23" s="28"/>
      <c r="L23" s="1"/>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row>
    <row r="24" spans="1:43" ht="15.75" x14ac:dyDescent="0.45">
      <c r="A24" s="28" t="s">
        <v>837</v>
      </c>
      <c r="B24" s="28" t="s">
        <v>171</v>
      </c>
      <c r="C24" s="29">
        <f>VLOOKUP(A24,'Gavi Country Groups'!$B$2:$G$274,6,FALSE)</f>
        <v>102334404</v>
      </c>
      <c r="D24" s="32" t="s">
        <v>804</v>
      </c>
      <c r="E24" s="32" t="s">
        <v>808</v>
      </c>
      <c r="F24" s="28" t="str">
        <f>VLOOKUP(A24,'Gavi Country Groups'!$B$2:$F$229,5,FALSE)</f>
        <v xml:space="preserve"> AMC35 </v>
      </c>
      <c r="G24" s="28"/>
      <c r="H24" s="28"/>
      <c r="I24" s="28"/>
      <c r="J24" s="28"/>
      <c r="K24" s="28"/>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row>
    <row r="25" spans="1:43" ht="15.75" x14ac:dyDescent="0.45">
      <c r="A25" s="28" t="s">
        <v>838</v>
      </c>
      <c r="B25" s="28" t="s">
        <v>172</v>
      </c>
      <c r="C25" s="29">
        <f>VLOOKUP(A25,'Gavi Country Groups'!$B$2:$G$274,6,FALSE)</f>
        <v>6486205</v>
      </c>
      <c r="D25" s="32" t="s">
        <v>817</v>
      </c>
      <c r="E25" s="32" t="s">
        <v>818</v>
      </c>
      <c r="F25" s="28" t="str">
        <f>VLOOKUP(A25,'Gavi Country Groups'!$B$2:$F$229,5,FALSE)</f>
        <v xml:space="preserve"> AMC35 </v>
      </c>
      <c r="G25" s="28"/>
      <c r="H25" s="28"/>
      <c r="I25" s="28"/>
      <c r="J25" s="28"/>
      <c r="K25" s="28"/>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row>
    <row r="26" spans="1:43" ht="17.25" customHeight="1" x14ac:dyDescent="0.45">
      <c r="A26" s="28" t="s">
        <v>839</v>
      </c>
      <c r="B26" s="28" t="s">
        <v>174</v>
      </c>
      <c r="C26" s="29">
        <f>VLOOKUP(A26,'Gavi Country Groups'!$B$2:$G$274,6,FALSE)</f>
        <v>3546421</v>
      </c>
      <c r="D26" s="32"/>
      <c r="E26" s="32" t="s">
        <v>810</v>
      </c>
      <c r="F26" s="28" t="str">
        <f>VLOOKUP(A26,'Gavi Country Groups'!$B$2:$F$229,5,FALSE)</f>
        <v xml:space="preserve"> AMC57 </v>
      </c>
      <c r="G26" s="28"/>
      <c r="H26" s="28"/>
      <c r="I26" s="28"/>
      <c r="J26" s="28"/>
      <c r="K26" s="28"/>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row>
    <row r="27" spans="1:43" ht="15.75" x14ac:dyDescent="0.45">
      <c r="A27" s="28" t="s">
        <v>840</v>
      </c>
      <c r="B27" s="28" t="s">
        <v>176</v>
      </c>
      <c r="C27" s="29">
        <f>VLOOKUP(A27,'Gavi Country Groups'!$B$2:$G$274,6,FALSE)</f>
        <v>1160164</v>
      </c>
      <c r="D27" s="32" t="s">
        <v>807</v>
      </c>
      <c r="E27" s="32" t="s">
        <v>810</v>
      </c>
      <c r="F27" s="28" t="str">
        <f>VLOOKUP(A27,'Gavi Country Groups'!$B$2:$F$229,5,FALSE)</f>
        <v xml:space="preserve"> AMC35 </v>
      </c>
      <c r="G27" s="28"/>
      <c r="H27" s="28"/>
      <c r="I27" s="28"/>
      <c r="J27" s="28"/>
      <c r="K27" s="28"/>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row>
    <row r="28" spans="1:43" ht="15.75" x14ac:dyDescent="0.45">
      <c r="A28" s="28" t="s">
        <v>841</v>
      </c>
      <c r="B28" s="33" t="s">
        <v>47</v>
      </c>
      <c r="C28" s="29">
        <f>VLOOKUP(A28,'Gavi Country Groups'!$B$2:$G$274,6,FALSE)</f>
        <v>114963588</v>
      </c>
      <c r="D28" s="32" t="s">
        <v>807</v>
      </c>
      <c r="E28" s="32" t="s">
        <v>810</v>
      </c>
      <c r="F28" s="28" t="str">
        <f>VLOOKUP(A28,'Gavi Country Groups'!$B$2:$F$229,5,FALSE)</f>
        <v xml:space="preserve"> High impact </v>
      </c>
      <c r="G28" s="28"/>
      <c r="H28" s="28"/>
      <c r="I28" s="28"/>
      <c r="J28" s="28"/>
      <c r="K28" s="28"/>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row>
    <row r="29" spans="1:43" ht="15.75" x14ac:dyDescent="0.45">
      <c r="A29" s="28" t="s">
        <v>842</v>
      </c>
      <c r="B29" s="28" t="s">
        <v>177</v>
      </c>
      <c r="C29" s="29">
        <f>VLOOKUP(A29,'Gavi Country Groups'!$B$2:$G$274,6,FALSE)</f>
        <v>896445</v>
      </c>
      <c r="D29" s="32" t="s">
        <v>843</v>
      </c>
      <c r="E29" s="32" t="s">
        <v>836</v>
      </c>
      <c r="F29" s="28" t="str">
        <f>VLOOKUP(A29,'Gavi Country Groups'!$B$2:$F$229,5,FALSE)</f>
        <v xml:space="preserve"> AMC35 </v>
      </c>
      <c r="G29" s="28"/>
      <c r="H29" s="28"/>
      <c r="I29" s="28"/>
      <c r="J29" s="28"/>
      <c r="K29" s="28"/>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row>
    <row r="30" spans="1:43" ht="15.75" x14ac:dyDescent="0.45">
      <c r="A30" s="28" t="s">
        <v>844</v>
      </c>
      <c r="B30" s="28" t="s">
        <v>182</v>
      </c>
      <c r="C30" s="29">
        <f>VLOOKUP(A30,'Gavi Country Groups'!$B$2:$G$274,6,FALSE)</f>
        <v>2416668</v>
      </c>
      <c r="D30" s="32" t="s">
        <v>807</v>
      </c>
      <c r="E30" s="32" t="s">
        <v>814</v>
      </c>
      <c r="F30" s="28" t="str">
        <f>VLOOKUP(A30,'Gavi Country Groups'!$B$2:$F$229,5,FALSE)</f>
        <v xml:space="preserve"> AMC57 </v>
      </c>
      <c r="G30" s="28"/>
      <c r="H30" s="28"/>
      <c r="I30" s="28"/>
      <c r="J30" s="28"/>
      <c r="K30" s="28"/>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row>
    <row r="31" spans="1:43" ht="15.75" x14ac:dyDescent="0.45">
      <c r="A31" s="28" t="s">
        <v>845</v>
      </c>
      <c r="B31" s="28" t="s">
        <v>52</v>
      </c>
      <c r="C31" s="29">
        <f>VLOOKUP(A31,'Gavi Country Groups'!$B$2:$G$274,6,FALSE)</f>
        <v>31072940</v>
      </c>
      <c r="D31" s="32" t="s">
        <v>807</v>
      </c>
      <c r="E31" s="32" t="s">
        <v>814</v>
      </c>
      <c r="F31" s="28" t="str">
        <f>VLOOKUP(A31,'Gavi Country Groups'!$B$2:$F$229,5,FALSE)</f>
        <v xml:space="preserve"> AMC57 </v>
      </c>
      <c r="G31" s="28"/>
      <c r="H31" s="28"/>
      <c r="I31" s="28"/>
      <c r="J31" s="28"/>
      <c r="K31" s="28"/>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row>
    <row r="32" spans="1:43" ht="15.75" x14ac:dyDescent="0.45">
      <c r="A32" s="28" t="s">
        <v>846</v>
      </c>
      <c r="B32" s="28" t="s">
        <v>186</v>
      </c>
      <c r="C32" s="29">
        <f>VLOOKUP(A32,'Gavi Country Groups'!$B$2:$G$274,6,FALSE)</f>
        <v>112523</v>
      </c>
      <c r="D32" s="32" t="s">
        <v>817</v>
      </c>
      <c r="E32" s="32" t="s">
        <v>818</v>
      </c>
      <c r="F32" s="28" t="str">
        <f>VLOOKUP(A32,'Gavi Country Groups'!$B$2:$F$229,5,FALSE)</f>
        <v xml:space="preserve"> AMC35 </v>
      </c>
      <c r="G32" s="28"/>
      <c r="H32" s="28"/>
      <c r="I32" s="28"/>
      <c r="J32" s="28"/>
      <c r="K32" s="28"/>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row>
    <row r="33" spans="1:143" ht="15.75" x14ac:dyDescent="0.45">
      <c r="A33" s="28" t="s">
        <v>847</v>
      </c>
      <c r="B33" s="28" t="s">
        <v>56</v>
      </c>
      <c r="C33" s="29">
        <f>VLOOKUP(A33,'Gavi Country Groups'!$B$2:$G$274,6,FALSE)</f>
        <v>13132795</v>
      </c>
      <c r="D33" s="32" t="s">
        <v>807</v>
      </c>
      <c r="E33" s="32" t="s">
        <v>814</v>
      </c>
      <c r="F33" s="28" t="str">
        <f>VLOOKUP(A33,'Gavi Country Groups'!$B$2:$F$229,5,FALSE)</f>
        <v xml:space="preserve"> AMC57 </v>
      </c>
      <c r="G33" s="28"/>
      <c r="H33" s="28"/>
      <c r="I33" s="28"/>
      <c r="J33" s="28"/>
      <c r="K33" s="28"/>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row>
    <row r="34" spans="1:143" ht="15.75" x14ac:dyDescent="0.45">
      <c r="A34" s="28" t="s">
        <v>848</v>
      </c>
      <c r="B34" s="28" t="s">
        <v>190</v>
      </c>
      <c r="C34" s="29">
        <f>VLOOKUP(A34,'Gavi Country Groups'!$B$2:$G$274,6,FALSE)</f>
        <v>1968001</v>
      </c>
      <c r="D34" s="32" t="s">
        <v>807</v>
      </c>
      <c r="E34" s="32" t="s">
        <v>814</v>
      </c>
      <c r="F34" s="28" t="str">
        <f>VLOOKUP(A34,'Gavi Country Groups'!$B$2:$F$229,5,FALSE)</f>
        <v xml:space="preserve"> AMC57 </v>
      </c>
      <c r="G34" s="28"/>
      <c r="H34" s="28"/>
      <c r="I34" s="28"/>
      <c r="J34" s="28"/>
      <c r="K34" s="28"/>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row>
    <row r="35" spans="1:143" ht="15.75" x14ac:dyDescent="0.45">
      <c r="A35" s="28" t="s">
        <v>849</v>
      </c>
      <c r="B35" s="28" t="s">
        <v>191</v>
      </c>
      <c r="C35" s="29">
        <f>VLOOKUP(A35,'Gavi Country Groups'!$B$2:$G$274,6,FALSE)</f>
        <v>786552</v>
      </c>
      <c r="D35" s="32" t="s">
        <v>817</v>
      </c>
      <c r="E35" s="32" t="s">
        <v>818</v>
      </c>
      <c r="F35" s="28" t="str">
        <f>VLOOKUP(A35,'Gavi Country Groups'!$B$2:$F$229,5,FALSE)</f>
        <v xml:space="preserve"> AMC35 </v>
      </c>
      <c r="G35" s="28"/>
      <c r="H35" s="28"/>
      <c r="I35" s="28"/>
      <c r="J35" s="28"/>
      <c r="K35" s="28"/>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row>
    <row r="36" spans="1:143" ht="15.75" x14ac:dyDescent="0.45">
      <c r="A36" s="28" t="s">
        <v>850</v>
      </c>
      <c r="B36" s="28" t="s">
        <v>60</v>
      </c>
      <c r="C36" s="29">
        <f>VLOOKUP(A36,'Gavi Country Groups'!$B$2:$G$274,6,FALSE)</f>
        <v>11402528</v>
      </c>
      <c r="D36" s="32" t="s">
        <v>817</v>
      </c>
      <c r="E36" s="32" t="s">
        <v>818</v>
      </c>
      <c r="F36" s="28" t="str">
        <f>VLOOKUP(A36,'Gavi Country Groups'!$B$2:$F$229,5,FALSE)</f>
        <v xml:space="preserve"> Conflict fragile </v>
      </c>
      <c r="G36" s="28"/>
      <c r="H36" s="28"/>
      <c r="I36" s="28"/>
      <c r="J36" s="28"/>
      <c r="K36" s="28"/>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row>
    <row r="37" spans="1:143" ht="15.75" x14ac:dyDescent="0.45">
      <c r="A37" s="28" t="s">
        <v>851</v>
      </c>
      <c r="B37" s="28" t="s">
        <v>192</v>
      </c>
      <c r="C37" s="29">
        <f>VLOOKUP(A37,'Gavi Country Groups'!$B$2:$G$274,6,FALSE)</f>
        <v>9904607</v>
      </c>
      <c r="D37" s="32" t="s">
        <v>817</v>
      </c>
      <c r="E37" s="32" t="s">
        <v>818</v>
      </c>
      <c r="F37" s="28" t="str">
        <f>VLOOKUP(A37,'Gavi Country Groups'!$B$2:$F$229,5,FALSE)</f>
        <v xml:space="preserve"> AMC35 </v>
      </c>
      <c r="G37" s="28"/>
      <c r="H37" s="28"/>
      <c r="I37" s="28"/>
      <c r="J37" s="28"/>
      <c r="K37" s="28"/>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row>
    <row r="38" spans="1:143" ht="15.75" x14ac:dyDescent="0.45">
      <c r="A38" s="28" t="s">
        <v>852</v>
      </c>
      <c r="B38" s="28" t="s">
        <v>196</v>
      </c>
      <c r="C38" s="29">
        <f>VLOOKUP(A38,'Gavi Country Groups'!$B$2:$G$274,6,FALSE)</f>
        <v>1380004385</v>
      </c>
      <c r="D38" s="32" t="s">
        <v>812</v>
      </c>
      <c r="E38" s="32" t="s">
        <v>805</v>
      </c>
      <c r="F38" s="28" t="str">
        <f>VLOOKUP(A38,'Gavi Country Groups'!$B$2:$F$229,5,FALSE)</f>
        <v xml:space="preserve"> High impact </v>
      </c>
      <c r="G38" s="28"/>
      <c r="H38" s="28"/>
      <c r="I38" s="28"/>
      <c r="J38" s="28"/>
      <c r="K38" s="28"/>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row>
    <row r="39" spans="1:143" ht="15.75" x14ac:dyDescent="0.45">
      <c r="A39" s="28" t="s">
        <v>853</v>
      </c>
      <c r="B39" s="28" t="s">
        <v>197</v>
      </c>
      <c r="C39" s="29">
        <f>VLOOKUP(A39,'Gavi Country Groups'!$B$2:$G$274,6,FALSE)</f>
        <v>273523615</v>
      </c>
      <c r="D39" s="32" t="s">
        <v>812</v>
      </c>
      <c r="E39" s="32" t="s">
        <v>836</v>
      </c>
      <c r="F39" s="28" t="str">
        <f>VLOOKUP(A39,'Gavi Country Groups'!$B$2:$F$229,5,FALSE)</f>
        <v xml:space="preserve"> AMC35 </v>
      </c>
      <c r="G39" s="28"/>
      <c r="H39" s="28"/>
      <c r="I39" s="28"/>
      <c r="J39" s="28"/>
      <c r="K39" s="28"/>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row>
    <row r="40" spans="1:143" ht="15.75" x14ac:dyDescent="0.45">
      <c r="A40" s="28" t="s">
        <v>854</v>
      </c>
      <c r="B40" s="28" t="s">
        <v>61</v>
      </c>
      <c r="C40" s="29">
        <f>VLOOKUP(A40,'Gavi Country Groups'!$B$2:$G$274,6,FALSE)</f>
        <v>53771296</v>
      </c>
      <c r="D40" s="32" t="s">
        <v>807</v>
      </c>
      <c r="E40" s="32" t="s">
        <v>810</v>
      </c>
      <c r="F40" s="28" t="str">
        <f>VLOOKUP(A40,'Gavi Country Groups'!$B$2:$F$229,5,FALSE)</f>
        <v xml:space="preserve"> AMC57 </v>
      </c>
      <c r="G40" s="28"/>
      <c r="H40" s="28"/>
      <c r="I40" s="28"/>
      <c r="J40" s="28"/>
      <c r="K40" s="28"/>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row>
    <row r="41" spans="1:143" ht="15.75" x14ac:dyDescent="0.45">
      <c r="A41" s="28" t="s">
        <v>855</v>
      </c>
      <c r="B41" s="28" t="s">
        <v>207</v>
      </c>
      <c r="C41" s="29">
        <f>VLOOKUP(A41,'Gavi Country Groups'!$B$2:$G$274,6,FALSE)</f>
        <v>119449</v>
      </c>
      <c r="D41" s="32" t="s">
        <v>843</v>
      </c>
      <c r="E41" s="32" t="s">
        <v>836</v>
      </c>
      <c r="F41" s="28" t="str">
        <f>VLOOKUP(A41,'Gavi Country Groups'!$B$2:$F$229,5,FALSE)</f>
        <v xml:space="preserve"> AMC35 </v>
      </c>
      <c r="G41" s="28"/>
      <c r="H41" s="28"/>
      <c r="I41" s="28"/>
      <c r="J41" s="28"/>
      <c r="K41" s="28"/>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row>
    <row r="42" spans="1:143" ht="15.75" x14ac:dyDescent="0.45">
      <c r="A42" s="28" t="s">
        <v>856</v>
      </c>
      <c r="B42" s="28" t="s">
        <v>208</v>
      </c>
      <c r="C42" s="29">
        <f>VLOOKUP(A42,'Gavi Country Groups'!$B$2:$G$274,6,FALSE)</f>
        <v>1795666</v>
      </c>
      <c r="D42" s="32" t="s">
        <v>857</v>
      </c>
      <c r="E42" s="32" t="s">
        <v>858</v>
      </c>
      <c r="F42" s="28" t="str">
        <f>VLOOKUP(A42,'Gavi Country Groups'!$B$2:$F$229,5,FALSE)</f>
        <v xml:space="preserve"> AMC35 </v>
      </c>
      <c r="G42" s="28"/>
      <c r="H42" s="28"/>
      <c r="I42" s="28"/>
      <c r="J42" s="28"/>
      <c r="K42" s="28"/>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row>
    <row r="43" spans="1:143" ht="17.25" customHeight="1" x14ac:dyDescent="0.45">
      <c r="A43" s="28" t="s">
        <v>859</v>
      </c>
      <c r="B43" s="28" t="s">
        <v>210</v>
      </c>
      <c r="C43" s="29">
        <f>VLOOKUP(A43,'Gavi Country Groups'!$B$2:$G$274,6,FALSE)</f>
        <v>6524191</v>
      </c>
      <c r="D43" s="32" t="s">
        <v>857</v>
      </c>
      <c r="E43" s="32" t="s">
        <v>858</v>
      </c>
      <c r="F43" s="28" t="str">
        <f>VLOOKUP(A43,'Gavi Country Groups'!$B$2:$F$229,5,FALSE)</f>
        <v xml:space="preserve"> AMC57 </v>
      </c>
      <c r="G43" s="28"/>
      <c r="H43" s="28"/>
      <c r="I43" s="28"/>
      <c r="J43" s="28"/>
      <c r="K43" s="28"/>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row>
    <row r="44" spans="1:143" ht="21.75" customHeight="1" x14ac:dyDescent="0.45">
      <c r="A44" s="28" t="s">
        <v>860</v>
      </c>
      <c r="B44" s="28" t="s">
        <v>662</v>
      </c>
      <c r="C44" s="29">
        <f>VLOOKUP(A44,'Gavi Country Groups'!$B$2:$G$274,6,FALSE)</f>
        <v>7275560</v>
      </c>
      <c r="D44" s="32" t="s">
        <v>861</v>
      </c>
      <c r="E44" s="32" t="s">
        <v>836</v>
      </c>
      <c r="F44" s="28" t="str">
        <f>VLOOKUP(A44,'Gavi Country Groups'!$B$2:$F$229,5,FALSE)</f>
        <v xml:space="preserve"> AMC57 </v>
      </c>
      <c r="G44" s="28"/>
      <c r="H44" s="28"/>
      <c r="I44" s="28"/>
      <c r="J44" s="28"/>
      <c r="K44" s="28"/>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row>
    <row r="45" spans="1:143" ht="15.75" x14ac:dyDescent="0.45">
      <c r="A45" s="28" t="s">
        <v>862</v>
      </c>
      <c r="B45" s="28" t="s">
        <v>214</v>
      </c>
      <c r="C45" s="29">
        <f>VLOOKUP(A45,'Gavi Country Groups'!$B$2:$G$274,6,FALSE)</f>
        <v>2142249</v>
      </c>
      <c r="D45" s="32" t="s">
        <v>807</v>
      </c>
      <c r="E45" s="32" t="s">
        <v>810</v>
      </c>
      <c r="F45" s="28" t="str">
        <f>VLOOKUP(A45,'Gavi Country Groups'!$B$2:$F$229,5,FALSE)</f>
        <v xml:space="preserve"> AMC57 </v>
      </c>
      <c r="G45" s="28"/>
      <c r="H45" s="28"/>
      <c r="I45" s="28"/>
      <c r="J45" s="28"/>
      <c r="K45" s="28"/>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row>
    <row r="46" spans="1:143" ht="15.75" x14ac:dyDescent="0.45">
      <c r="A46" s="28" t="s">
        <v>863</v>
      </c>
      <c r="B46" s="28" t="s">
        <v>215</v>
      </c>
      <c r="C46" s="29">
        <f>VLOOKUP(A46,'Gavi Country Groups'!$B$2:$G$274,6,FALSE)</f>
        <v>5057681</v>
      </c>
      <c r="D46" s="32" t="s">
        <v>807</v>
      </c>
      <c r="E46" s="32" t="s">
        <v>810</v>
      </c>
      <c r="F46" s="28" t="str">
        <f>VLOOKUP(A46,'Gavi Country Groups'!$B$2:$F$229,5,FALSE)</f>
        <v xml:space="preserve"> AMC57 </v>
      </c>
      <c r="G46" s="28"/>
      <c r="H46" s="28"/>
      <c r="I46" s="28"/>
      <c r="J46" s="28"/>
      <c r="K46" s="28"/>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row>
    <row r="47" spans="1:143" ht="25.5" customHeight="1" x14ac:dyDescent="0.45">
      <c r="A47" s="28" t="s">
        <v>864</v>
      </c>
      <c r="B47" s="28" t="s">
        <v>65</v>
      </c>
      <c r="C47" s="29">
        <f>VLOOKUP(A47,'Gavi Country Groups'!$B$2:$G$274,6,FALSE)</f>
        <v>27691018</v>
      </c>
      <c r="D47" s="32" t="s">
        <v>807</v>
      </c>
      <c r="E47" s="32" t="s">
        <v>810</v>
      </c>
      <c r="F47" s="28" t="str">
        <f>VLOOKUP(A47,'Gavi Country Groups'!$B$2:$F$229,5,FALSE)</f>
        <v xml:space="preserve"> AMC57 </v>
      </c>
      <c r="G47" s="28"/>
      <c r="H47" s="28"/>
      <c r="I47" s="28"/>
      <c r="J47" s="28"/>
      <c r="K47" s="28"/>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row>
    <row r="48" spans="1:143" ht="15.75" x14ac:dyDescent="0.45">
      <c r="A48" s="28" t="s">
        <v>865</v>
      </c>
      <c r="B48" s="28" t="s">
        <v>68</v>
      </c>
      <c r="C48" s="29">
        <f>VLOOKUP(A48,'Gavi Country Groups'!$B$2:$G$274,6,FALSE)</f>
        <v>19129952</v>
      </c>
      <c r="D48" s="32" t="s">
        <v>807</v>
      </c>
      <c r="E48" s="32" t="s">
        <v>810</v>
      </c>
      <c r="F48" s="28" t="str">
        <f>VLOOKUP(A48,'Gavi Country Groups'!$B$2:$F$229,5,FALSE)</f>
        <v xml:space="preserve"> AMC57 </v>
      </c>
      <c r="G48" s="28"/>
      <c r="H48" s="28"/>
      <c r="I48" s="28"/>
      <c r="J48" s="28"/>
      <c r="K48" s="28"/>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row>
    <row r="49" spans="1:43" ht="15.75" x14ac:dyDescent="0.45">
      <c r="A49" s="28" t="s">
        <v>866</v>
      </c>
      <c r="B49" s="28" t="s">
        <v>221</v>
      </c>
      <c r="C49" s="29">
        <f>VLOOKUP(A49,'Gavi Country Groups'!$B$2:$G$274,6,FALSE)</f>
        <v>540544</v>
      </c>
      <c r="D49" s="32"/>
      <c r="E49" s="32"/>
      <c r="F49" s="28" t="str">
        <f>VLOOKUP(A49,'Gavi Country Groups'!$B$2:$F$229,5,FALSE)</f>
        <v xml:space="preserve"> AMC35 </v>
      </c>
      <c r="G49" s="28"/>
      <c r="H49" s="28"/>
      <c r="I49" s="28"/>
      <c r="J49" s="28"/>
      <c r="K49" s="28"/>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row>
    <row r="50" spans="1:43" ht="15.75" x14ac:dyDescent="0.45">
      <c r="A50" s="28" t="s">
        <v>867</v>
      </c>
      <c r="B50" s="28" t="s">
        <v>70</v>
      </c>
      <c r="C50" s="29">
        <f>VLOOKUP(B50,'Gavi Country Groups'!$C$2:$G$229,5,FALSE)</f>
        <v>20250833</v>
      </c>
      <c r="D50" s="32" t="s">
        <v>807</v>
      </c>
      <c r="E50" s="32" t="s">
        <v>814</v>
      </c>
      <c r="F50" s="28" t="str">
        <f>VLOOKUP(A50,'Gavi Country Groups'!$B$2:$F$229,5,FALSE)</f>
        <v xml:space="preserve"> Conflict fragile </v>
      </c>
      <c r="G50" s="28"/>
      <c r="H50" s="28"/>
      <c r="I50" s="28"/>
      <c r="J50" s="28"/>
      <c r="K50" s="28"/>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row>
    <row r="51" spans="1:43" s="18" customFormat="1" ht="15.75" x14ac:dyDescent="0.45">
      <c r="A51" s="28" t="s">
        <v>868</v>
      </c>
      <c r="B51" s="28" t="s">
        <v>223</v>
      </c>
      <c r="C51" s="29">
        <f>VLOOKUP(B51,'Gavi Country Groups'!$C$2:$G$229,5,FALSE)</f>
        <v>59194</v>
      </c>
      <c r="D51" s="32" t="s">
        <v>843</v>
      </c>
      <c r="E51" s="32" t="s">
        <v>836</v>
      </c>
      <c r="F51" s="28" t="str">
        <f>VLOOKUP(A51,'Gavi Country Groups'!$B$2:$F$229,5,FALSE)</f>
        <v xml:space="preserve"> AMC35 </v>
      </c>
      <c r="G51" s="28"/>
      <c r="H51" s="28"/>
      <c r="I51" s="28"/>
      <c r="J51" s="28"/>
      <c r="K51" s="28"/>
      <c r="L51" s="1"/>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row>
    <row r="52" spans="1:43" ht="15.75" x14ac:dyDescent="0.45">
      <c r="A52" s="28" t="s">
        <v>869</v>
      </c>
      <c r="B52" s="28" t="s">
        <v>225</v>
      </c>
      <c r="C52" s="29">
        <f>VLOOKUP(B52,'Gavi Country Groups'!$C$2:$G$229,5,FALSE)</f>
        <v>4649658</v>
      </c>
      <c r="D52" s="32" t="s">
        <v>807</v>
      </c>
      <c r="E52" s="32" t="s">
        <v>814</v>
      </c>
      <c r="F52" s="28" t="str">
        <f>VLOOKUP(A52,'Gavi Country Groups'!$B$2:$F$229,5,FALSE)</f>
        <v xml:space="preserve"> AMC57 </v>
      </c>
      <c r="G52" s="28"/>
      <c r="H52" s="28"/>
      <c r="I52" s="28"/>
      <c r="J52" s="28"/>
      <c r="K52" s="28"/>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row>
    <row r="53" spans="1:43" ht="15.75" x14ac:dyDescent="0.45">
      <c r="A53" s="28" t="s">
        <v>870</v>
      </c>
      <c r="B53" s="28" t="s">
        <v>228</v>
      </c>
      <c r="C53" s="29">
        <f>VLOOKUP(B53,'Gavi Country Groups'!$C$2:$G$229,5,FALSE)</f>
        <v>115023</v>
      </c>
      <c r="D53" s="32" t="s">
        <v>843</v>
      </c>
      <c r="E53" s="32" t="s">
        <v>836</v>
      </c>
      <c r="F53" s="28" t="str">
        <f>VLOOKUP(A53,'Gavi Country Groups'!$B$2:$F$229,5,FALSE)</f>
        <v xml:space="preserve"> AMC35 </v>
      </c>
      <c r="G53" s="28"/>
      <c r="H53" s="28"/>
      <c r="I53" s="28"/>
      <c r="J53" s="28"/>
      <c r="K53" s="28"/>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row>
    <row r="54" spans="1:43" ht="15.75" x14ac:dyDescent="0.45">
      <c r="A54" s="28" t="s">
        <v>871</v>
      </c>
      <c r="B54" s="33" t="s">
        <v>686</v>
      </c>
      <c r="C54" s="29">
        <f>VLOOKUP(B54,'Gavi Country Groups'!$C$2:$G$229,5,FALSE)</f>
        <v>4033963</v>
      </c>
      <c r="D54" s="32" t="s">
        <v>857</v>
      </c>
      <c r="E54" s="32" t="s">
        <v>858</v>
      </c>
      <c r="F54" s="28" t="str">
        <f>VLOOKUP(A54,'Gavi Country Groups'!$B$2:$F$229,5,FALSE)</f>
        <v xml:space="preserve"> AMC35 </v>
      </c>
      <c r="G54" s="28"/>
      <c r="H54" s="28"/>
      <c r="I54" s="28"/>
      <c r="J54" s="28"/>
      <c r="K54" s="28"/>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row>
    <row r="55" spans="1:43" ht="15.75" x14ac:dyDescent="0.45">
      <c r="A55" s="28" t="s">
        <v>872</v>
      </c>
      <c r="B55" s="28" t="s">
        <v>230</v>
      </c>
      <c r="C55" s="29">
        <f>VLOOKUP(B55,'Gavi Country Groups'!$C$2:$G$229,5,FALSE)</f>
        <v>3278290</v>
      </c>
      <c r="D55" s="32" t="s">
        <v>843</v>
      </c>
      <c r="E55" s="32" t="s">
        <v>836</v>
      </c>
      <c r="F55" s="28" t="str">
        <f>VLOOKUP(A55,'Gavi Country Groups'!$B$2:$F$229,5,FALSE)</f>
        <v xml:space="preserve"> AMC35 </v>
      </c>
      <c r="G55" s="28"/>
      <c r="H55" s="28"/>
      <c r="I55" s="28"/>
      <c r="J55" s="28"/>
      <c r="K55" s="28"/>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row>
    <row r="56" spans="1:43" ht="15.75" x14ac:dyDescent="0.45">
      <c r="A56" s="28" t="s">
        <v>873</v>
      </c>
      <c r="B56" s="28" t="s">
        <v>233</v>
      </c>
      <c r="C56" s="29">
        <f>VLOOKUP(B56,'Gavi Country Groups'!$C$2:$G$229,5,FALSE)</f>
        <v>36910560</v>
      </c>
      <c r="D56" s="32" t="s">
        <v>804</v>
      </c>
      <c r="E56" s="32" t="s">
        <v>808</v>
      </c>
      <c r="F56" s="28" t="str">
        <f>VLOOKUP(A56,'Gavi Country Groups'!$B$2:$F$229,5,FALSE)</f>
        <v xml:space="preserve"> AMC35 </v>
      </c>
      <c r="G56" s="28"/>
      <c r="H56" s="28"/>
      <c r="I56" s="28"/>
      <c r="J56" s="28"/>
      <c r="K56" s="28"/>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row>
    <row r="57" spans="1:43" ht="15.75" x14ac:dyDescent="0.45">
      <c r="A57" s="28" t="s">
        <v>874</v>
      </c>
      <c r="B57" s="28" t="s">
        <v>234</v>
      </c>
      <c r="C57" s="29">
        <f>VLOOKUP(B57,'Gavi Country Groups'!$C$2:$G$229,5,FALSE)</f>
        <v>31255435</v>
      </c>
      <c r="D57" s="32" t="s">
        <v>807</v>
      </c>
      <c r="E57" s="32" t="s">
        <v>810</v>
      </c>
      <c r="F57" s="28" t="str">
        <f>VLOOKUP(A57,'Gavi Country Groups'!$B$2:$F$229,5,FALSE)</f>
        <v xml:space="preserve"> AMC57 </v>
      </c>
      <c r="G57" s="28"/>
      <c r="H57" s="28"/>
      <c r="I57" s="28"/>
      <c r="J57" s="28"/>
      <c r="K57" s="28"/>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row>
    <row r="58" spans="1:43" ht="15.75" x14ac:dyDescent="0.45">
      <c r="A58" s="28" t="s">
        <v>875</v>
      </c>
      <c r="B58" s="28" t="s">
        <v>235</v>
      </c>
      <c r="C58" s="29">
        <f>VLOOKUP(B58,'Gavi Country Groups'!$C$2:$G$229,5,FALSE)</f>
        <v>54409800</v>
      </c>
      <c r="D58" s="32" t="s">
        <v>812</v>
      </c>
      <c r="E58" s="32" t="s">
        <v>836</v>
      </c>
      <c r="F58" s="28" t="str">
        <f>VLOOKUP(A58,'Gavi Country Groups'!$B$2:$F$229,5,FALSE)</f>
        <v xml:space="preserve"> AMC57 </v>
      </c>
      <c r="G58" s="28"/>
      <c r="H58" s="28"/>
      <c r="I58" s="28"/>
      <c r="J58" s="28"/>
      <c r="K58" s="28"/>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row>
    <row r="59" spans="1:43" ht="27" customHeight="1" x14ac:dyDescent="0.45">
      <c r="A59" s="28" t="s">
        <v>876</v>
      </c>
      <c r="B59" s="28" t="s">
        <v>238</v>
      </c>
      <c r="C59" s="29">
        <f>VLOOKUP(B59,'Gavi Country Groups'!$C$2:$G$229,5,FALSE)</f>
        <v>29136808</v>
      </c>
      <c r="D59" s="32" t="s">
        <v>812</v>
      </c>
      <c r="E59" s="32" t="s">
        <v>805</v>
      </c>
      <c r="F59" s="28" t="str">
        <f>VLOOKUP(A59,'Gavi Country Groups'!$B$2:$F$229,5,FALSE)</f>
        <v xml:space="preserve"> AMC57 </v>
      </c>
      <c r="G59" s="28"/>
      <c r="H59" s="28"/>
      <c r="I59" s="28"/>
      <c r="J59" s="28"/>
      <c r="K59" s="28"/>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row>
    <row r="60" spans="1:43" ht="15.75" x14ac:dyDescent="0.45">
      <c r="A60" s="28" t="s">
        <v>877</v>
      </c>
      <c r="B60" s="28" t="s">
        <v>242</v>
      </c>
      <c r="C60" s="29">
        <f>VLOOKUP(B60,'Gavi Country Groups'!$C$2:$G$229,5,FALSE)</f>
        <v>6624554</v>
      </c>
      <c r="D60" s="32" t="s">
        <v>817</v>
      </c>
      <c r="E60" s="32" t="s">
        <v>818</v>
      </c>
      <c r="F60" s="28" t="str">
        <f>VLOOKUP(A60,'Gavi Country Groups'!$B$2:$F$229,5,FALSE)</f>
        <v xml:space="preserve"> AMC57 </v>
      </c>
      <c r="G60" s="28"/>
      <c r="H60" s="28"/>
      <c r="I60" s="28"/>
      <c r="J60" s="28"/>
      <c r="K60" s="28"/>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row>
    <row r="61" spans="1:43" ht="15.75" x14ac:dyDescent="0.45">
      <c r="A61" s="28" t="s">
        <v>878</v>
      </c>
      <c r="B61" s="28" t="s">
        <v>72</v>
      </c>
      <c r="C61" s="29">
        <f>VLOOKUP(B61,'Gavi Country Groups'!$C$2:$G$229,5,FALSE)</f>
        <v>24206644</v>
      </c>
      <c r="D61" s="32" t="s">
        <v>824</v>
      </c>
      <c r="E61" s="32" t="s">
        <v>814</v>
      </c>
      <c r="F61" s="28" t="str">
        <f>VLOOKUP(A61,'Gavi Country Groups'!$B$2:$F$229,5,FALSE)</f>
        <v xml:space="preserve"> Conflict fragile </v>
      </c>
      <c r="G61" s="28"/>
      <c r="H61" s="28"/>
      <c r="I61" s="28"/>
      <c r="J61" s="28"/>
      <c r="K61" s="28"/>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row>
    <row r="62" spans="1:43" ht="15.75" x14ac:dyDescent="0.45">
      <c r="A62" s="28" t="s">
        <v>879</v>
      </c>
      <c r="B62" s="28" t="s">
        <v>75</v>
      </c>
      <c r="C62" s="29">
        <f>VLOOKUP(B62,'Gavi Country Groups'!$C$2:$G$229,5,FALSE)</f>
        <v>206139589</v>
      </c>
      <c r="D62" s="32" t="s">
        <v>824</v>
      </c>
      <c r="E62" s="32" t="s">
        <v>814</v>
      </c>
      <c r="F62" s="28" t="str">
        <f>VLOOKUP(A62,'Gavi Country Groups'!$B$2:$F$229,5,FALSE)</f>
        <v xml:space="preserve"> High impact </v>
      </c>
      <c r="G62" s="28"/>
      <c r="H62" s="28"/>
      <c r="I62" s="28"/>
      <c r="J62" s="28"/>
      <c r="K62" s="28"/>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row>
    <row r="63" spans="1:43" ht="15.75" x14ac:dyDescent="0.45">
      <c r="A63" s="28" t="s">
        <v>880</v>
      </c>
      <c r="B63" s="28" t="s">
        <v>247</v>
      </c>
      <c r="C63" s="29">
        <f>VLOOKUP(B63,'Gavi Country Groups'!$C$2:$G$229,5,FALSE)</f>
        <v>220892340</v>
      </c>
      <c r="D63" s="32" t="s">
        <v>804</v>
      </c>
      <c r="E63" s="32" t="s">
        <v>805</v>
      </c>
      <c r="F63" s="28" t="str">
        <f>VLOOKUP(A63,'Gavi Country Groups'!$B$2:$F$229,5,FALSE)</f>
        <v xml:space="preserve"> High impact </v>
      </c>
      <c r="G63" s="28"/>
      <c r="H63" s="28"/>
      <c r="I63" s="28"/>
      <c r="J63" s="28"/>
      <c r="K63" s="28"/>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row>
    <row r="64" spans="1:43" ht="22.5" customHeight="1" x14ac:dyDescent="0.45">
      <c r="A64" s="28" t="s">
        <v>81</v>
      </c>
      <c r="B64" s="28" t="s">
        <v>250</v>
      </c>
      <c r="C64" s="29">
        <f>VLOOKUP(B64,'Gavi Country Groups'!$C$2:$G$229,5,FALSE)</f>
        <v>8947024</v>
      </c>
      <c r="D64" s="32" t="s">
        <v>861</v>
      </c>
      <c r="E64" s="32" t="s">
        <v>836</v>
      </c>
      <c r="F64" s="28" t="str">
        <f>VLOOKUP(A64,'Gavi Country Groups'!$B$2:$F$229,5,FALSE)</f>
        <v xml:space="preserve"> Conflict fragile </v>
      </c>
      <c r="G64" s="28"/>
      <c r="H64" s="28"/>
      <c r="I64" s="28"/>
      <c r="J64" s="28"/>
      <c r="K64" s="28"/>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row>
    <row r="65" spans="1:43" ht="19.5" customHeight="1" x14ac:dyDescent="0.45">
      <c r="A65" s="28" t="s">
        <v>877</v>
      </c>
      <c r="B65" s="28" t="s">
        <v>242</v>
      </c>
      <c r="C65" s="29">
        <f>VLOOKUP(B65,'Gavi Country Groups'!$C$2:$G$229,5,FALSE)</f>
        <v>6624554</v>
      </c>
      <c r="D65" s="32" t="s">
        <v>817</v>
      </c>
      <c r="E65" s="32" t="s">
        <v>818</v>
      </c>
      <c r="F65" s="28" t="str">
        <f>VLOOKUP(A65,'Gavi Country Groups'!$B$2:$F$229,5,FALSE)</f>
        <v xml:space="preserve"> AMC57 </v>
      </c>
      <c r="G65" s="28"/>
      <c r="H65" s="28"/>
      <c r="I65" s="28"/>
      <c r="J65" s="28"/>
      <c r="K65" s="28"/>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row>
    <row r="66" spans="1:43" ht="21" customHeight="1" x14ac:dyDescent="0.45">
      <c r="A66" s="28" t="s">
        <v>881</v>
      </c>
      <c r="B66" s="28" t="s">
        <v>253</v>
      </c>
      <c r="C66" s="29">
        <f>VLOOKUP(B66,'Gavi Country Groups'!$C$2:$G$229,5,FALSE)</f>
        <v>109581078</v>
      </c>
      <c r="D66" s="32" t="s">
        <v>843</v>
      </c>
      <c r="E66" s="32" t="s">
        <v>836</v>
      </c>
      <c r="F66" s="28" t="str">
        <f>VLOOKUP(A66,'Gavi Country Groups'!$B$2:$F$229,5,FALSE)</f>
        <v xml:space="preserve"> AMC35 </v>
      </c>
      <c r="G66" s="28"/>
      <c r="H66" s="28"/>
      <c r="I66" s="28"/>
      <c r="J66" s="28"/>
      <c r="K66" s="28"/>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row>
    <row r="67" spans="1:43" ht="15.75" x14ac:dyDescent="0.45">
      <c r="A67" s="28" t="s">
        <v>882</v>
      </c>
      <c r="B67" s="28" t="s">
        <v>262</v>
      </c>
      <c r="C67" s="29">
        <f>VLOOKUP(B67,'Gavi Country Groups'!$C$2:$G$229,5,FALSE)</f>
        <v>12952218</v>
      </c>
      <c r="D67" s="32" t="s">
        <v>807</v>
      </c>
      <c r="E67" s="32" t="s">
        <v>810</v>
      </c>
      <c r="F67" s="28" t="str">
        <f>VLOOKUP(A67,'Gavi Country Groups'!$B$2:$F$229,5,FALSE)</f>
        <v xml:space="preserve"> AMC57 </v>
      </c>
      <c r="G67" s="28"/>
      <c r="H67" s="28"/>
      <c r="I67" s="28"/>
      <c r="J67" s="28"/>
      <c r="K67" s="28"/>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row>
    <row r="68" spans="1:43" ht="15.75" x14ac:dyDescent="0.45">
      <c r="A68" s="28" t="s">
        <v>883</v>
      </c>
      <c r="B68" s="28" t="s">
        <v>265</v>
      </c>
      <c r="C68" s="29">
        <f>VLOOKUP(B68,'Gavi Country Groups'!$C$2:$G$229,5,FALSE)</f>
        <v>183627</v>
      </c>
      <c r="D68" s="32" t="s">
        <v>817</v>
      </c>
      <c r="E68" s="32" t="s">
        <v>818</v>
      </c>
      <c r="F68" s="28" t="str">
        <f>VLOOKUP(A68,'Gavi Country Groups'!$B$2:$F$229,5,FALSE)</f>
        <v xml:space="preserve"> AMC35 </v>
      </c>
      <c r="G68" s="28"/>
      <c r="H68" s="28"/>
      <c r="I68" s="28"/>
      <c r="J68" s="28"/>
      <c r="K68" s="28"/>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row>
    <row r="69" spans="1:43" ht="31.5" x14ac:dyDescent="0.45">
      <c r="A69" s="28" t="s">
        <v>884</v>
      </c>
      <c r="B69" s="28" t="s">
        <v>729</v>
      </c>
      <c r="C69" s="29">
        <f>VLOOKUP(B69,'Gavi Country Groups'!$C$2:$G$229,5,FALSE)</f>
        <v>110940</v>
      </c>
      <c r="D69" s="32" t="s">
        <v>817</v>
      </c>
      <c r="E69" s="32" t="s">
        <v>885</v>
      </c>
      <c r="F69" s="28" t="str">
        <f>VLOOKUP(A69,'Gavi Country Groups'!$B$2:$F$229,5,FALSE)</f>
        <v xml:space="preserve"> AMC35 </v>
      </c>
      <c r="G69" s="28"/>
      <c r="H69" s="28"/>
      <c r="I69" s="28"/>
      <c r="J69" s="28"/>
      <c r="K69" s="28"/>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row>
    <row r="70" spans="1:43" ht="15.75" x14ac:dyDescent="0.45">
      <c r="A70" s="28" t="s">
        <v>886</v>
      </c>
      <c r="B70" s="28" t="s">
        <v>267</v>
      </c>
      <c r="C70" s="29">
        <f>VLOOKUP(B70,'Gavi Country Groups'!$C$2:$G$229,5,FALSE)</f>
        <v>198414</v>
      </c>
      <c r="D70" s="32" t="s">
        <v>843</v>
      </c>
      <c r="E70" s="32" t="s">
        <v>836</v>
      </c>
      <c r="F70" s="28" t="str">
        <f>VLOOKUP(A70,'Gavi Country Groups'!$B$2:$F$229,5,FALSE)</f>
        <v xml:space="preserve"> AMC35 </v>
      </c>
      <c r="G70" s="28"/>
      <c r="H70" s="28"/>
      <c r="I70" s="28"/>
      <c r="J70" s="28"/>
      <c r="K70" s="28"/>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row>
    <row r="71" spans="1:43" ht="15.75" x14ac:dyDescent="0.45">
      <c r="A71" s="28" t="s">
        <v>887</v>
      </c>
      <c r="B71" s="28" t="s">
        <v>888</v>
      </c>
      <c r="C71" s="29">
        <f>VLOOKUP(B71,'Gavi Country Groups'!$C$2:$G$229,5,FALSE)</f>
        <v>219159</v>
      </c>
      <c r="D71" s="32" t="s">
        <v>807</v>
      </c>
      <c r="E71" s="32" t="s">
        <v>814</v>
      </c>
      <c r="F71" s="28" t="str">
        <f>VLOOKUP(A71,'Gavi Country Groups'!$B$2:$F$229,5,FALSE)</f>
        <v xml:space="preserve"> AMC57 </v>
      </c>
      <c r="G71" s="28"/>
      <c r="H71" s="28"/>
      <c r="I71" s="28"/>
      <c r="J71" s="28"/>
      <c r="K71" s="28"/>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row>
    <row r="72" spans="1:43" ht="15.75" x14ac:dyDescent="0.45">
      <c r="A72" s="28" t="s">
        <v>889</v>
      </c>
      <c r="B72" s="28" t="s">
        <v>84</v>
      </c>
      <c r="C72" s="29">
        <f>VLOOKUP(B72,'Gavi Country Groups'!$C$2:$G$229,5,FALSE)</f>
        <v>16743927</v>
      </c>
      <c r="D72" s="32" t="s">
        <v>824</v>
      </c>
      <c r="E72" s="32" t="s">
        <v>814</v>
      </c>
      <c r="F72" s="28" t="str">
        <f>VLOOKUP(A72,'Gavi Country Groups'!$B$2:$F$229,5,FALSE)</f>
        <v xml:space="preserve"> AMC57 </v>
      </c>
      <c r="G72" s="28"/>
      <c r="H72" s="28"/>
      <c r="I72" s="28"/>
      <c r="J72" s="28"/>
      <c r="K72" s="28"/>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row>
    <row r="73" spans="1:43" ht="15.75" x14ac:dyDescent="0.45">
      <c r="A73" s="28" t="s">
        <v>890</v>
      </c>
      <c r="B73" s="28" t="s">
        <v>87</v>
      </c>
      <c r="C73" s="29">
        <f>VLOOKUP(B73,'Gavi Country Groups'!$C$2:$G$229,5,FALSE)</f>
        <v>7976983</v>
      </c>
      <c r="D73" s="32" t="s">
        <v>824</v>
      </c>
      <c r="E73" s="32" t="s">
        <v>814</v>
      </c>
      <c r="F73" s="28" t="str">
        <f>VLOOKUP(A73,'Gavi Country Groups'!$B$2:$F$229,5,FALSE)</f>
        <v xml:space="preserve"> AMC57 </v>
      </c>
      <c r="G73" s="28"/>
      <c r="H73" s="28"/>
      <c r="I73" s="28"/>
      <c r="J73" s="28"/>
      <c r="K73" s="28"/>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row>
    <row r="74" spans="1:43" ht="25.5" customHeight="1" x14ac:dyDescent="0.45">
      <c r="A74" s="28" t="s">
        <v>891</v>
      </c>
      <c r="B74" s="28" t="s">
        <v>90</v>
      </c>
      <c r="C74" s="29">
        <f>VLOOKUP(B74,'Gavi Country Groups'!$C$2:$G$229,5,FALSE)</f>
        <v>686884</v>
      </c>
      <c r="D74" s="32" t="s">
        <v>843</v>
      </c>
      <c r="E74" s="32" t="s">
        <v>836</v>
      </c>
      <c r="F74" s="28" t="str">
        <f>VLOOKUP(A74,'Gavi Country Groups'!$B$2:$F$229,5,FALSE)</f>
        <v xml:space="preserve"> AMC57 </v>
      </c>
      <c r="G74" s="28"/>
      <c r="H74" s="28"/>
      <c r="I74" s="28"/>
      <c r="J74" s="28"/>
      <c r="K74" s="28"/>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row>
    <row r="75" spans="1:43" ht="15.75" x14ac:dyDescent="0.45">
      <c r="A75" s="28" t="s">
        <v>892</v>
      </c>
      <c r="B75" s="28" t="s">
        <v>92</v>
      </c>
      <c r="C75" s="29">
        <f>VLOOKUP(B75,'Gavi Country Groups'!$C$2:$G$229,5,FALSE)</f>
        <v>15893222</v>
      </c>
      <c r="D75" s="32" t="s">
        <v>804</v>
      </c>
      <c r="E75" s="36" t="s">
        <v>810</v>
      </c>
      <c r="F75" s="28" t="str">
        <f>VLOOKUP(A75,'Gavi Country Groups'!$B$2:$F$229,5,FALSE)</f>
        <v xml:space="preserve"> Conflict fragile </v>
      </c>
      <c r="G75" s="28"/>
      <c r="H75" s="28"/>
      <c r="I75" s="28"/>
      <c r="J75" s="28"/>
      <c r="K75" s="28"/>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row>
    <row r="76" spans="1:43" ht="29.25" customHeight="1" x14ac:dyDescent="0.45">
      <c r="A76" s="28" t="s">
        <v>893</v>
      </c>
      <c r="B76" s="28" t="s">
        <v>95</v>
      </c>
      <c r="C76" s="29">
        <f>VLOOKUP(B76,'Gavi Country Groups'!$C$2:$G$229,5,FALSE)</f>
        <v>11193725</v>
      </c>
      <c r="D76" s="32" t="s">
        <v>804</v>
      </c>
      <c r="E76" s="36" t="s">
        <v>810</v>
      </c>
      <c r="F76" s="28" t="str">
        <f>VLOOKUP(A76,'Gavi Country Groups'!$B$2:$F$229,5,FALSE)</f>
        <v xml:space="preserve"> Conflict fragile </v>
      </c>
      <c r="G76" s="28"/>
      <c r="H76" s="28"/>
      <c r="I76" s="28"/>
      <c r="J76" s="28"/>
      <c r="K76" s="28"/>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row>
    <row r="77" spans="1:43" ht="15.75" x14ac:dyDescent="0.45">
      <c r="A77" s="28" t="s">
        <v>894</v>
      </c>
      <c r="B77" s="28" t="s">
        <v>279</v>
      </c>
      <c r="C77" s="29">
        <f>VLOOKUP(B77,'Gavi Country Groups'!$C$2:$G$229,5,FALSE)</f>
        <v>21413249</v>
      </c>
      <c r="D77" s="32" t="s">
        <v>812</v>
      </c>
      <c r="E77" s="32" t="s">
        <v>805</v>
      </c>
      <c r="F77" s="28" t="str">
        <f>VLOOKUP(A77,'Gavi Country Groups'!$B$2:$F$229,5,FALSE)</f>
        <v xml:space="preserve"> AMC35 </v>
      </c>
      <c r="G77" s="28"/>
      <c r="H77" s="28"/>
      <c r="I77" s="28"/>
      <c r="J77" s="28"/>
      <c r="K77" s="28"/>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row>
    <row r="78" spans="1:43" ht="15.75" x14ac:dyDescent="0.45">
      <c r="A78" s="28" t="s">
        <v>895</v>
      </c>
      <c r="B78" s="28" t="s">
        <v>98</v>
      </c>
      <c r="C78" s="29">
        <f>VLOOKUP(B78,'Gavi Country Groups'!$C$2:$G$229,5,FALSE)</f>
        <v>43849260</v>
      </c>
      <c r="D78" s="32" t="s">
        <v>804</v>
      </c>
      <c r="E78" s="32" t="s">
        <v>808</v>
      </c>
      <c r="F78" s="28" t="str">
        <f>VLOOKUP(A78,'Gavi Country Groups'!$B$2:$F$229,5,FALSE)</f>
        <v xml:space="preserve"> Conflict fragile </v>
      </c>
      <c r="G78" s="28"/>
      <c r="H78" s="28"/>
      <c r="I78" s="28"/>
      <c r="J78" s="28"/>
      <c r="K78" s="28"/>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row>
    <row r="79" spans="1:43" ht="15.75" x14ac:dyDescent="0.45">
      <c r="A79" s="28" t="s">
        <v>896</v>
      </c>
      <c r="B79" s="28" t="s">
        <v>754</v>
      </c>
      <c r="C79" s="29">
        <f>VLOOKUP(B79,'Gavi Country Groups'!$C$2:$G$229,5,FALSE)</f>
        <v>17500658</v>
      </c>
      <c r="D79" s="32" t="s">
        <v>804</v>
      </c>
      <c r="E79" s="32" t="s">
        <v>808</v>
      </c>
      <c r="F79" s="28" t="str">
        <f>VLOOKUP(A79,'Gavi Country Groups'!$B$2:$F$229,5,FALSE)</f>
        <v xml:space="preserve"> Conflict fragile </v>
      </c>
      <c r="G79" s="28"/>
      <c r="H79" s="28"/>
      <c r="I79" s="28"/>
      <c r="J79" s="28"/>
      <c r="K79" s="28"/>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row>
    <row r="80" spans="1:43" ht="21" customHeight="1" x14ac:dyDescent="0.45">
      <c r="A80" s="28" t="s">
        <v>897</v>
      </c>
      <c r="B80" s="28" t="s">
        <v>283</v>
      </c>
      <c r="C80" s="29">
        <f>VLOOKUP(B80,'Gavi Country Groups'!$C$2:$G$229,5,FALSE)</f>
        <v>9537642</v>
      </c>
      <c r="D80" s="32" t="s">
        <v>857</v>
      </c>
      <c r="E80" s="32" t="s">
        <v>898</v>
      </c>
      <c r="F80" s="28" t="str">
        <f>VLOOKUP(A80,'Gavi Country Groups'!$B$2:$F$229,5,FALSE)</f>
        <v xml:space="preserve"> AMC57 </v>
      </c>
      <c r="G80" s="28"/>
      <c r="H80" s="28"/>
      <c r="I80" s="28"/>
      <c r="J80" s="28"/>
      <c r="K80" s="28"/>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row>
    <row r="81" spans="1:43" ht="28.5" customHeight="1" x14ac:dyDescent="0.45">
      <c r="A81" s="28" t="s">
        <v>899</v>
      </c>
      <c r="B81" s="28" t="s">
        <v>759</v>
      </c>
      <c r="C81" s="29">
        <f>VLOOKUP(B81,'Gavi Country Groups'!$C$2:$G$229,5,FALSE)</f>
        <v>59734218</v>
      </c>
      <c r="D81" s="32" t="s">
        <v>807</v>
      </c>
      <c r="E81" s="32" t="s">
        <v>810</v>
      </c>
      <c r="F81" s="28" t="str">
        <f>VLOOKUP(A81,'Gavi Country Groups'!$B$2:$F$229,5,FALSE)</f>
        <v xml:space="preserve"> AMC57 </v>
      </c>
      <c r="G81" s="28"/>
      <c r="H81" s="28"/>
      <c r="I81" s="28"/>
      <c r="J81" s="28"/>
      <c r="K81" s="28"/>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row>
    <row r="82" spans="1:43" ht="24.75" customHeight="1" x14ac:dyDescent="0.45">
      <c r="A82" s="28" t="s">
        <v>900</v>
      </c>
      <c r="B82" s="28" t="s">
        <v>285</v>
      </c>
      <c r="C82" s="29">
        <f>VLOOKUP(B82,'Gavi Country Groups'!$C$2:$G$229,5,FALSE)</f>
        <v>1318445</v>
      </c>
      <c r="D82" s="32" t="s">
        <v>812</v>
      </c>
      <c r="E82" s="32" t="s">
        <v>836</v>
      </c>
      <c r="F82" s="28" t="str">
        <f>VLOOKUP(A82,'Gavi Country Groups'!$B$2:$F$229,5,FALSE)</f>
        <v xml:space="preserve"> AMC35 </v>
      </c>
      <c r="G82" s="28"/>
      <c r="H82" s="28"/>
      <c r="I82" s="28"/>
      <c r="J82" s="28"/>
      <c r="K82" s="28"/>
      <c r="L82" s="16"/>
      <c r="M82" s="16"/>
      <c r="N82" s="16"/>
      <c r="O82" s="16"/>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row>
    <row r="83" spans="1:43" ht="15.75" x14ac:dyDescent="0.45">
      <c r="A83" s="28" t="s">
        <v>901</v>
      </c>
      <c r="B83" s="28" t="s">
        <v>286</v>
      </c>
      <c r="C83" s="29">
        <f>VLOOKUP(B83,'Gavi Country Groups'!$C$2:$G$229,5,FALSE)</f>
        <v>8278724</v>
      </c>
      <c r="D83" s="32" t="s">
        <v>807</v>
      </c>
      <c r="E83" s="32" t="s">
        <v>814</v>
      </c>
      <c r="F83" s="28" t="str">
        <f>VLOOKUP(A83,'Gavi Country Groups'!$B$2:$F$229,5,FALSE)</f>
        <v xml:space="preserve"> AMC57 </v>
      </c>
      <c r="G83" s="28"/>
      <c r="H83" s="28"/>
      <c r="I83" s="28"/>
      <c r="J83" s="28"/>
      <c r="K83" s="28"/>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row>
    <row r="84" spans="1:43" ht="15.75" x14ac:dyDescent="0.45">
      <c r="A84" s="28" t="s">
        <v>902</v>
      </c>
      <c r="B84" s="28" t="s">
        <v>287</v>
      </c>
      <c r="C84" s="29">
        <f>VLOOKUP(B84,'Gavi Country Groups'!$C$2:$G$229,5,FALSE)</f>
        <v>105695</v>
      </c>
      <c r="D84" s="32" t="s">
        <v>843</v>
      </c>
      <c r="E84" s="32" t="s">
        <v>836</v>
      </c>
      <c r="F84" s="28" t="str">
        <f>VLOOKUP(A84,'Gavi Country Groups'!$B$2:$F$229,5,FALSE)</f>
        <v xml:space="preserve"> AMC35 </v>
      </c>
      <c r="G84" s="28"/>
      <c r="H84" s="28"/>
      <c r="I84" s="28"/>
      <c r="J84" s="28"/>
      <c r="K84" s="28"/>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row>
    <row r="85" spans="1:43" ht="15.75" x14ac:dyDescent="0.45">
      <c r="A85" s="28" t="s">
        <v>903</v>
      </c>
      <c r="B85" s="28" t="s">
        <v>289</v>
      </c>
      <c r="C85" s="29">
        <f>VLOOKUP(B85,'Gavi Country Groups'!$C$2:$G$229,5,FALSE)</f>
        <v>11818619</v>
      </c>
      <c r="D85" s="32" t="s">
        <v>804</v>
      </c>
      <c r="E85" s="32" t="s">
        <v>808</v>
      </c>
      <c r="F85" s="28" t="str">
        <f>VLOOKUP(A85,'Gavi Country Groups'!$B$2:$F$229,5,FALSE)</f>
        <v xml:space="preserve"> AMC35 </v>
      </c>
      <c r="G85" s="28"/>
      <c r="H85" s="28"/>
      <c r="I85" s="28"/>
      <c r="J85" s="28"/>
      <c r="K85" s="28"/>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row>
    <row r="86" spans="1:43" ht="15.75" x14ac:dyDescent="0.45">
      <c r="A86" s="28" t="s">
        <v>904</v>
      </c>
      <c r="B86" s="28" t="s">
        <v>293</v>
      </c>
      <c r="C86" s="29">
        <f>VLOOKUP(B86,'Gavi Country Groups'!$C$2:$G$229,5,FALSE)</f>
        <v>11792</v>
      </c>
      <c r="D86" s="32" t="s">
        <v>843</v>
      </c>
      <c r="E86" s="32" t="s">
        <v>836</v>
      </c>
      <c r="F86" s="28" t="str">
        <f>VLOOKUP(A86,'Gavi Country Groups'!$B$2:$F$229,5,FALSE)</f>
        <v xml:space="preserve"> AMC35 </v>
      </c>
      <c r="G86" s="28"/>
      <c r="H86" s="28"/>
      <c r="I86" s="28"/>
      <c r="J86" s="28"/>
      <c r="K86" s="28"/>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row>
    <row r="87" spans="1:43" ht="30" customHeight="1" x14ac:dyDescent="0.45">
      <c r="A87" s="28" t="s">
        <v>905</v>
      </c>
      <c r="B87" s="28" t="s">
        <v>109</v>
      </c>
      <c r="C87" s="29">
        <f>VLOOKUP(B87,'Gavi Country Groups'!$C$2:$G$229,5,FALSE)</f>
        <v>45741007</v>
      </c>
      <c r="D87" s="32" t="s">
        <v>824</v>
      </c>
      <c r="E87" s="32" t="s">
        <v>810</v>
      </c>
      <c r="F87" s="28" t="str">
        <f>VLOOKUP(A87,'Gavi Country Groups'!$B$2:$F$229,5,FALSE)</f>
        <v xml:space="preserve"> AMC57 </v>
      </c>
      <c r="G87" s="28"/>
      <c r="H87" s="28"/>
      <c r="I87" s="28"/>
      <c r="J87" s="28"/>
      <c r="K87" s="28"/>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row>
    <row r="88" spans="1:43" s="15" customFormat="1" ht="28.5" customHeight="1" x14ac:dyDescent="0.45">
      <c r="A88" s="37" t="s">
        <v>906</v>
      </c>
      <c r="B88" s="37" t="s">
        <v>296</v>
      </c>
      <c r="C88" s="29">
        <f>VLOOKUP(A88,'Gavi Country Groups'!$B$2:$G$274,6,FALSE)</f>
        <v>43733759</v>
      </c>
      <c r="D88" s="32" t="s">
        <v>857</v>
      </c>
      <c r="E88" s="32" t="s">
        <v>858</v>
      </c>
      <c r="F88" s="28" t="str">
        <f>VLOOKUP(A88,'Gavi Country Groups'!$B$2:$F$229,5,FALSE)</f>
        <v xml:space="preserve"> AMC35 </v>
      </c>
      <c r="G88" s="28"/>
      <c r="H88" s="28"/>
      <c r="I88" s="28"/>
      <c r="J88" s="28"/>
      <c r="K88" s="37"/>
      <c r="L88" s="1"/>
      <c r="M88" s="12"/>
      <c r="N88" s="12"/>
      <c r="O88" s="12"/>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spans="1:43" ht="24.75" customHeight="1" x14ac:dyDescent="0.45">
      <c r="A89" s="28" t="s">
        <v>907</v>
      </c>
      <c r="B89" s="28" t="s">
        <v>300</v>
      </c>
      <c r="C89" s="29">
        <f>VLOOKUP(A89,'Gavi Country Groups'!$B$2:$G$274,6,FALSE)</f>
        <v>33469199</v>
      </c>
      <c r="D89" s="32" t="s">
        <v>857</v>
      </c>
      <c r="E89" s="32" t="s">
        <v>858</v>
      </c>
      <c r="F89" s="28" t="str">
        <f>VLOOKUP(A89,'Gavi Country Groups'!$B$2:$F$229,5,FALSE)</f>
        <v xml:space="preserve"> AMC57 </v>
      </c>
      <c r="G89" s="28"/>
      <c r="H89" s="28"/>
      <c r="I89" s="28"/>
      <c r="J89" s="28"/>
      <c r="K89" s="28"/>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row>
    <row r="90" spans="1:43" ht="21.75" customHeight="1" x14ac:dyDescent="0.45">
      <c r="A90" s="28" t="s">
        <v>908</v>
      </c>
      <c r="B90" s="28" t="s">
        <v>301</v>
      </c>
      <c r="C90" s="29">
        <f>VLOOKUP(A90,'Gavi Country Groups'!$B$2:$G$274,6,FALSE)</f>
        <v>307145</v>
      </c>
      <c r="D90" s="32" t="s">
        <v>843</v>
      </c>
      <c r="E90" s="32" t="s">
        <v>836</v>
      </c>
      <c r="F90" s="28" t="str">
        <f>VLOOKUP(A90,'Gavi Country Groups'!$B$2:$F$229,5,FALSE)</f>
        <v xml:space="preserve"> AMC35 </v>
      </c>
      <c r="G90" s="28"/>
      <c r="H90" s="28"/>
      <c r="I90" s="28"/>
      <c r="J90" s="28"/>
      <c r="K90" s="28"/>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row>
    <row r="91" spans="1:43" ht="15.75" x14ac:dyDescent="0.45">
      <c r="A91" s="28" t="s">
        <v>909</v>
      </c>
      <c r="B91" s="28" t="s">
        <v>910</v>
      </c>
      <c r="C91" s="28">
        <f>VLOOKUP(A91,'Gavi Country Groups'!$B$2:$G$274,6,FALSE)</f>
        <v>97338579</v>
      </c>
      <c r="D91" s="32" t="s">
        <v>843</v>
      </c>
      <c r="E91" s="32" t="s">
        <v>836</v>
      </c>
      <c r="F91" s="28" t="str">
        <f>VLOOKUP(A91,'Gavi Country Groups'!$B$2:$F$229,5,FALSE)</f>
        <v xml:space="preserve"> AMC35 </v>
      </c>
      <c r="G91" s="28"/>
      <c r="H91" s="28"/>
      <c r="I91" s="28"/>
      <c r="J91" s="28"/>
      <c r="K91" s="28"/>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row>
    <row r="92" spans="1:43" ht="22.5" customHeight="1" x14ac:dyDescent="0.45">
      <c r="A92" s="28" t="s">
        <v>911</v>
      </c>
      <c r="B92" s="28" t="s">
        <v>792</v>
      </c>
      <c r="C92" s="29">
        <f>VLOOKUP(A92,'Gavi Country Groups'!$B$2:$G$274,6,FALSE)</f>
        <v>5101414</v>
      </c>
      <c r="D92" s="32" t="s">
        <v>804</v>
      </c>
      <c r="E92" s="32" t="s">
        <v>808</v>
      </c>
      <c r="F92" s="28" t="str">
        <f>VLOOKUP(A92,'Gavi Country Groups'!$B$2:$F$229,5,FALSE)</f>
        <v xml:space="preserve"> AMC35 </v>
      </c>
      <c r="G92" s="28"/>
      <c r="H92" s="28"/>
      <c r="I92" s="28"/>
      <c r="J92" s="28"/>
      <c r="K92" s="28"/>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row>
    <row r="93" spans="1:43" ht="15.75" x14ac:dyDescent="0.45">
      <c r="A93" s="28" t="s">
        <v>912</v>
      </c>
      <c r="B93" s="28" t="s">
        <v>110</v>
      </c>
      <c r="C93" s="29">
        <f>VLOOKUP(A93,'Gavi Country Groups'!$B$2:$G$274,6,FALSE)</f>
        <v>29825964</v>
      </c>
      <c r="D93" s="32" t="s">
        <v>804</v>
      </c>
      <c r="E93" s="32" t="s">
        <v>808</v>
      </c>
      <c r="F93" s="28" t="str">
        <f>VLOOKUP(A93,'Gavi Country Groups'!$B$2:$F$229,5,FALSE)</f>
        <v xml:space="preserve"> Conflict fragile </v>
      </c>
      <c r="G93" s="28"/>
      <c r="H93" s="28"/>
      <c r="I93" s="28"/>
      <c r="J93" s="28"/>
      <c r="K93" s="28"/>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row>
    <row r="94" spans="1:43" ht="15.75" x14ac:dyDescent="0.45">
      <c r="A94" s="28" t="s">
        <v>913</v>
      </c>
      <c r="B94" s="28" t="s">
        <v>112</v>
      </c>
      <c r="C94" s="29">
        <f>VLOOKUP(A94,'Gavi Country Groups'!$B$2:$G$274,6,FALSE)</f>
        <v>18383955</v>
      </c>
      <c r="D94" s="32" t="s">
        <v>824</v>
      </c>
      <c r="E94" s="32" t="s">
        <v>810</v>
      </c>
      <c r="F94" s="28" t="str">
        <f>VLOOKUP(A94,'Gavi Country Groups'!$B$2:$F$229,5,FALSE)</f>
        <v xml:space="preserve"> AMC57 </v>
      </c>
      <c r="G94" s="28"/>
      <c r="H94" s="28"/>
      <c r="I94" s="28"/>
      <c r="J94" s="28"/>
      <c r="K94" s="28"/>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row>
    <row r="95" spans="1:43" s="14" customFormat="1" ht="15.75" x14ac:dyDescent="0.45">
      <c r="A95" s="28" t="s">
        <v>914</v>
      </c>
      <c r="B95" s="28" t="s">
        <v>306</v>
      </c>
      <c r="C95" s="29">
        <f>VLOOKUP(A95,'Gavi Country Groups'!$B$2:$G$274,6,FALSE)</f>
        <v>14862924</v>
      </c>
      <c r="D95" s="32" t="s">
        <v>824</v>
      </c>
      <c r="E95" s="32" t="s">
        <v>810</v>
      </c>
      <c r="F95" s="28" t="str">
        <f>VLOOKUP(A95,'Gavi Country Groups'!$B$2:$F$229,5,FALSE)</f>
        <v xml:space="preserve"> AMC57 </v>
      </c>
      <c r="G95" s="28"/>
      <c r="H95" s="28"/>
      <c r="I95" s="28"/>
      <c r="J95" s="28"/>
      <c r="K95" s="28"/>
      <c r="L95" s="1"/>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row>
    <row r="96" spans="1:43" ht="15.75" x14ac:dyDescent="0.45">
      <c r="A96" s="28" t="s">
        <v>912</v>
      </c>
      <c r="B96" s="28" t="s">
        <v>110</v>
      </c>
      <c r="C96" s="29">
        <f>VLOOKUP(A96,'Gavi Country Groups'!$B$2:$G$274,6,FALSE)</f>
        <v>29825964</v>
      </c>
      <c r="D96" s="32" t="s">
        <v>804</v>
      </c>
      <c r="E96" s="32" t="s">
        <v>808</v>
      </c>
      <c r="F96" s="28" t="str">
        <f>VLOOKUP(A96,'Gavi Country Groups'!$B$2:$F$229,5,FALSE)</f>
        <v xml:space="preserve"> Conflict fragile </v>
      </c>
      <c r="G96" s="28"/>
      <c r="H96" s="28"/>
      <c r="I96" s="28"/>
      <c r="J96" s="28"/>
      <c r="K96" s="28"/>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row>
    <row r="97" spans="1:43" ht="15.75" x14ac:dyDescent="0.45">
      <c r="A97" s="28" t="s">
        <v>913</v>
      </c>
      <c r="B97" s="28" t="s">
        <v>915</v>
      </c>
      <c r="C97" s="29">
        <f>VLOOKUP(A97,'Gavi Country Groups'!$B$2:$G$274,6,FALSE)</f>
        <v>18383955</v>
      </c>
      <c r="D97" s="32" t="s">
        <v>824</v>
      </c>
      <c r="E97" s="32" t="s">
        <v>810</v>
      </c>
      <c r="F97" s="28" t="str">
        <f>VLOOKUP(A97,'Gavi Country Groups'!$B$2:$F$229,5,FALSE)</f>
        <v xml:space="preserve"> AMC57 </v>
      </c>
      <c r="G97" s="28"/>
      <c r="H97" s="28"/>
      <c r="I97" s="28"/>
      <c r="J97" s="28"/>
      <c r="K97" s="28"/>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row>
    <row r="98" spans="1:43" ht="15.75" x14ac:dyDescent="0.45">
      <c r="A98" s="28" t="s">
        <v>914</v>
      </c>
      <c r="B98" s="28" t="s">
        <v>916</v>
      </c>
      <c r="C98" s="29">
        <f>VLOOKUP(A98,'Gavi Country Groups'!$B$2:$G$274,6,FALSE)</f>
        <v>14862924</v>
      </c>
      <c r="D98" s="32" t="s">
        <v>824</v>
      </c>
      <c r="E98" s="32" t="s">
        <v>810</v>
      </c>
      <c r="F98" s="28" t="str">
        <f>VLOOKUP(A98,'Gavi Country Groups'!$B$2:$F$229,5,FALSE)</f>
        <v xml:space="preserve"> AMC57 </v>
      </c>
      <c r="G98" s="28"/>
      <c r="H98" s="28"/>
      <c r="I98" s="28"/>
      <c r="J98" s="28"/>
      <c r="K98" s="28"/>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row>
    <row r="99" spans="1:43" ht="15.75" x14ac:dyDescent="0.45">
      <c r="A99" s="28"/>
      <c r="B99" s="28"/>
      <c r="C99" s="28"/>
      <c r="D99" s="32"/>
      <c r="E99" s="32"/>
      <c r="F99" s="28"/>
      <c r="G99" s="28"/>
      <c r="H99" s="28"/>
      <c r="I99" s="28"/>
      <c r="J99" s="28"/>
      <c r="K99" s="28"/>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row>
    <row r="100" spans="1:43" x14ac:dyDescent="0.45">
      <c r="B100" s="19"/>
      <c r="C100" s="19"/>
      <c r="D100" s="26"/>
      <c r="E100" s="26"/>
      <c r="F100" s="19"/>
      <c r="G100" s="19"/>
      <c r="H100" s="19"/>
      <c r="I100" s="19"/>
      <c r="J100" s="19"/>
      <c r="K100" s="27"/>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row>
    <row r="101" spans="1:43" x14ac:dyDescent="0.45">
      <c r="B101" s="19"/>
      <c r="C101" s="19"/>
      <c r="D101" s="26"/>
      <c r="E101" s="26"/>
      <c r="F101" s="19"/>
      <c r="G101" s="19"/>
      <c r="H101" s="19"/>
      <c r="I101" s="19"/>
      <c r="J101" s="19"/>
      <c r="K101" s="27"/>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row>
    <row r="102" spans="1:43" x14ac:dyDescent="0.45">
      <c r="B102" s="19"/>
      <c r="C102" s="19"/>
      <c r="D102" s="26"/>
      <c r="E102" s="26"/>
      <c r="F102" s="19"/>
      <c r="G102" s="19"/>
      <c r="H102" s="19"/>
      <c r="I102" s="19"/>
      <c r="J102" s="19"/>
      <c r="K102" s="27"/>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row>
    <row r="103" spans="1:43" x14ac:dyDescent="0.45">
      <c r="B103" s="19"/>
      <c r="C103" s="19"/>
      <c r="D103" s="26"/>
      <c r="E103" s="26"/>
      <c r="F103" s="19"/>
      <c r="G103" s="19"/>
      <c r="H103" s="19"/>
      <c r="I103" s="19"/>
      <c r="J103" s="19"/>
      <c r="K103" s="27"/>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row>
    <row r="104" spans="1:43" x14ac:dyDescent="0.45">
      <c r="B104" s="19"/>
      <c r="C104" s="19"/>
      <c r="D104" s="26"/>
      <c r="E104" s="26"/>
      <c r="F104" s="19"/>
      <c r="G104" s="19"/>
      <c r="H104" s="19"/>
      <c r="I104" s="19"/>
      <c r="J104" s="19"/>
      <c r="K104" s="27"/>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row>
    <row r="105" spans="1:43" x14ac:dyDescent="0.45">
      <c r="B105" s="19"/>
      <c r="C105" s="19"/>
      <c r="D105" s="26"/>
      <c r="E105" s="26"/>
      <c r="F105" s="19"/>
      <c r="G105" s="19"/>
      <c r="H105" s="19"/>
      <c r="I105" s="19"/>
      <c r="J105" s="19"/>
      <c r="K105" s="27"/>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row>
    <row r="106" spans="1:43" x14ac:dyDescent="0.45">
      <c r="B106" s="19"/>
      <c r="C106" s="19"/>
      <c r="D106" s="26"/>
      <c r="E106" s="26"/>
      <c r="F106" s="19"/>
      <c r="G106" s="19"/>
      <c r="H106" s="19"/>
      <c r="I106" s="19"/>
      <c r="J106" s="19"/>
      <c r="K106" s="27"/>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row>
    <row r="107" spans="1:43" x14ac:dyDescent="0.45">
      <c r="B107" s="19"/>
      <c r="C107" s="19"/>
      <c r="D107" s="26"/>
      <c r="E107" s="26"/>
      <c r="F107" s="19"/>
      <c r="G107" s="19"/>
      <c r="H107" s="19"/>
      <c r="I107" s="19"/>
      <c r="J107" s="19"/>
      <c r="K107" s="27"/>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row>
    <row r="108" spans="1:43" x14ac:dyDescent="0.45">
      <c r="B108" s="19"/>
      <c r="C108" s="19"/>
      <c r="D108" s="26"/>
      <c r="E108" s="26"/>
      <c r="F108" s="19"/>
      <c r="G108" s="19"/>
      <c r="H108" s="19"/>
      <c r="I108" s="19"/>
      <c r="J108" s="19"/>
      <c r="K108" s="27"/>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row>
    <row r="109" spans="1:43" x14ac:dyDescent="0.45">
      <c r="B109" s="19"/>
      <c r="C109" s="19"/>
      <c r="D109" s="26"/>
      <c r="E109" s="26"/>
      <c r="F109" s="19"/>
      <c r="G109" s="19"/>
      <c r="H109" s="19"/>
      <c r="I109" s="19"/>
      <c r="J109" s="19"/>
      <c r="K109" s="27"/>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row>
    <row r="110" spans="1:43" x14ac:dyDescent="0.45">
      <c r="B110" s="19"/>
      <c r="C110" s="19"/>
      <c r="D110" s="26"/>
      <c r="E110" s="26"/>
      <c r="F110" s="19"/>
      <c r="G110" s="19"/>
      <c r="H110" s="19"/>
      <c r="I110" s="19"/>
      <c r="J110" s="19"/>
      <c r="K110" s="27"/>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row>
    <row r="111" spans="1:43" x14ac:dyDescent="0.45">
      <c r="B111" s="19"/>
      <c r="C111" s="19"/>
      <c r="D111" s="26"/>
      <c r="E111" s="26"/>
      <c r="F111" s="19"/>
      <c r="G111" s="19"/>
      <c r="H111" s="19"/>
      <c r="I111" s="19"/>
      <c r="J111" s="19"/>
      <c r="K111" s="27"/>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row>
    <row r="112" spans="1:43" x14ac:dyDescent="0.45">
      <c r="B112" s="19"/>
      <c r="C112" s="19"/>
      <c r="D112" s="26"/>
      <c r="E112" s="26"/>
      <c r="F112" s="19"/>
      <c r="G112" s="19"/>
      <c r="H112" s="19"/>
      <c r="I112" s="19"/>
      <c r="J112" s="19"/>
      <c r="K112" s="27"/>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row>
    <row r="113" spans="1:43" x14ac:dyDescent="0.45">
      <c r="B113" s="19"/>
      <c r="C113" s="19"/>
      <c r="D113" s="26"/>
      <c r="E113" s="26"/>
      <c r="F113" s="19"/>
      <c r="G113" s="19"/>
      <c r="H113" s="19"/>
      <c r="I113" s="19"/>
      <c r="J113" s="19"/>
      <c r="K113" s="27"/>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row>
    <row r="114" spans="1:43" x14ac:dyDescent="0.45">
      <c r="B114" s="19"/>
      <c r="C114" s="19"/>
      <c r="D114" s="26"/>
      <c r="E114" s="26"/>
      <c r="F114" s="19"/>
      <c r="G114" s="19"/>
      <c r="H114" s="19"/>
      <c r="I114" s="19"/>
      <c r="J114" s="19"/>
      <c r="K114" s="27"/>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row>
    <row r="115" spans="1:43" x14ac:dyDescent="0.45">
      <c r="B115" s="19"/>
      <c r="C115" s="19"/>
      <c r="D115" s="26"/>
      <c r="E115" s="26"/>
      <c r="F115" s="19"/>
      <c r="G115" s="19"/>
      <c r="H115" s="19"/>
      <c r="I115" s="19"/>
      <c r="J115" s="19"/>
      <c r="K115" s="27"/>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row>
    <row r="116" spans="1:43" x14ac:dyDescent="0.45">
      <c r="B116" s="19"/>
      <c r="C116" s="19"/>
      <c r="D116" s="26"/>
      <c r="E116" s="26"/>
      <c r="F116" s="19"/>
      <c r="G116" s="19"/>
      <c r="H116" s="19"/>
      <c r="I116" s="19"/>
      <c r="J116" s="19"/>
      <c r="K116" s="27"/>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row>
    <row r="117" spans="1:43" x14ac:dyDescent="0.45">
      <c r="B117" s="19"/>
      <c r="C117" s="19"/>
      <c r="D117" s="26"/>
      <c r="E117" s="26"/>
      <c r="F117" s="19"/>
      <c r="G117" s="19"/>
      <c r="H117" s="19"/>
      <c r="I117" s="19"/>
      <c r="J117" s="19"/>
      <c r="K117" s="27"/>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row>
    <row r="118" spans="1:43" x14ac:dyDescent="0.45">
      <c r="A118" s="23"/>
      <c r="B118" s="12"/>
      <c r="C118" s="12"/>
      <c r="D118" s="21"/>
      <c r="E118" s="21"/>
      <c r="F118" s="12"/>
      <c r="G118" s="12"/>
      <c r="H118" s="12"/>
      <c r="I118" s="12"/>
      <c r="J118" s="12"/>
      <c r="K118" s="2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row>
    <row r="119" spans="1:43" x14ac:dyDescent="0.45">
      <c r="D119" s="17"/>
      <c r="E119" s="17"/>
      <c r="K119" s="13"/>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row>
    <row r="120" spans="1:43" x14ac:dyDescent="0.45">
      <c r="D120" s="17"/>
      <c r="E120" s="17"/>
      <c r="K120" s="13"/>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row>
    <row r="121" spans="1:43" x14ac:dyDescent="0.45">
      <c r="K121" s="13"/>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row>
    <row r="122" spans="1:43" x14ac:dyDescent="0.45">
      <c r="K122" s="13"/>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row>
    <row r="123" spans="1:43" x14ac:dyDescent="0.45">
      <c r="K123" s="13"/>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row>
    <row r="124" spans="1:43" x14ac:dyDescent="0.45">
      <c r="K124" s="13"/>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row>
    <row r="125" spans="1:43" x14ac:dyDescent="0.45">
      <c r="K125" s="13"/>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row>
    <row r="126" spans="1:43" x14ac:dyDescent="0.45">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row>
    <row r="127" spans="1:43" x14ac:dyDescent="0.45">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row>
    <row r="128" spans="1:43" x14ac:dyDescent="0.45">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row>
    <row r="129" spans="13:43" x14ac:dyDescent="0.45">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row>
    <row r="130" spans="13:43" x14ac:dyDescent="0.45">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row>
  </sheetData>
  <autoFilter ref="B1:K98" xr:uid="{00000000-0001-0000-0000-000000000000}"/>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FC34-E45A-4DEA-9690-1FF398E550D2}">
  <dimension ref="A1:B62"/>
  <sheetViews>
    <sheetView workbookViewId="0">
      <selection activeCell="B51" sqref="B51"/>
    </sheetView>
  </sheetViews>
  <sheetFormatPr defaultColWidth="8.86328125" defaultRowHeight="14.25" x14ac:dyDescent="0.45"/>
  <cols>
    <col min="1" max="1" width="26.59765625" customWidth="1"/>
    <col min="2" max="2" width="25.1328125" bestFit="1" customWidth="1"/>
  </cols>
  <sheetData>
    <row r="1" spans="1:1" x14ac:dyDescent="0.45">
      <c r="A1" t="s">
        <v>917</v>
      </c>
    </row>
    <row r="2" spans="1:1" ht="15.75" x14ac:dyDescent="0.5">
      <c r="A2" s="96" t="s">
        <v>14</v>
      </c>
    </row>
    <row r="3" spans="1:1" ht="15.75" x14ac:dyDescent="0.5">
      <c r="A3" s="96" t="s">
        <v>131</v>
      </c>
    </row>
    <row r="4" spans="1:1" ht="15.75" x14ac:dyDescent="0.5">
      <c r="A4" s="96" t="s">
        <v>136</v>
      </c>
    </row>
    <row r="5" spans="1:1" ht="15.75" x14ac:dyDescent="0.5">
      <c r="A5" s="96" t="s">
        <v>22</v>
      </c>
    </row>
    <row r="6" spans="1:1" ht="15.75" x14ac:dyDescent="0.5">
      <c r="A6" s="96" t="s">
        <v>27</v>
      </c>
    </row>
    <row r="7" spans="1:1" ht="15.75" x14ac:dyDescent="0.5">
      <c r="A7" s="96" t="s">
        <v>148</v>
      </c>
    </row>
    <row r="8" spans="1:1" ht="15.75" x14ac:dyDescent="0.5">
      <c r="A8" s="96" t="s">
        <v>30</v>
      </c>
    </row>
    <row r="9" spans="1:1" ht="15.75" x14ac:dyDescent="0.5">
      <c r="A9" s="96" t="s">
        <v>33</v>
      </c>
    </row>
    <row r="10" spans="1:1" ht="15.75" x14ac:dyDescent="0.5">
      <c r="A10" s="96" t="s">
        <v>36</v>
      </c>
    </row>
    <row r="11" spans="1:1" ht="15.75" x14ac:dyDescent="0.5">
      <c r="A11" s="96" t="s">
        <v>155</v>
      </c>
    </row>
    <row r="12" spans="1:1" ht="15.75" x14ac:dyDescent="0.5">
      <c r="A12" s="96" t="s">
        <v>38</v>
      </c>
    </row>
    <row r="13" spans="1:1" ht="15.75" x14ac:dyDescent="0.5">
      <c r="A13" s="96" t="s">
        <v>918</v>
      </c>
    </row>
    <row r="14" spans="1:1" ht="15.75" x14ac:dyDescent="0.5">
      <c r="A14" s="96" t="s">
        <v>43</v>
      </c>
    </row>
    <row r="15" spans="1:1" ht="15.75" x14ac:dyDescent="0.5">
      <c r="A15" s="96" t="s">
        <v>41</v>
      </c>
    </row>
    <row r="16" spans="1:1" ht="15.75" x14ac:dyDescent="0.5">
      <c r="A16" s="96" t="s">
        <v>174</v>
      </c>
    </row>
    <row r="17" spans="1:1" ht="15.75" x14ac:dyDescent="0.5">
      <c r="A17" s="96" t="s">
        <v>47</v>
      </c>
    </row>
    <row r="18" spans="1:1" ht="15.75" x14ac:dyDescent="0.5">
      <c r="A18" s="96" t="s">
        <v>105</v>
      </c>
    </row>
    <row r="19" spans="1:1" ht="15.75" x14ac:dyDescent="0.5">
      <c r="A19" s="96" t="s">
        <v>52</v>
      </c>
    </row>
    <row r="20" spans="1:1" ht="15.75" x14ac:dyDescent="0.5">
      <c r="A20" s="96" t="s">
        <v>56</v>
      </c>
    </row>
    <row r="21" spans="1:1" ht="15.75" x14ac:dyDescent="0.5">
      <c r="A21" s="96" t="s">
        <v>475</v>
      </c>
    </row>
    <row r="22" spans="1:1" ht="15.75" x14ac:dyDescent="0.5">
      <c r="A22" s="96" t="s">
        <v>60</v>
      </c>
    </row>
    <row r="23" spans="1:1" ht="15.75" x14ac:dyDescent="0.5">
      <c r="A23" s="96" t="s">
        <v>196</v>
      </c>
    </row>
    <row r="24" spans="1:1" ht="15.75" x14ac:dyDescent="0.5">
      <c r="A24" s="96" t="s">
        <v>61</v>
      </c>
    </row>
    <row r="25" spans="1:1" ht="15.75" x14ac:dyDescent="0.5">
      <c r="A25" s="96" t="s">
        <v>210</v>
      </c>
    </row>
    <row r="26" spans="1:1" ht="15.75" x14ac:dyDescent="0.5">
      <c r="A26" s="96" t="s">
        <v>662</v>
      </c>
    </row>
    <row r="27" spans="1:1" ht="15.75" x14ac:dyDescent="0.5">
      <c r="A27" s="96" t="s">
        <v>214</v>
      </c>
    </row>
    <row r="28" spans="1:1" ht="15.75" x14ac:dyDescent="0.5">
      <c r="A28" s="96" t="s">
        <v>215</v>
      </c>
    </row>
    <row r="29" spans="1:1" ht="15.75" x14ac:dyDescent="0.5">
      <c r="A29" s="96" t="s">
        <v>65</v>
      </c>
    </row>
    <row r="30" spans="1:1" ht="15.75" x14ac:dyDescent="0.5">
      <c r="A30" s="96" t="s">
        <v>68</v>
      </c>
    </row>
    <row r="31" spans="1:1" ht="15.75" x14ac:dyDescent="0.5">
      <c r="A31" s="96" t="s">
        <v>70</v>
      </c>
    </row>
    <row r="32" spans="1:1" ht="15.75" x14ac:dyDescent="0.5">
      <c r="A32" s="96" t="s">
        <v>225</v>
      </c>
    </row>
    <row r="33" spans="1:2" ht="15.75" x14ac:dyDescent="0.5">
      <c r="A33" s="96" t="s">
        <v>234</v>
      </c>
    </row>
    <row r="34" spans="1:2" ht="15.75" x14ac:dyDescent="0.5">
      <c r="A34" s="96" t="s">
        <v>235</v>
      </c>
    </row>
    <row r="35" spans="1:2" ht="15.75" x14ac:dyDescent="0.5">
      <c r="A35" s="96" t="s">
        <v>238</v>
      </c>
    </row>
    <row r="36" spans="1:2" ht="15.75" x14ac:dyDescent="0.5">
      <c r="A36" s="96" t="s">
        <v>242</v>
      </c>
      <c r="B36" t="s">
        <v>919</v>
      </c>
    </row>
    <row r="37" spans="1:2" ht="15.75" x14ac:dyDescent="0.5">
      <c r="A37" s="96" t="s">
        <v>72</v>
      </c>
    </row>
    <row r="38" spans="1:2" ht="15.75" x14ac:dyDescent="0.5">
      <c r="A38" s="96" t="s">
        <v>75</v>
      </c>
    </row>
    <row r="39" spans="1:2" ht="15.75" x14ac:dyDescent="0.5">
      <c r="A39" s="96" t="s">
        <v>247</v>
      </c>
    </row>
    <row r="40" spans="1:2" ht="15.75" x14ac:dyDescent="0.5">
      <c r="A40" s="96" t="s">
        <v>81</v>
      </c>
    </row>
    <row r="41" spans="1:2" ht="15.75" x14ac:dyDescent="0.5">
      <c r="A41" s="96" t="s">
        <v>920</v>
      </c>
    </row>
    <row r="42" spans="1:2" ht="15.75" x14ac:dyDescent="0.5">
      <c r="A42" s="96" t="s">
        <v>98</v>
      </c>
      <c r="B42" t="s">
        <v>919</v>
      </c>
    </row>
    <row r="43" spans="1:2" ht="15.75" x14ac:dyDescent="0.5">
      <c r="A43" s="96" t="s">
        <v>262</v>
      </c>
    </row>
    <row r="44" spans="1:2" ht="15.75" x14ac:dyDescent="0.5">
      <c r="A44" s="96" t="s">
        <v>921</v>
      </c>
    </row>
    <row r="45" spans="1:2" ht="15.75" x14ac:dyDescent="0.5">
      <c r="A45" s="96" t="s">
        <v>84</v>
      </c>
    </row>
    <row r="46" spans="1:2" ht="15.75" x14ac:dyDescent="0.5">
      <c r="A46" s="96" t="s">
        <v>87</v>
      </c>
    </row>
    <row r="47" spans="1:2" ht="15.75" x14ac:dyDescent="0.5">
      <c r="A47" s="96" t="s">
        <v>90</v>
      </c>
    </row>
    <row r="48" spans="1:2" ht="15.75" x14ac:dyDescent="0.5">
      <c r="A48" s="96" t="s">
        <v>92</v>
      </c>
      <c r="B48" t="s">
        <v>919</v>
      </c>
    </row>
    <row r="49" spans="1:2" ht="15.75" x14ac:dyDescent="0.5">
      <c r="A49" s="96" t="s">
        <v>95</v>
      </c>
      <c r="B49" t="s">
        <v>919</v>
      </c>
    </row>
    <row r="50" spans="1:2" ht="15.75" x14ac:dyDescent="0.5">
      <c r="A50" s="96" t="s">
        <v>102</v>
      </c>
      <c r="B50" t="s">
        <v>919</v>
      </c>
    </row>
    <row r="51" spans="1:2" ht="15.75" x14ac:dyDescent="0.5">
      <c r="A51" s="96" t="s">
        <v>283</v>
      </c>
    </row>
    <row r="52" spans="1:2" ht="15.75" x14ac:dyDescent="0.5">
      <c r="A52" s="96" t="s">
        <v>103</v>
      </c>
    </row>
    <row r="53" spans="1:2" ht="15.75" x14ac:dyDescent="0.5">
      <c r="A53" s="96" t="s">
        <v>286</v>
      </c>
    </row>
    <row r="54" spans="1:2" ht="15.75" x14ac:dyDescent="0.5">
      <c r="A54" s="96" t="s">
        <v>109</v>
      </c>
    </row>
    <row r="55" spans="1:2" ht="15.75" x14ac:dyDescent="0.5">
      <c r="A55" s="96" t="s">
        <v>300</v>
      </c>
    </row>
    <row r="56" spans="1:2" ht="15.75" x14ac:dyDescent="0.5">
      <c r="A56" s="96" t="s">
        <v>110</v>
      </c>
      <c r="B56" t="s">
        <v>919</v>
      </c>
    </row>
    <row r="57" spans="1:2" ht="15.75" x14ac:dyDescent="0.5">
      <c r="A57" s="96" t="s">
        <v>112</v>
      </c>
    </row>
    <row r="58" spans="1:2" ht="15.75" x14ac:dyDescent="0.5">
      <c r="A58" s="96" t="s">
        <v>306</v>
      </c>
    </row>
    <row r="59" spans="1:2" x14ac:dyDescent="0.45">
      <c r="A59" t="s">
        <v>120</v>
      </c>
    </row>
    <row r="60" spans="1:2" x14ac:dyDescent="0.45">
      <c r="A60" t="s">
        <v>197</v>
      </c>
    </row>
    <row r="61" spans="1:2" x14ac:dyDescent="0.45">
      <c r="A61" t="s">
        <v>285</v>
      </c>
    </row>
    <row r="62" spans="1:2" x14ac:dyDescent="0.45">
      <c r="A62" t="s">
        <v>910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d273273-2d29-47ce-b53b-3ecfd61fda9e" xsi:nil="true"/>
    <lcf76f155ced4ddcb4097134ff3c332f xmlns="cf217452-244c-46eb-9f4c-99f380b0c60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867F123546C4296AB31DA290F128A" ma:contentTypeVersion="16" ma:contentTypeDescription="Create a new document." ma:contentTypeScope="" ma:versionID="89664b52469f4bcdcd6d136448395abe">
  <xsd:schema xmlns:xsd="http://www.w3.org/2001/XMLSchema" xmlns:xs="http://www.w3.org/2001/XMLSchema" xmlns:p="http://schemas.microsoft.com/office/2006/metadata/properties" xmlns:ns2="cf217452-244c-46eb-9f4c-99f380b0c60c" xmlns:ns3="cd273273-2d29-47ce-b53b-3ecfd61fda9e" targetNamespace="http://schemas.microsoft.com/office/2006/metadata/properties" ma:root="true" ma:fieldsID="ee0b98b873a3f134904137d42f5dbef8" ns2:_="" ns3:_="">
    <xsd:import namespace="cf217452-244c-46eb-9f4c-99f380b0c60c"/>
    <xsd:import namespace="cd273273-2d29-47ce-b53b-3ecfd61fda9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217452-244c-46eb-9f4c-99f380b0c6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273273-2d29-47ce-b53b-3ecfd61fda9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3977162-9fc0-4eb6-a20b-8063b6a10e11}" ma:internalName="TaxCatchAll" ma:showField="CatchAllData" ma:web="cd273273-2d29-47ce-b53b-3ecfd61fda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95CAF2-115F-4D6B-AFC0-E986E2DAAA4B}">
  <ds:schemaRefs>
    <ds:schemaRef ds:uri="http://schemas.microsoft.com/sharepoint/v3/contenttype/forms"/>
  </ds:schemaRefs>
</ds:datastoreItem>
</file>

<file path=customXml/itemProps2.xml><?xml version="1.0" encoding="utf-8"?>
<ds:datastoreItem xmlns:ds="http://schemas.openxmlformats.org/officeDocument/2006/customXml" ds:itemID="{BC106C94-D7F3-45A3-A47C-129DAA9EEEA1}">
  <ds:schemaRefs>
    <ds:schemaRef ds:uri="http://schemas.microsoft.com/office/2006/metadata/properties"/>
    <ds:schemaRef ds:uri="http://schemas.microsoft.com/office/infopath/2007/PartnerControls"/>
    <ds:schemaRef ds:uri="cd273273-2d29-47ce-b53b-3ecfd61fda9e"/>
    <ds:schemaRef ds:uri="cf217452-244c-46eb-9f4c-99f380b0c60c"/>
  </ds:schemaRefs>
</ds:datastoreItem>
</file>

<file path=customXml/itemProps3.xml><?xml version="1.0" encoding="utf-8"?>
<ds:datastoreItem xmlns:ds="http://schemas.openxmlformats.org/officeDocument/2006/customXml" ds:itemID="{521B04F1-84F5-495C-A4C4-402CE0E2E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217452-244c-46eb-9f4c-99f380b0c60c"/>
    <ds:schemaRef ds:uri="cd273273-2d29-47ce-b53b-3ecfd61fda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Deep Dives</vt:lpstr>
      <vt:lpstr>Data Reference</vt:lpstr>
      <vt:lpstr>One Budget tracker</vt:lpstr>
      <vt:lpstr>One Budget &amp; CDS </vt:lpstr>
      <vt:lpstr>Gavi Country Groups</vt:lpstr>
      <vt:lpstr>AMC 92+ISO CODES</vt:lpstr>
      <vt:lpstr>CDS3 guidelines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Shahira Ahmed</dc:creator>
  <cp:keywords/>
  <dc:description/>
  <cp:lastModifiedBy>Rafael Panlilio</cp:lastModifiedBy>
  <cp:revision/>
  <dcterms:created xsi:type="dcterms:W3CDTF">2021-12-13T10:07:07Z</dcterms:created>
  <dcterms:modified xsi:type="dcterms:W3CDTF">2022-11-18T04:55:04Z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0x0101006AB867F123546C4296AB31DA290F128A</vt:lpwstr>
  </property>
  <property fmtid="{D5CDD505-2E9C-101B-9397-08002B2CF9AE}" pid="3" name="MSIP_Label_8f5e72d3-b6ef-4c9c-b371-eb3c79f627ee_Enabled">
    <vt:lpwstr>true</vt:lpwstr>
  </property>
  <property fmtid="{D5CDD505-2E9C-101B-9397-08002B2CF9AE}" pid="4" name="MSIP_Label_8f5e72d3-b6ef-4c9c-b371-eb3c79f627ee_SetDate">
    <vt:lpwstr>2022-02-09T17:01:45Z</vt:lpwstr>
  </property>
  <property fmtid="{D5CDD505-2E9C-101B-9397-08002B2CF9AE}" pid="5" name="MSIP_Label_8f5e72d3-b6ef-4c9c-b371-eb3c79f627ee_Method">
    <vt:lpwstr>Privileged</vt:lpwstr>
  </property>
  <property fmtid="{D5CDD505-2E9C-101B-9397-08002B2CF9AE}" pid="6" name="MSIP_Label_8f5e72d3-b6ef-4c9c-b371-eb3c79f627ee_Name">
    <vt:lpwstr>8f5e72d3-b6ef-4c9c-b371-eb3c79f627ee</vt:lpwstr>
  </property>
  <property fmtid="{D5CDD505-2E9C-101B-9397-08002B2CF9AE}" pid="7" name="MSIP_Label_8f5e72d3-b6ef-4c9c-b371-eb3c79f627ee_SiteId">
    <vt:lpwstr>1de6d9f3-0daf-4df6-b9d6-5959f16f6118</vt:lpwstr>
  </property>
  <property fmtid="{D5CDD505-2E9C-101B-9397-08002B2CF9AE}" pid="8" name="MSIP_Label_8f5e72d3-b6ef-4c9c-b371-eb3c79f627ee_ActionId">
    <vt:lpwstr>f6578098-e482-4a7d-83c8-000079e04c27</vt:lpwstr>
  </property>
  <property fmtid="{D5CDD505-2E9C-101B-9397-08002B2CF9AE}" pid="9" name="MSIP_Label_8f5e72d3-b6ef-4c9c-b371-eb3c79f627ee_ContentBits">
    <vt:lpwstr>1</vt:lpwstr>
  </property>
  <property fmtid="{D5CDD505-2E9C-101B-9397-08002B2CF9AE}" pid="10" name="MediaServiceImageTags">
    <vt:lpwstr/>
  </property>
  <property fmtid="{D5CDD505-2E9C-101B-9397-08002B2CF9AE}" pid="11" name="MSIP_Label_b0d5c4f4-7a29-4385-b7a5-afbe2154ae6f_Enabled">
    <vt:lpwstr>true</vt:lpwstr>
  </property>
  <property fmtid="{D5CDD505-2E9C-101B-9397-08002B2CF9AE}" pid="12" name="MSIP_Label_b0d5c4f4-7a29-4385-b7a5-afbe2154ae6f_SetDate">
    <vt:lpwstr>2022-06-17T14:53:58Z</vt:lpwstr>
  </property>
  <property fmtid="{D5CDD505-2E9C-101B-9397-08002B2CF9AE}" pid="13" name="MSIP_Label_b0d5c4f4-7a29-4385-b7a5-afbe2154ae6f_Method">
    <vt:lpwstr>Standard</vt:lpwstr>
  </property>
  <property fmtid="{D5CDD505-2E9C-101B-9397-08002B2CF9AE}" pid="14" name="MSIP_Label_b0d5c4f4-7a29-4385-b7a5-afbe2154ae6f_Name">
    <vt:lpwstr>Confidential</vt:lpwstr>
  </property>
  <property fmtid="{D5CDD505-2E9C-101B-9397-08002B2CF9AE}" pid="15" name="MSIP_Label_b0d5c4f4-7a29-4385-b7a5-afbe2154ae6f_SiteId">
    <vt:lpwstr>2dfb2f0b-4d21-4268-9559-72926144c918</vt:lpwstr>
  </property>
  <property fmtid="{D5CDD505-2E9C-101B-9397-08002B2CF9AE}" pid="16" name="MSIP_Label_b0d5c4f4-7a29-4385-b7a5-afbe2154ae6f_ActionId">
    <vt:lpwstr>2200fa08-a6dc-49a6-b562-b7947deefd1c</vt:lpwstr>
  </property>
  <property fmtid="{D5CDD505-2E9C-101B-9397-08002B2CF9AE}" pid="17" name="MSIP_Label_b0d5c4f4-7a29-4385-b7a5-afbe2154ae6f_ContentBits">
    <vt:lpwstr>0</vt:lpwstr>
  </property>
  <property fmtid="{D5CDD505-2E9C-101B-9397-08002B2CF9AE}" pid="18" name="bcgClassification">
    <vt:lpwstr>bcgConfidential</vt:lpwstr>
  </property>
</Properties>
</file>